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1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"/>
    </mc:Choice>
  </mc:AlternateContent>
  <bookViews>
    <workbookView xWindow="5130" yWindow="0" windowWidth="15360" windowHeight="7755" tabRatio="834" firstSheet="12" activeTab="20"/>
  </bookViews>
  <sheets>
    <sheet name="Exp_3 (All)" sheetId="1" r:id="rId1"/>
    <sheet name="Exp_3 (Outlier)" sheetId="11" r:id="rId2"/>
    <sheet name="Exp_3 (SemOutlier)" sheetId="27" r:id="rId3"/>
    <sheet name="Exp_3 (Det)" sheetId="2" r:id="rId4"/>
    <sheet name="Exp_3 (NewAnn)" sheetId="12" r:id="rId5"/>
    <sheet name="Exp_3 (Ann_z-score)" sheetId="26" r:id="rId6"/>
    <sheet name="Exp_3 (Si)" sheetId="34" r:id="rId7"/>
    <sheet name="Exp_3 (Ann)" sheetId="3" r:id="rId8"/>
    <sheet name="Combination" sheetId="8" r:id="rId9"/>
    <sheet name="ParkJoy" sheetId="23" r:id="rId10"/>
    <sheet name="IntoTree" sheetId="22" r:id="rId11"/>
    <sheet name="ParkRun" sheetId="21" r:id="rId12"/>
    <sheet name="RomeoJuliet" sheetId="20" r:id="rId13"/>
    <sheet name="Cactus" sheetId="19" r:id="rId14"/>
    <sheet name="Basketball" sheetId="18" r:id="rId15"/>
    <sheet name="Barbecue" sheetId="17" r:id="rId16"/>
    <sheet name="files" sheetId="9" r:id="rId17"/>
    <sheet name="Exp_3 (ANOVA)" sheetId="28" r:id="rId18"/>
    <sheet name="Scores(AllExp)" sheetId="30" r:id="rId19"/>
    <sheet name="AllExp(ANOVA)" sheetId="32" r:id="rId20"/>
    <sheet name="Graphics" sheetId="24" r:id="rId21"/>
    <sheet name="AllExperiments" sheetId="29" r:id="rId22"/>
  </sheets>
  <definedNames>
    <definedName name="_xlnm._FilterDatabase" localSheetId="15" hidden="1">Barbecue!$H$1:$O$1</definedName>
    <definedName name="_xlnm._FilterDatabase" localSheetId="14" hidden="1">Basketball!$H$1:$O$1</definedName>
    <definedName name="_xlnm._FilterDatabase" localSheetId="13" hidden="1">Cactus!$H$1:$O$1</definedName>
    <definedName name="_xlnm._FilterDatabase" localSheetId="8" hidden="1">Combination!$H$1:$O$21</definedName>
    <definedName name="_xlnm._FilterDatabase" localSheetId="10" hidden="1">IntoTree!$H$1:$O$1</definedName>
    <definedName name="_xlnm._FilterDatabase" localSheetId="9" hidden="1">ParkJoy!$H$1:$O$21</definedName>
    <definedName name="_xlnm._FilterDatabase" localSheetId="11" hidden="1">ParkRun!$H$1:$O$1</definedName>
    <definedName name="_xlnm._FilterDatabase" localSheetId="12" hidden="1">RomeoJuliet!$H$1:$O$1</definedName>
    <definedName name="_xlcn.WorksheetConnection_CombinationH2H211" hidden="1">Combination!$H$2:$H$21</definedName>
    <definedName name="_xlnm.Print_Area" localSheetId="15">Barbecue!$A$1:$AD$64</definedName>
    <definedName name="_xlnm.Print_Area" localSheetId="14">Basketball!$A$1:$AD$64</definedName>
    <definedName name="_xlnm.Print_Area" localSheetId="13">Cactus!$A$1:$AD$64</definedName>
    <definedName name="_xlnm.Print_Area" localSheetId="8">Combination!$A$1:$AA$141</definedName>
    <definedName name="_xlnm.Print_Area" localSheetId="16">files!$A$1:$I$141,files!$J$1:$R$74</definedName>
    <definedName name="_xlnm.Print_Area" localSheetId="20">Graphics!$A$1:$I$172,Graphics!$J$1:$AN$108</definedName>
    <definedName name="_xlnm.Print_Area" localSheetId="10">IntoTree!$A$1:$AD$64</definedName>
    <definedName name="_xlnm.Print_Area" localSheetId="9">ParkJoy!$A$1:$AC$53</definedName>
    <definedName name="_xlnm.Print_Area" localSheetId="11">ParkRun!$A$1:$Z$64</definedName>
    <definedName name="_xlnm.Print_Area" localSheetId="12">RomeoJuliet!$A$1:$AD$64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Intervalo-554ab80c-561c-41d0-98e6-655e577eba56" name="Intervalo" connection="WorksheetConnection_Combination!$H$2:$H$21"/>
        </x15:modelTables>
      </x15:dataModel>
    </ext>
  </extLst>
</workbook>
</file>

<file path=xl/calcChain.xml><?xml version="1.0" encoding="utf-8"?>
<calcChain xmlns="http://schemas.openxmlformats.org/spreadsheetml/2006/main">
  <c r="U4" i="9" l="1"/>
  <c r="U5" i="9"/>
  <c r="U6" i="9"/>
  <c r="U7" i="9"/>
  <c r="U8" i="9"/>
  <c r="Z98" i="30" l="1"/>
  <c r="Z75" i="30"/>
  <c r="Z53" i="30"/>
  <c r="Z31" i="30"/>
  <c r="Z97" i="30" l="1"/>
  <c r="Z96" i="30"/>
  <c r="Z94" i="30"/>
  <c r="Z93" i="30"/>
  <c r="Z91" i="30"/>
  <c r="Z90" i="30"/>
  <c r="Z88" i="30"/>
  <c r="Z87" i="30"/>
  <c r="Z85" i="30"/>
  <c r="Z84" i="30"/>
  <c r="Z82" i="30"/>
  <c r="Z81" i="30"/>
  <c r="Z79" i="30"/>
  <c r="Z78" i="30"/>
  <c r="Z74" i="30"/>
  <c r="Z73" i="30"/>
  <c r="Z71" i="30"/>
  <c r="Z70" i="30"/>
  <c r="Z68" i="30"/>
  <c r="Z67" i="30"/>
  <c r="Z65" i="30"/>
  <c r="Z64" i="30"/>
  <c r="Z62" i="30"/>
  <c r="Z61" i="30"/>
  <c r="Z59" i="30"/>
  <c r="Z58" i="30"/>
  <c r="Z55" i="30"/>
  <c r="Z56" i="30"/>
  <c r="Z52" i="30"/>
  <c r="Z51" i="30"/>
  <c r="Z49" i="30"/>
  <c r="Z48" i="30"/>
  <c r="Z46" i="30"/>
  <c r="Z45" i="30"/>
  <c r="Z43" i="30"/>
  <c r="Z42" i="30"/>
  <c r="Z40" i="30"/>
  <c r="Z39" i="30"/>
  <c r="Z37" i="30"/>
  <c r="Z36" i="30"/>
  <c r="Z33" i="30"/>
  <c r="Z34" i="30"/>
  <c r="Z30" i="30"/>
  <c r="Z29" i="30"/>
  <c r="Z28" i="30"/>
  <c r="Z26" i="30"/>
  <c r="Z25" i="30"/>
  <c r="Z24" i="30"/>
  <c r="Z22" i="30"/>
  <c r="Z21" i="30"/>
  <c r="Z20" i="30"/>
  <c r="Z18" i="30"/>
  <c r="Z17" i="30"/>
  <c r="Z16" i="30"/>
  <c r="Z14" i="30"/>
  <c r="Z13" i="30"/>
  <c r="Z12" i="30"/>
  <c r="Z10" i="30"/>
  <c r="Z9" i="30"/>
  <c r="Z8" i="30"/>
  <c r="Z6" i="30"/>
  <c r="Z5" i="30"/>
  <c r="Z4" i="30"/>
  <c r="Y97" i="30" l="1"/>
  <c r="Y96" i="30"/>
  <c r="Y94" i="30"/>
  <c r="Y93" i="30"/>
  <c r="Y91" i="30"/>
  <c r="Y90" i="30"/>
  <c r="Y88" i="30"/>
  <c r="Y87" i="30"/>
  <c r="Y85" i="30"/>
  <c r="Y84" i="30"/>
  <c r="Y82" i="30"/>
  <c r="Y81" i="30"/>
  <c r="Y79" i="30"/>
  <c r="Y78" i="30"/>
  <c r="Y74" i="30"/>
  <c r="Y73" i="30"/>
  <c r="Y71" i="30"/>
  <c r="Y70" i="30"/>
  <c r="Y68" i="30"/>
  <c r="Y67" i="30"/>
  <c r="Y65" i="30"/>
  <c r="Y64" i="30"/>
  <c r="Y62" i="30"/>
  <c r="Y61" i="30"/>
  <c r="Y59" i="30"/>
  <c r="Y58" i="30"/>
  <c r="Y55" i="30"/>
  <c r="Y56" i="30"/>
  <c r="Y52" i="30"/>
  <c r="Y51" i="30"/>
  <c r="Y49" i="30"/>
  <c r="Y48" i="30"/>
  <c r="Y46" i="30"/>
  <c r="Y45" i="30"/>
  <c r="Y43" i="30"/>
  <c r="Y42" i="30"/>
  <c r="Y40" i="30"/>
  <c r="Y39" i="30"/>
  <c r="Y37" i="30"/>
  <c r="Y36" i="30"/>
  <c r="Y34" i="30"/>
  <c r="Y33" i="30"/>
  <c r="Y30" i="30"/>
  <c r="Y29" i="30"/>
  <c r="Y28" i="30"/>
  <c r="Y26" i="30"/>
  <c r="Y25" i="30"/>
  <c r="Y24" i="30"/>
  <c r="Y22" i="30"/>
  <c r="Y21" i="30"/>
  <c r="Y20" i="30"/>
  <c r="Y18" i="30"/>
  <c r="Y17" i="30"/>
  <c r="Y16" i="30"/>
  <c r="Y14" i="30"/>
  <c r="Y13" i="30"/>
  <c r="Y12" i="30"/>
  <c r="Y10" i="30"/>
  <c r="Y9" i="30"/>
  <c r="Y8" i="30"/>
  <c r="Y5" i="30"/>
  <c r="Y4" i="30"/>
  <c r="Y6" i="30"/>
  <c r="D5" i="34" l="1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106" i="34"/>
  <c r="D107" i="34"/>
  <c r="D108" i="34"/>
  <c r="D109" i="34"/>
  <c r="D110" i="34"/>
  <c r="D111" i="34"/>
  <c r="D112" i="34"/>
  <c r="D113" i="34"/>
  <c r="D114" i="34"/>
  <c r="D115" i="34"/>
  <c r="D116" i="34"/>
  <c r="D117" i="34"/>
  <c r="D118" i="34"/>
  <c r="D119" i="34"/>
  <c r="D120" i="34"/>
  <c r="D121" i="34"/>
  <c r="D122" i="34"/>
  <c r="D123" i="34"/>
  <c r="D124" i="34"/>
  <c r="D125" i="34"/>
  <c r="D126" i="34"/>
  <c r="D127" i="34"/>
  <c r="D128" i="34"/>
  <c r="D129" i="34"/>
  <c r="D130" i="34"/>
  <c r="D131" i="34"/>
  <c r="D132" i="34"/>
  <c r="D133" i="34"/>
  <c r="D134" i="34"/>
  <c r="D135" i="34"/>
  <c r="D136" i="34"/>
  <c r="D137" i="34"/>
  <c r="D138" i="34"/>
  <c r="D139" i="34"/>
  <c r="D140" i="34"/>
  <c r="D141" i="34"/>
  <c r="D142" i="34"/>
  <c r="D143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  <c r="F76" i="34"/>
  <c r="F77" i="34"/>
  <c r="F78" i="34"/>
  <c r="F79" i="34"/>
  <c r="F80" i="34"/>
  <c r="F81" i="34"/>
  <c r="F82" i="34"/>
  <c r="F83" i="34"/>
  <c r="F84" i="34"/>
  <c r="F85" i="34"/>
  <c r="F86" i="34"/>
  <c r="F87" i="34"/>
  <c r="F88" i="34"/>
  <c r="F89" i="34"/>
  <c r="F90" i="34"/>
  <c r="F91" i="34"/>
  <c r="F92" i="34"/>
  <c r="F93" i="34"/>
  <c r="F94" i="34"/>
  <c r="F95" i="34"/>
  <c r="F96" i="34"/>
  <c r="F97" i="34"/>
  <c r="F98" i="34"/>
  <c r="F99" i="34"/>
  <c r="F100" i="34"/>
  <c r="F101" i="34"/>
  <c r="F102" i="34"/>
  <c r="F103" i="34"/>
  <c r="F104" i="34"/>
  <c r="F105" i="34"/>
  <c r="F106" i="34"/>
  <c r="F107" i="34"/>
  <c r="F108" i="34"/>
  <c r="F109" i="34"/>
  <c r="F110" i="34"/>
  <c r="F111" i="34"/>
  <c r="F112" i="34"/>
  <c r="F113" i="34"/>
  <c r="F114" i="34"/>
  <c r="F115" i="34"/>
  <c r="F116" i="34"/>
  <c r="F117" i="34"/>
  <c r="F118" i="34"/>
  <c r="F119" i="34"/>
  <c r="F120" i="34"/>
  <c r="F121" i="34"/>
  <c r="F122" i="34"/>
  <c r="F123" i="34"/>
  <c r="F124" i="34"/>
  <c r="F125" i="34"/>
  <c r="F126" i="34"/>
  <c r="F127" i="34"/>
  <c r="F128" i="34"/>
  <c r="F129" i="34"/>
  <c r="F130" i="34"/>
  <c r="F131" i="34"/>
  <c r="F132" i="34"/>
  <c r="F133" i="34"/>
  <c r="F134" i="34"/>
  <c r="F135" i="34"/>
  <c r="F136" i="34"/>
  <c r="F137" i="34"/>
  <c r="F138" i="34"/>
  <c r="F139" i="34"/>
  <c r="F140" i="34"/>
  <c r="F141" i="34"/>
  <c r="F142" i="34"/>
  <c r="F143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78" i="34"/>
  <c r="H79" i="34"/>
  <c r="H80" i="34"/>
  <c r="H81" i="34"/>
  <c r="H82" i="34"/>
  <c r="H83" i="34"/>
  <c r="H84" i="34"/>
  <c r="H85" i="34"/>
  <c r="H86" i="34"/>
  <c r="H87" i="34"/>
  <c r="H88" i="34"/>
  <c r="H89" i="34"/>
  <c r="H90" i="34"/>
  <c r="H91" i="34"/>
  <c r="H92" i="34"/>
  <c r="H93" i="34"/>
  <c r="H94" i="34"/>
  <c r="H95" i="34"/>
  <c r="H96" i="34"/>
  <c r="H97" i="34"/>
  <c r="H98" i="34"/>
  <c r="H99" i="34"/>
  <c r="H100" i="34"/>
  <c r="H101" i="34"/>
  <c r="H102" i="34"/>
  <c r="H103" i="34"/>
  <c r="H104" i="34"/>
  <c r="H105" i="34"/>
  <c r="H106" i="34"/>
  <c r="H107" i="34"/>
  <c r="H108" i="34"/>
  <c r="H109" i="34"/>
  <c r="H110" i="34"/>
  <c r="H111" i="34"/>
  <c r="H112" i="34"/>
  <c r="H113" i="34"/>
  <c r="H114" i="34"/>
  <c r="H115" i="34"/>
  <c r="H116" i="34"/>
  <c r="H117" i="34"/>
  <c r="H118" i="34"/>
  <c r="H119" i="34"/>
  <c r="H120" i="34"/>
  <c r="H121" i="34"/>
  <c r="H122" i="34"/>
  <c r="H123" i="34"/>
  <c r="H124" i="34"/>
  <c r="H125" i="34"/>
  <c r="H126" i="34"/>
  <c r="H127" i="34"/>
  <c r="H128" i="34"/>
  <c r="H129" i="34"/>
  <c r="H130" i="34"/>
  <c r="H131" i="34"/>
  <c r="H132" i="34"/>
  <c r="H133" i="34"/>
  <c r="H134" i="34"/>
  <c r="H135" i="34"/>
  <c r="H136" i="34"/>
  <c r="H137" i="34"/>
  <c r="H138" i="34"/>
  <c r="H139" i="34"/>
  <c r="H140" i="34"/>
  <c r="H141" i="34"/>
  <c r="H142" i="34"/>
  <c r="H143" i="34"/>
  <c r="J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J66" i="34"/>
  <c r="J67" i="34"/>
  <c r="J68" i="34"/>
  <c r="J69" i="34"/>
  <c r="J70" i="34"/>
  <c r="J71" i="34"/>
  <c r="J72" i="34"/>
  <c r="J73" i="34"/>
  <c r="J74" i="34"/>
  <c r="J75" i="34"/>
  <c r="J76" i="34"/>
  <c r="J77" i="34"/>
  <c r="J78" i="34"/>
  <c r="J79" i="34"/>
  <c r="J80" i="34"/>
  <c r="J81" i="34"/>
  <c r="J82" i="34"/>
  <c r="J83" i="34"/>
  <c r="J84" i="34"/>
  <c r="J85" i="34"/>
  <c r="J86" i="34"/>
  <c r="J87" i="34"/>
  <c r="J88" i="34"/>
  <c r="J89" i="34"/>
  <c r="J90" i="34"/>
  <c r="J91" i="34"/>
  <c r="J92" i="34"/>
  <c r="J93" i="34"/>
  <c r="J94" i="34"/>
  <c r="J95" i="34"/>
  <c r="J96" i="34"/>
  <c r="J97" i="34"/>
  <c r="J98" i="34"/>
  <c r="J99" i="34"/>
  <c r="J100" i="34"/>
  <c r="J101" i="34"/>
  <c r="J102" i="34"/>
  <c r="J103" i="34"/>
  <c r="J104" i="34"/>
  <c r="J105" i="34"/>
  <c r="J106" i="34"/>
  <c r="J107" i="34"/>
  <c r="J108" i="34"/>
  <c r="J109" i="34"/>
  <c r="J110" i="34"/>
  <c r="J111" i="34"/>
  <c r="J112" i="34"/>
  <c r="J113" i="34"/>
  <c r="J114" i="34"/>
  <c r="J115" i="34"/>
  <c r="J116" i="34"/>
  <c r="J117" i="34"/>
  <c r="J118" i="34"/>
  <c r="J119" i="34"/>
  <c r="J120" i="34"/>
  <c r="J121" i="34"/>
  <c r="J122" i="34"/>
  <c r="J123" i="34"/>
  <c r="J124" i="34"/>
  <c r="J125" i="34"/>
  <c r="J126" i="34"/>
  <c r="J127" i="34"/>
  <c r="J128" i="34"/>
  <c r="J129" i="34"/>
  <c r="J130" i="34"/>
  <c r="J131" i="34"/>
  <c r="J132" i="34"/>
  <c r="J133" i="34"/>
  <c r="J134" i="34"/>
  <c r="J135" i="34"/>
  <c r="J136" i="34"/>
  <c r="J137" i="34"/>
  <c r="J138" i="34"/>
  <c r="J139" i="34"/>
  <c r="J140" i="34"/>
  <c r="J141" i="34"/>
  <c r="J142" i="34"/>
  <c r="J143" i="34"/>
  <c r="L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L46" i="34"/>
  <c r="L47" i="34"/>
  <c r="L48" i="34"/>
  <c r="L49" i="34"/>
  <c r="L50" i="34"/>
  <c r="L51" i="34"/>
  <c r="L52" i="34"/>
  <c r="L53" i="34"/>
  <c r="L54" i="34"/>
  <c r="L55" i="34"/>
  <c r="L56" i="34"/>
  <c r="L57" i="34"/>
  <c r="L58" i="34"/>
  <c r="L59" i="34"/>
  <c r="L60" i="34"/>
  <c r="L61" i="34"/>
  <c r="L62" i="34"/>
  <c r="L63" i="34"/>
  <c r="L64" i="34"/>
  <c r="L65" i="34"/>
  <c r="L66" i="34"/>
  <c r="L67" i="34"/>
  <c r="L68" i="34"/>
  <c r="L69" i="34"/>
  <c r="L70" i="34"/>
  <c r="L71" i="34"/>
  <c r="L72" i="34"/>
  <c r="L73" i="34"/>
  <c r="L74" i="34"/>
  <c r="L75" i="34"/>
  <c r="L76" i="34"/>
  <c r="L77" i="34"/>
  <c r="L78" i="34"/>
  <c r="L79" i="34"/>
  <c r="L80" i="34"/>
  <c r="L81" i="34"/>
  <c r="L82" i="34"/>
  <c r="L83" i="34"/>
  <c r="L84" i="34"/>
  <c r="L85" i="34"/>
  <c r="L86" i="34"/>
  <c r="L87" i="34"/>
  <c r="L88" i="34"/>
  <c r="L89" i="34"/>
  <c r="L90" i="34"/>
  <c r="L91" i="34"/>
  <c r="L92" i="34"/>
  <c r="L93" i="34"/>
  <c r="L94" i="34"/>
  <c r="L95" i="34"/>
  <c r="L96" i="34"/>
  <c r="L97" i="34"/>
  <c r="L98" i="34"/>
  <c r="L99" i="34"/>
  <c r="L100" i="34"/>
  <c r="L101" i="34"/>
  <c r="L102" i="34"/>
  <c r="L103" i="34"/>
  <c r="L104" i="34"/>
  <c r="L105" i="34"/>
  <c r="L106" i="34"/>
  <c r="L107" i="34"/>
  <c r="L108" i="34"/>
  <c r="L109" i="34"/>
  <c r="L110" i="34"/>
  <c r="L111" i="34"/>
  <c r="L112" i="34"/>
  <c r="L113" i="34"/>
  <c r="L114" i="34"/>
  <c r="L115" i="34"/>
  <c r="L116" i="34"/>
  <c r="L117" i="34"/>
  <c r="L118" i="34"/>
  <c r="L119" i="34"/>
  <c r="L120" i="34"/>
  <c r="L121" i="34"/>
  <c r="L122" i="34"/>
  <c r="L123" i="34"/>
  <c r="L124" i="34"/>
  <c r="L125" i="34"/>
  <c r="L126" i="34"/>
  <c r="L127" i="34"/>
  <c r="L128" i="34"/>
  <c r="L129" i="34"/>
  <c r="L130" i="34"/>
  <c r="L131" i="34"/>
  <c r="L132" i="34"/>
  <c r="L133" i="34"/>
  <c r="L134" i="34"/>
  <c r="L135" i="34"/>
  <c r="L136" i="34"/>
  <c r="L137" i="34"/>
  <c r="L138" i="34"/>
  <c r="L139" i="34"/>
  <c r="L140" i="34"/>
  <c r="L141" i="34"/>
  <c r="L142" i="34"/>
  <c r="L143" i="34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42" i="34"/>
  <c r="N43" i="34"/>
  <c r="N44" i="34"/>
  <c r="N45" i="34"/>
  <c r="N46" i="34"/>
  <c r="N47" i="34"/>
  <c r="N48" i="34"/>
  <c r="N49" i="34"/>
  <c r="N50" i="34"/>
  <c r="N51" i="34"/>
  <c r="N52" i="34"/>
  <c r="N53" i="34"/>
  <c r="N54" i="34"/>
  <c r="N55" i="34"/>
  <c r="N56" i="34"/>
  <c r="N57" i="34"/>
  <c r="N58" i="34"/>
  <c r="N59" i="34"/>
  <c r="N60" i="34"/>
  <c r="N61" i="34"/>
  <c r="N62" i="34"/>
  <c r="N63" i="34"/>
  <c r="N64" i="34"/>
  <c r="N65" i="34"/>
  <c r="N66" i="34"/>
  <c r="N67" i="34"/>
  <c r="N68" i="34"/>
  <c r="N69" i="34"/>
  <c r="N70" i="34"/>
  <c r="N71" i="34"/>
  <c r="N72" i="34"/>
  <c r="N73" i="34"/>
  <c r="N74" i="34"/>
  <c r="N75" i="34"/>
  <c r="N76" i="34"/>
  <c r="N77" i="34"/>
  <c r="N78" i="34"/>
  <c r="N79" i="34"/>
  <c r="N80" i="34"/>
  <c r="N81" i="34"/>
  <c r="N82" i="34"/>
  <c r="N83" i="34"/>
  <c r="N84" i="34"/>
  <c r="N85" i="34"/>
  <c r="N86" i="34"/>
  <c r="N87" i="34"/>
  <c r="N88" i="34"/>
  <c r="N89" i="34"/>
  <c r="N90" i="34"/>
  <c r="N91" i="34"/>
  <c r="N92" i="34"/>
  <c r="N93" i="34"/>
  <c r="N94" i="34"/>
  <c r="N95" i="34"/>
  <c r="N96" i="34"/>
  <c r="N97" i="34"/>
  <c r="N98" i="34"/>
  <c r="N99" i="34"/>
  <c r="N100" i="34"/>
  <c r="N101" i="34"/>
  <c r="N102" i="34"/>
  <c r="N103" i="34"/>
  <c r="N104" i="34"/>
  <c r="N105" i="34"/>
  <c r="N106" i="34"/>
  <c r="N107" i="34"/>
  <c r="N108" i="34"/>
  <c r="N109" i="34"/>
  <c r="N110" i="34"/>
  <c r="N111" i="34"/>
  <c r="N112" i="34"/>
  <c r="N113" i="34"/>
  <c r="N114" i="34"/>
  <c r="N115" i="34"/>
  <c r="N116" i="34"/>
  <c r="N117" i="34"/>
  <c r="N118" i="34"/>
  <c r="N119" i="34"/>
  <c r="N120" i="34"/>
  <c r="N121" i="34"/>
  <c r="N122" i="34"/>
  <c r="N123" i="34"/>
  <c r="N124" i="34"/>
  <c r="N125" i="34"/>
  <c r="N126" i="34"/>
  <c r="N127" i="34"/>
  <c r="N128" i="34"/>
  <c r="N129" i="34"/>
  <c r="N130" i="34"/>
  <c r="N131" i="34"/>
  <c r="N132" i="34"/>
  <c r="N133" i="34"/>
  <c r="N134" i="34"/>
  <c r="N135" i="34"/>
  <c r="N136" i="34"/>
  <c r="N137" i="34"/>
  <c r="N138" i="34"/>
  <c r="N139" i="34"/>
  <c r="N140" i="34"/>
  <c r="N141" i="34"/>
  <c r="N142" i="34"/>
  <c r="N143" i="34"/>
  <c r="P5" i="34"/>
  <c r="P6" i="34"/>
  <c r="P7" i="34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23" i="34"/>
  <c r="P24" i="34"/>
  <c r="P25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42" i="34"/>
  <c r="P43" i="34"/>
  <c r="P44" i="34"/>
  <c r="P45" i="34"/>
  <c r="P46" i="34"/>
  <c r="P47" i="34"/>
  <c r="P48" i="34"/>
  <c r="P49" i="34"/>
  <c r="P50" i="34"/>
  <c r="P51" i="34"/>
  <c r="P52" i="34"/>
  <c r="P53" i="34"/>
  <c r="P54" i="34"/>
  <c r="P55" i="34"/>
  <c r="P56" i="34"/>
  <c r="P57" i="34"/>
  <c r="P58" i="34"/>
  <c r="P59" i="34"/>
  <c r="P60" i="34"/>
  <c r="P61" i="34"/>
  <c r="P62" i="34"/>
  <c r="P63" i="34"/>
  <c r="P64" i="34"/>
  <c r="P65" i="34"/>
  <c r="P66" i="34"/>
  <c r="P67" i="34"/>
  <c r="P68" i="34"/>
  <c r="P69" i="34"/>
  <c r="P70" i="34"/>
  <c r="P71" i="34"/>
  <c r="P72" i="34"/>
  <c r="P73" i="34"/>
  <c r="P74" i="34"/>
  <c r="P75" i="34"/>
  <c r="P76" i="34"/>
  <c r="P77" i="34"/>
  <c r="P78" i="34"/>
  <c r="P79" i="34"/>
  <c r="P80" i="34"/>
  <c r="P81" i="34"/>
  <c r="P82" i="34"/>
  <c r="P83" i="34"/>
  <c r="P84" i="34"/>
  <c r="P85" i="34"/>
  <c r="P86" i="34"/>
  <c r="P87" i="34"/>
  <c r="P88" i="34"/>
  <c r="P89" i="34"/>
  <c r="P90" i="34"/>
  <c r="P91" i="34"/>
  <c r="P92" i="34"/>
  <c r="P93" i="34"/>
  <c r="P94" i="34"/>
  <c r="P95" i="34"/>
  <c r="P96" i="34"/>
  <c r="P97" i="34"/>
  <c r="P98" i="34"/>
  <c r="P99" i="34"/>
  <c r="P100" i="34"/>
  <c r="P101" i="34"/>
  <c r="P102" i="34"/>
  <c r="P103" i="34"/>
  <c r="P104" i="34"/>
  <c r="P105" i="34"/>
  <c r="P106" i="34"/>
  <c r="P107" i="34"/>
  <c r="P108" i="34"/>
  <c r="P109" i="34"/>
  <c r="P110" i="34"/>
  <c r="P111" i="34"/>
  <c r="P112" i="34"/>
  <c r="P113" i="34"/>
  <c r="P114" i="34"/>
  <c r="P115" i="34"/>
  <c r="P116" i="34"/>
  <c r="P117" i="34"/>
  <c r="P118" i="34"/>
  <c r="P119" i="34"/>
  <c r="P120" i="34"/>
  <c r="P121" i="34"/>
  <c r="P122" i="34"/>
  <c r="P123" i="34"/>
  <c r="P124" i="34"/>
  <c r="P125" i="34"/>
  <c r="P126" i="34"/>
  <c r="P127" i="34"/>
  <c r="P128" i="34"/>
  <c r="P129" i="34"/>
  <c r="P130" i="34"/>
  <c r="P131" i="34"/>
  <c r="P132" i="34"/>
  <c r="P133" i="34"/>
  <c r="P134" i="34"/>
  <c r="P135" i="34"/>
  <c r="P136" i="34"/>
  <c r="P137" i="34"/>
  <c r="P138" i="34"/>
  <c r="P139" i="34"/>
  <c r="P140" i="34"/>
  <c r="P141" i="34"/>
  <c r="P142" i="34"/>
  <c r="P143" i="34"/>
  <c r="R5" i="34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29" i="34"/>
  <c r="R30" i="34"/>
  <c r="R31" i="34"/>
  <c r="R32" i="34"/>
  <c r="R33" i="34"/>
  <c r="R34" i="34"/>
  <c r="R35" i="34"/>
  <c r="R36" i="34"/>
  <c r="R37" i="34"/>
  <c r="R38" i="34"/>
  <c r="R39" i="34"/>
  <c r="R40" i="34"/>
  <c r="R41" i="34"/>
  <c r="R42" i="34"/>
  <c r="R43" i="34"/>
  <c r="R44" i="34"/>
  <c r="R45" i="34"/>
  <c r="R46" i="34"/>
  <c r="R47" i="34"/>
  <c r="R48" i="34"/>
  <c r="R49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62" i="34"/>
  <c r="R63" i="34"/>
  <c r="R64" i="34"/>
  <c r="R65" i="34"/>
  <c r="R66" i="34"/>
  <c r="R67" i="34"/>
  <c r="R68" i="34"/>
  <c r="R69" i="34"/>
  <c r="R70" i="34"/>
  <c r="R71" i="34"/>
  <c r="R72" i="34"/>
  <c r="R73" i="34"/>
  <c r="R74" i="34"/>
  <c r="R75" i="34"/>
  <c r="R76" i="34"/>
  <c r="R77" i="34"/>
  <c r="R78" i="34"/>
  <c r="R79" i="34"/>
  <c r="R80" i="34"/>
  <c r="R81" i="34"/>
  <c r="R82" i="34"/>
  <c r="R83" i="34"/>
  <c r="R84" i="34"/>
  <c r="R85" i="34"/>
  <c r="R86" i="34"/>
  <c r="R87" i="34"/>
  <c r="R88" i="34"/>
  <c r="R89" i="34"/>
  <c r="R90" i="34"/>
  <c r="R91" i="34"/>
  <c r="R92" i="34"/>
  <c r="R93" i="34"/>
  <c r="R94" i="34"/>
  <c r="R95" i="34"/>
  <c r="R96" i="34"/>
  <c r="R97" i="34"/>
  <c r="R98" i="34"/>
  <c r="R99" i="34"/>
  <c r="R100" i="34"/>
  <c r="R101" i="34"/>
  <c r="R102" i="34"/>
  <c r="R103" i="34"/>
  <c r="R104" i="34"/>
  <c r="R105" i="34"/>
  <c r="R106" i="34"/>
  <c r="R107" i="34"/>
  <c r="R108" i="34"/>
  <c r="R109" i="34"/>
  <c r="R110" i="34"/>
  <c r="R111" i="34"/>
  <c r="R112" i="34"/>
  <c r="R113" i="34"/>
  <c r="R114" i="34"/>
  <c r="R115" i="34"/>
  <c r="R116" i="34"/>
  <c r="R117" i="34"/>
  <c r="R118" i="34"/>
  <c r="R119" i="34"/>
  <c r="R120" i="34"/>
  <c r="R121" i="34"/>
  <c r="R122" i="34"/>
  <c r="R123" i="34"/>
  <c r="R124" i="34"/>
  <c r="R125" i="34"/>
  <c r="R126" i="34"/>
  <c r="R127" i="34"/>
  <c r="R128" i="34"/>
  <c r="R129" i="34"/>
  <c r="R130" i="34"/>
  <c r="R131" i="34"/>
  <c r="R132" i="34"/>
  <c r="R133" i="34"/>
  <c r="R134" i="34"/>
  <c r="R135" i="34"/>
  <c r="R136" i="34"/>
  <c r="R137" i="34"/>
  <c r="R138" i="34"/>
  <c r="R139" i="34"/>
  <c r="R140" i="34"/>
  <c r="R141" i="34"/>
  <c r="R142" i="34"/>
  <c r="R143" i="34"/>
  <c r="T5" i="34"/>
  <c r="T6" i="34"/>
  <c r="T7" i="34"/>
  <c r="T8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22" i="34"/>
  <c r="T23" i="34"/>
  <c r="T24" i="34"/>
  <c r="T25" i="34"/>
  <c r="T26" i="34"/>
  <c r="T27" i="34"/>
  <c r="T28" i="34"/>
  <c r="T29" i="34"/>
  <c r="T30" i="34"/>
  <c r="T31" i="34"/>
  <c r="T32" i="34"/>
  <c r="T33" i="34"/>
  <c r="T34" i="34"/>
  <c r="T35" i="34"/>
  <c r="T36" i="34"/>
  <c r="T37" i="34"/>
  <c r="T38" i="34"/>
  <c r="T39" i="34"/>
  <c r="T40" i="34"/>
  <c r="T41" i="34"/>
  <c r="T42" i="34"/>
  <c r="T43" i="34"/>
  <c r="T44" i="34"/>
  <c r="T45" i="34"/>
  <c r="T46" i="34"/>
  <c r="T47" i="34"/>
  <c r="T48" i="34"/>
  <c r="T49" i="34"/>
  <c r="T50" i="34"/>
  <c r="T51" i="34"/>
  <c r="T52" i="34"/>
  <c r="T53" i="34"/>
  <c r="T54" i="34"/>
  <c r="T55" i="34"/>
  <c r="T56" i="34"/>
  <c r="T57" i="34"/>
  <c r="T58" i="34"/>
  <c r="T59" i="34"/>
  <c r="T60" i="34"/>
  <c r="T61" i="34"/>
  <c r="T62" i="34"/>
  <c r="T63" i="34"/>
  <c r="T64" i="34"/>
  <c r="T65" i="34"/>
  <c r="T66" i="34"/>
  <c r="T67" i="34"/>
  <c r="T68" i="34"/>
  <c r="T69" i="34"/>
  <c r="T70" i="34"/>
  <c r="T71" i="34"/>
  <c r="T72" i="34"/>
  <c r="T73" i="34"/>
  <c r="T74" i="34"/>
  <c r="T75" i="34"/>
  <c r="T76" i="34"/>
  <c r="T77" i="34"/>
  <c r="T78" i="34"/>
  <c r="T79" i="34"/>
  <c r="T80" i="34"/>
  <c r="T81" i="34"/>
  <c r="T82" i="34"/>
  <c r="T83" i="34"/>
  <c r="T84" i="34"/>
  <c r="T85" i="34"/>
  <c r="T86" i="34"/>
  <c r="T87" i="34"/>
  <c r="T88" i="34"/>
  <c r="T89" i="34"/>
  <c r="T90" i="34"/>
  <c r="T91" i="34"/>
  <c r="T92" i="34"/>
  <c r="T93" i="34"/>
  <c r="T94" i="34"/>
  <c r="T95" i="34"/>
  <c r="T96" i="34"/>
  <c r="T97" i="34"/>
  <c r="T98" i="34"/>
  <c r="T99" i="34"/>
  <c r="T100" i="34"/>
  <c r="T101" i="34"/>
  <c r="T102" i="34"/>
  <c r="T103" i="34"/>
  <c r="T104" i="34"/>
  <c r="T105" i="34"/>
  <c r="T106" i="34"/>
  <c r="T107" i="34"/>
  <c r="T108" i="34"/>
  <c r="T109" i="34"/>
  <c r="T110" i="34"/>
  <c r="T111" i="34"/>
  <c r="T112" i="34"/>
  <c r="T113" i="34"/>
  <c r="T114" i="34"/>
  <c r="T115" i="34"/>
  <c r="T116" i="34"/>
  <c r="T117" i="34"/>
  <c r="T118" i="34"/>
  <c r="T119" i="34"/>
  <c r="T120" i="34"/>
  <c r="T121" i="34"/>
  <c r="T122" i="34"/>
  <c r="T123" i="34"/>
  <c r="T124" i="34"/>
  <c r="T125" i="34"/>
  <c r="T126" i="34"/>
  <c r="T127" i="34"/>
  <c r="T128" i="34"/>
  <c r="T129" i="34"/>
  <c r="T130" i="34"/>
  <c r="T131" i="34"/>
  <c r="T132" i="34"/>
  <c r="T133" i="34"/>
  <c r="T134" i="34"/>
  <c r="T135" i="34"/>
  <c r="T136" i="34"/>
  <c r="T137" i="34"/>
  <c r="T138" i="34"/>
  <c r="T139" i="34"/>
  <c r="T140" i="34"/>
  <c r="T141" i="34"/>
  <c r="T142" i="34"/>
  <c r="T143" i="34"/>
  <c r="V5" i="34"/>
  <c r="V6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59" i="34"/>
  <c r="V60" i="34"/>
  <c r="V61" i="34"/>
  <c r="V62" i="34"/>
  <c r="V63" i="34"/>
  <c r="V64" i="34"/>
  <c r="V65" i="34"/>
  <c r="V66" i="34"/>
  <c r="V67" i="34"/>
  <c r="V68" i="34"/>
  <c r="V69" i="34"/>
  <c r="V70" i="34"/>
  <c r="V71" i="34"/>
  <c r="V72" i="34"/>
  <c r="V73" i="34"/>
  <c r="V74" i="34"/>
  <c r="V75" i="34"/>
  <c r="V76" i="34"/>
  <c r="V77" i="34"/>
  <c r="V78" i="34"/>
  <c r="V79" i="34"/>
  <c r="V80" i="34"/>
  <c r="V81" i="34"/>
  <c r="V82" i="34"/>
  <c r="V83" i="34"/>
  <c r="V84" i="34"/>
  <c r="V85" i="34"/>
  <c r="V86" i="34"/>
  <c r="V87" i="34"/>
  <c r="V88" i="34"/>
  <c r="V89" i="34"/>
  <c r="V90" i="34"/>
  <c r="V91" i="34"/>
  <c r="V92" i="34"/>
  <c r="V93" i="34"/>
  <c r="V94" i="34"/>
  <c r="V95" i="34"/>
  <c r="V96" i="34"/>
  <c r="V97" i="34"/>
  <c r="V98" i="34"/>
  <c r="V99" i="34"/>
  <c r="V100" i="34"/>
  <c r="V101" i="34"/>
  <c r="V102" i="34"/>
  <c r="V103" i="34"/>
  <c r="V104" i="34"/>
  <c r="V105" i="34"/>
  <c r="V106" i="34"/>
  <c r="V107" i="34"/>
  <c r="V108" i="34"/>
  <c r="V109" i="34"/>
  <c r="V110" i="34"/>
  <c r="V111" i="34"/>
  <c r="V112" i="34"/>
  <c r="V113" i="34"/>
  <c r="V114" i="34"/>
  <c r="V115" i="34"/>
  <c r="V116" i="34"/>
  <c r="V117" i="34"/>
  <c r="V118" i="34"/>
  <c r="V119" i="34"/>
  <c r="V120" i="34"/>
  <c r="V121" i="34"/>
  <c r="V122" i="34"/>
  <c r="V123" i="34"/>
  <c r="V124" i="34"/>
  <c r="V125" i="34"/>
  <c r="V126" i="34"/>
  <c r="V127" i="34"/>
  <c r="V128" i="34"/>
  <c r="V129" i="34"/>
  <c r="V130" i="34"/>
  <c r="V131" i="34"/>
  <c r="V132" i="34"/>
  <c r="V133" i="34"/>
  <c r="V134" i="34"/>
  <c r="V135" i="34"/>
  <c r="V136" i="34"/>
  <c r="V137" i="34"/>
  <c r="V138" i="34"/>
  <c r="V139" i="34"/>
  <c r="V140" i="34"/>
  <c r="V141" i="34"/>
  <c r="V142" i="34"/>
  <c r="V143" i="34"/>
  <c r="X5" i="34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27" i="34"/>
  <c r="X28" i="34"/>
  <c r="X29" i="34"/>
  <c r="X30" i="34"/>
  <c r="X31" i="34"/>
  <c r="X32" i="34"/>
  <c r="X33" i="34"/>
  <c r="X34" i="34"/>
  <c r="X35" i="34"/>
  <c r="X36" i="34"/>
  <c r="X37" i="34"/>
  <c r="X38" i="34"/>
  <c r="X39" i="34"/>
  <c r="X40" i="34"/>
  <c r="X41" i="34"/>
  <c r="X42" i="34"/>
  <c r="X43" i="34"/>
  <c r="X44" i="34"/>
  <c r="X45" i="34"/>
  <c r="X46" i="34"/>
  <c r="X47" i="34"/>
  <c r="X48" i="34"/>
  <c r="X49" i="34"/>
  <c r="X50" i="34"/>
  <c r="X51" i="34"/>
  <c r="X52" i="34"/>
  <c r="X53" i="34"/>
  <c r="X54" i="34"/>
  <c r="X55" i="34"/>
  <c r="X56" i="34"/>
  <c r="X57" i="34"/>
  <c r="X58" i="34"/>
  <c r="X59" i="34"/>
  <c r="X60" i="34"/>
  <c r="X61" i="34"/>
  <c r="X62" i="34"/>
  <c r="X63" i="34"/>
  <c r="X64" i="34"/>
  <c r="X65" i="34"/>
  <c r="X66" i="34"/>
  <c r="X67" i="34"/>
  <c r="X68" i="34"/>
  <c r="X69" i="34"/>
  <c r="X70" i="34"/>
  <c r="X71" i="34"/>
  <c r="X72" i="34"/>
  <c r="X73" i="34"/>
  <c r="X74" i="34"/>
  <c r="X75" i="34"/>
  <c r="X76" i="34"/>
  <c r="X77" i="34"/>
  <c r="X78" i="34"/>
  <c r="X79" i="34"/>
  <c r="X80" i="34"/>
  <c r="X81" i="34"/>
  <c r="X82" i="34"/>
  <c r="X83" i="34"/>
  <c r="X84" i="34"/>
  <c r="X85" i="34"/>
  <c r="X86" i="34"/>
  <c r="X87" i="34"/>
  <c r="X88" i="34"/>
  <c r="X89" i="34"/>
  <c r="X90" i="34"/>
  <c r="X91" i="34"/>
  <c r="X92" i="34"/>
  <c r="X93" i="34"/>
  <c r="X94" i="34"/>
  <c r="X95" i="34"/>
  <c r="X96" i="34"/>
  <c r="X97" i="34"/>
  <c r="X98" i="34"/>
  <c r="X99" i="34"/>
  <c r="X100" i="34"/>
  <c r="X101" i="34"/>
  <c r="X102" i="34"/>
  <c r="X103" i="34"/>
  <c r="X104" i="34"/>
  <c r="X105" i="34"/>
  <c r="X106" i="34"/>
  <c r="X107" i="34"/>
  <c r="X108" i="34"/>
  <c r="X109" i="34"/>
  <c r="X110" i="34"/>
  <c r="X111" i="34"/>
  <c r="X112" i="34"/>
  <c r="X113" i="34"/>
  <c r="X114" i="34"/>
  <c r="X115" i="34"/>
  <c r="X116" i="34"/>
  <c r="X117" i="34"/>
  <c r="X118" i="34"/>
  <c r="X119" i="34"/>
  <c r="X120" i="34"/>
  <c r="X121" i="34"/>
  <c r="X122" i="34"/>
  <c r="X123" i="34"/>
  <c r="X124" i="34"/>
  <c r="X125" i="34"/>
  <c r="X126" i="34"/>
  <c r="X127" i="34"/>
  <c r="X128" i="34"/>
  <c r="X129" i="34"/>
  <c r="X130" i="34"/>
  <c r="X131" i="34"/>
  <c r="X132" i="34"/>
  <c r="X133" i="34"/>
  <c r="X134" i="34"/>
  <c r="X135" i="34"/>
  <c r="X136" i="34"/>
  <c r="X137" i="34"/>
  <c r="X138" i="34"/>
  <c r="X139" i="34"/>
  <c r="X140" i="34"/>
  <c r="X141" i="34"/>
  <c r="X142" i="34"/>
  <c r="X143" i="34"/>
  <c r="Z5" i="34"/>
  <c r="Z6" i="34"/>
  <c r="Z7" i="34"/>
  <c r="Z8" i="34"/>
  <c r="Z9" i="34"/>
  <c r="Z10" i="34"/>
  <c r="Z11" i="34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48" i="34"/>
  <c r="Z49" i="34"/>
  <c r="Z50" i="34"/>
  <c r="Z51" i="34"/>
  <c r="Z52" i="34"/>
  <c r="Z53" i="34"/>
  <c r="Z54" i="34"/>
  <c r="Z55" i="34"/>
  <c r="Z56" i="34"/>
  <c r="Z57" i="34"/>
  <c r="Z58" i="34"/>
  <c r="Z59" i="34"/>
  <c r="Z60" i="34"/>
  <c r="Z61" i="34"/>
  <c r="Z62" i="34"/>
  <c r="Z63" i="34"/>
  <c r="Z64" i="34"/>
  <c r="Z65" i="34"/>
  <c r="Z66" i="34"/>
  <c r="Z67" i="34"/>
  <c r="Z68" i="34"/>
  <c r="Z69" i="34"/>
  <c r="Z70" i="34"/>
  <c r="Z71" i="34"/>
  <c r="Z72" i="34"/>
  <c r="Z73" i="34"/>
  <c r="Z74" i="34"/>
  <c r="Z75" i="34"/>
  <c r="Z76" i="34"/>
  <c r="Z77" i="34"/>
  <c r="Z78" i="34"/>
  <c r="Z79" i="34"/>
  <c r="Z80" i="34"/>
  <c r="Z81" i="34"/>
  <c r="Z82" i="34"/>
  <c r="Z83" i="34"/>
  <c r="Z84" i="34"/>
  <c r="Z85" i="34"/>
  <c r="Z86" i="34"/>
  <c r="Z87" i="34"/>
  <c r="Z88" i="34"/>
  <c r="Z89" i="34"/>
  <c r="Z90" i="34"/>
  <c r="Z91" i="34"/>
  <c r="Z92" i="34"/>
  <c r="Z93" i="34"/>
  <c r="Z94" i="34"/>
  <c r="Z95" i="34"/>
  <c r="Z96" i="34"/>
  <c r="Z97" i="34"/>
  <c r="Z98" i="34"/>
  <c r="Z99" i="34"/>
  <c r="Z100" i="34"/>
  <c r="Z101" i="34"/>
  <c r="Z102" i="34"/>
  <c r="Z103" i="34"/>
  <c r="Z104" i="34"/>
  <c r="Z105" i="34"/>
  <c r="Z106" i="34"/>
  <c r="Z107" i="34"/>
  <c r="Z108" i="34"/>
  <c r="Z109" i="34"/>
  <c r="Z110" i="34"/>
  <c r="Z111" i="34"/>
  <c r="Z112" i="34"/>
  <c r="Z113" i="34"/>
  <c r="Z114" i="34"/>
  <c r="Z115" i="34"/>
  <c r="Z116" i="34"/>
  <c r="Z117" i="34"/>
  <c r="Z118" i="34"/>
  <c r="Z119" i="34"/>
  <c r="Z120" i="34"/>
  <c r="Z121" i="34"/>
  <c r="Z122" i="34"/>
  <c r="Z123" i="34"/>
  <c r="Z124" i="34"/>
  <c r="Z125" i="34"/>
  <c r="Z126" i="34"/>
  <c r="Z127" i="34"/>
  <c r="Z128" i="34"/>
  <c r="Z129" i="34"/>
  <c r="Z130" i="34"/>
  <c r="Z131" i="34"/>
  <c r="Z132" i="34"/>
  <c r="Z133" i="34"/>
  <c r="Z134" i="34"/>
  <c r="Z135" i="34"/>
  <c r="Z136" i="34"/>
  <c r="Z137" i="34"/>
  <c r="Z138" i="34"/>
  <c r="Z139" i="34"/>
  <c r="Z140" i="34"/>
  <c r="Z141" i="34"/>
  <c r="Z142" i="34"/>
  <c r="Z143" i="34"/>
  <c r="AB5" i="34"/>
  <c r="AB6" i="34"/>
  <c r="AB7" i="34"/>
  <c r="AB8" i="34"/>
  <c r="AB9" i="34"/>
  <c r="AB10" i="34"/>
  <c r="AB11" i="34"/>
  <c r="AB12" i="34"/>
  <c r="AB13" i="34"/>
  <c r="AB14" i="34"/>
  <c r="AB15" i="34"/>
  <c r="AB16" i="34"/>
  <c r="AB17" i="34"/>
  <c r="AB18" i="34"/>
  <c r="AB19" i="34"/>
  <c r="AB20" i="34"/>
  <c r="AB21" i="34"/>
  <c r="AB22" i="34"/>
  <c r="AB23" i="34"/>
  <c r="AB24" i="34"/>
  <c r="AB25" i="34"/>
  <c r="AB26" i="34"/>
  <c r="AB27" i="34"/>
  <c r="AB28" i="34"/>
  <c r="AB29" i="34"/>
  <c r="AB30" i="34"/>
  <c r="AB31" i="34"/>
  <c r="AB32" i="34"/>
  <c r="AB33" i="34"/>
  <c r="AB34" i="34"/>
  <c r="AB35" i="34"/>
  <c r="AB36" i="34"/>
  <c r="AB37" i="34"/>
  <c r="AB38" i="34"/>
  <c r="AB39" i="34"/>
  <c r="AB40" i="34"/>
  <c r="AB41" i="34"/>
  <c r="AB42" i="34"/>
  <c r="AB43" i="34"/>
  <c r="AB44" i="34"/>
  <c r="AB45" i="34"/>
  <c r="AB46" i="34"/>
  <c r="AB47" i="34"/>
  <c r="AB48" i="34"/>
  <c r="AB49" i="34"/>
  <c r="AB50" i="34"/>
  <c r="AB51" i="34"/>
  <c r="AB52" i="34"/>
  <c r="AB53" i="34"/>
  <c r="AB54" i="34"/>
  <c r="AB55" i="34"/>
  <c r="AB56" i="34"/>
  <c r="AB57" i="34"/>
  <c r="AB58" i="34"/>
  <c r="AB59" i="34"/>
  <c r="AB60" i="34"/>
  <c r="AB61" i="34"/>
  <c r="AB62" i="34"/>
  <c r="AB63" i="34"/>
  <c r="AB64" i="34"/>
  <c r="AB65" i="34"/>
  <c r="AB66" i="34"/>
  <c r="AB67" i="34"/>
  <c r="AB68" i="34"/>
  <c r="AB69" i="34"/>
  <c r="AB70" i="34"/>
  <c r="AB71" i="34"/>
  <c r="AB72" i="34"/>
  <c r="AB73" i="34"/>
  <c r="AB74" i="34"/>
  <c r="AB75" i="34"/>
  <c r="AB76" i="34"/>
  <c r="AB77" i="34"/>
  <c r="AB78" i="34"/>
  <c r="AB79" i="34"/>
  <c r="AB80" i="34"/>
  <c r="AB81" i="34"/>
  <c r="AB82" i="34"/>
  <c r="AB83" i="34"/>
  <c r="AB84" i="34"/>
  <c r="AB85" i="34"/>
  <c r="AB86" i="34"/>
  <c r="AB87" i="34"/>
  <c r="AB88" i="34"/>
  <c r="AB89" i="34"/>
  <c r="AB90" i="34"/>
  <c r="AB91" i="34"/>
  <c r="AB92" i="34"/>
  <c r="AB93" i="34"/>
  <c r="AB94" i="34"/>
  <c r="AB95" i="34"/>
  <c r="AB96" i="34"/>
  <c r="AB97" i="34"/>
  <c r="AB98" i="34"/>
  <c r="AB99" i="34"/>
  <c r="AB100" i="34"/>
  <c r="AB101" i="34"/>
  <c r="AB102" i="34"/>
  <c r="AB103" i="34"/>
  <c r="AB104" i="34"/>
  <c r="AB105" i="34"/>
  <c r="AB106" i="34"/>
  <c r="AB107" i="34"/>
  <c r="AB108" i="34"/>
  <c r="AB109" i="34"/>
  <c r="AB110" i="34"/>
  <c r="AB111" i="34"/>
  <c r="AB112" i="34"/>
  <c r="AB113" i="34"/>
  <c r="AB114" i="34"/>
  <c r="AB115" i="34"/>
  <c r="AB116" i="34"/>
  <c r="AB117" i="34"/>
  <c r="AB118" i="34"/>
  <c r="AB119" i="34"/>
  <c r="AB120" i="34"/>
  <c r="AB121" i="34"/>
  <c r="AB122" i="34"/>
  <c r="AB123" i="34"/>
  <c r="AB124" i="34"/>
  <c r="AB125" i="34"/>
  <c r="AB126" i="34"/>
  <c r="AB127" i="34"/>
  <c r="AB128" i="34"/>
  <c r="AB129" i="34"/>
  <c r="AB130" i="34"/>
  <c r="AB131" i="34"/>
  <c r="AB132" i="34"/>
  <c r="AB133" i="34"/>
  <c r="AB134" i="34"/>
  <c r="AB135" i="34"/>
  <c r="AB136" i="34"/>
  <c r="AB137" i="34"/>
  <c r="AB138" i="34"/>
  <c r="AB139" i="34"/>
  <c r="AB140" i="34"/>
  <c r="AB141" i="34"/>
  <c r="AB142" i="34"/>
  <c r="AB143" i="34"/>
  <c r="AD5" i="34"/>
  <c r="AD6" i="34"/>
  <c r="AD7" i="34"/>
  <c r="AD8" i="34"/>
  <c r="AD9" i="34"/>
  <c r="AD10" i="34"/>
  <c r="AD11" i="34"/>
  <c r="AD12" i="34"/>
  <c r="AD13" i="34"/>
  <c r="AD14" i="34"/>
  <c r="AD15" i="34"/>
  <c r="AD16" i="34"/>
  <c r="AD17" i="34"/>
  <c r="AD18" i="34"/>
  <c r="AD19" i="34"/>
  <c r="AD20" i="34"/>
  <c r="AD21" i="34"/>
  <c r="AD22" i="34"/>
  <c r="AD23" i="34"/>
  <c r="AD24" i="34"/>
  <c r="AD25" i="34"/>
  <c r="AD26" i="34"/>
  <c r="AD27" i="34"/>
  <c r="AD28" i="34"/>
  <c r="AD29" i="34"/>
  <c r="AD30" i="34"/>
  <c r="AD31" i="34"/>
  <c r="AD32" i="34"/>
  <c r="AD33" i="34"/>
  <c r="AD34" i="34"/>
  <c r="AD35" i="34"/>
  <c r="AD36" i="34"/>
  <c r="AD37" i="34"/>
  <c r="AD38" i="34"/>
  <c r="AD39" i="34"/>
  <c r="AD40" i="34"/>
  <c r="AD41" i="34"/>
  <c r="AD42" i="34"/>
  <c r="AD43" i="34"/>
  <c r="AD44" i="34"/>
  <c r="AD45" i="34"/>
  <c r="AD46" i="34"/>
  <c r="AD47" i="34"/>
  <c r="AD48" i="34"/>
  <c r="AD49" i="34"/>
  <c r="AD50" i="34"/>
  <c r="AD51" i="34"/>
  <c r="AD52" i="34"/>
  <c r="AD53" i="34"/>
  <c r="AD54" i="34"/>
  <c r="AD55" i="34"/>
  <c r="AD56" i="34"/>
  <c r="AD57" i="34"/>
  <c r="AD58" i="34"/>
  <c r="AD59" i="34"/>
  <c r="AD60" i="34"/>
  <c r="AD61" i="34"/>
  <c r="AD62" i="34"/>
  <c r="AD63" i="34"/>
  <c r="AD64" i="34"/>
  <c r="AD65" i="34"/>
  <c r="AD66" i="34"/>
  <c r="AD67" i="34"/>
  <c r="AD68" i="34"/>
  <c r="AD69" i="34"/>
  <c r="AD70" i="34"/>
  <c r="AD71" i="34"/>
  <c r="AD72" i="34"/>
  <c r="AD73" i="34"/>
  <c r="AD74" i="34"/>
  <c r="AD75" i="34"/>
  <c r="AD76" i="34"/>
  <c r="AD77" i="34"/>
  <c r="AD78" i="34"/>
  <c r="AD79" i="34"/>
  <c r="AD80" i="34"/>
  <c r="AD81" i="34"/>
  <c r="AD82" i="34"/>
  <c r="AD83" i="34"/>
  <c r="AD84" i="34"/>
  <c r="AD85" i="34"/>
  <c r="AD86" i="34"/>
  <c r="AD87" i="34"/>
  <c r="AD88" i="34"/>
  <c r="AD89" i="34"/>
  <c r="AD90" i="34"/>
  <c r="AD91" i="34"/>
  <c r="AD92" i="34"/>
  <c r="AD93" i="34"/>
  <c r="AD94" i="34"/>
  <c r="AD95" i="34"/>
  <c r="AD96" i="34"/>
  <c r="AD97" i="34"/>
  <c r="AD98" i="34"/>
  <c r="AD99" i="34"/>
  <c r="AD100" i="34"/>
  <c r="AD101" i="34"/>
  <c r="AD102" i="34"/>
  <c r="AD103" i="34"/>
  <c r="AD104" i="34"/>
  <c r="AD105" i="34"/>
  <c r="AD106" i="34"/>
  <c r="AD107" i="34"/>
  <c r="AD108" i="34"/>
  <c r="AD109" i="34"/>
  <c r="AD110" i="34"/>
  <c r="AD111" i="34"/>
  <c r="AD112" i="34"/>
  <c r="AD113" i="34"/>
  <c r="AD114" i="34"/>
  <c r="AD115" i="34"/>
  <c r="AD116" i="34"/>
  <c r="AD117" i="34"/>
  <c r="AD118" i="34"/>
  <c r="AD119" i="34"/>
  <c r="AD120" i="34"/>
  <c r="AD121" i="34"/>
  <c r="AD122" i="34"/>
  <c r="AD123" i="34"/>
  <c r="AD124" i="34"/>
  <c r="AD125" i="34"/>
  <c r="AD126" i="34"/>
  <c r="AD127" i="34"/>
  <c r="AD128" i="34"/>
  <c r="AD129" i="34"/>
  <c r="AD130" i="34"/>
  <c r="AD131" i="34"/>
  <c r="AD132" i="34"/>
  <c r="AD133" i="34"/>
  <c r="AD134" i="34"/>
  <c r="AD135" i="34"/>
  <c r="AD136" i="34"/>
  <c r="AD137" i="34"/>
  <c r="AD138" i="34"/>
  <c r="AD139" i="34"/>
  <c r="AD140" i="34"/>
  <c r="AD141" i="34"/>
  <c r="AD142" i="34"/>
  <c r="AD143" i="34"/>
  <c r="AF5" i="34"/>
  <c r="AF6" i="34"/>
  <c r="AF7" i="34"/>
  <c r="AF8" i="34"/>
  <c r="AF9" i="34"/>
  <c r="AF10" i="34"/>
  <c r="AF11" i="34"/>
  <c r="AF12" i="34"/>
  <c r="AF13" i="34"/>
  <c r="AF14" i="34"/>
  <c r="AF15" i="34"/>
  <c r="AF16" i="34"/>
  <c r="AF17" i="34"/>
  <c r="AF18" i="34"/>
  <c r="AF19" i="34"/>
  <c r="AF20" i="34"/>
  <c r="AF21" i="34"/>
  <c r="AF22" i="34"/>
  <c r="AF23" i="34"/>
  <c r="AF24" i="34"/>
  <c r="AF25" i="34"/>
  <c r="AF26" i="34"/>
  <c r="AF27" i="34"/>
  <c r="AF28" i="34"/>
  <c r="AF29" i="34"/>
  <c r="AF30" i="34"/>
  <c r="AF31" i="34"/>
  <c r="AF32" i="34"/>
  <c r="AF33" i="34"/>
  <c r="AF34" i="34"/>
  <c r="AF35" i="34"/>
  <c r="AF36" i="34"/>
  <c r="AF37" i="34"/>
  <c r="AF38" i="34"/>
  <c r="AF39" i="34"/>
  <c r="AF40" i="34"/>
  <c r="AF41" i="34"/>
  <c r="AF42" i="34"/>
  <c r="AF43" i="34"/>
  <c r="AF44" i="34"/>
  <c r="AF45" i="34"/>
  <c r="AF46" i="34"/>
  <c r="AF47" i="34"/>
  <c r="AF48" i="34"/>
  <c r="AF49" i="34"/>
  <c r="AF50" i="34"/>
  <c r="AF51" i="34"/>
  <c r="AF52" i="34"/>
  <c r="AF53" i="34"/>
  <c r="AF54" i="34"/>
  <c r="AF55" i="34"/>
  <c r="AF56" i="34"/>
  <c r="AF57" i="34"/>
  <c r="AF58" i="34"/>
  <c r="AF59" i="34"/>
  <c r="AF60" i="34"/>
  <c r="AF61" i="34"/>
  <c r="AF62" i="34"/>
  <c r="AF63" i="34"/>
  <c r="AF64" i="34"/>
  <c r="AF65" i="34"/>
  <c r="AF66" i="34"/>
  <c r="AF67" i="34"/>
  <c r="AF68" i="34"/>
  <c r="AF69" i="34"/>
  <c r="AF70" i="34"/>
  <c r="AF71" i="34"/>
  <c r="AF72" i="34"/>
  <c r="AF73" i="34"/>
  <c r="AF74" i="34"/>
  <c r="AF75" i="34"/>
  <c r="AF76" i="34"/>
  <c r="AF77" i="34"/>
  <c r="AF78" i="34"/>
  <c r="AF79" i="34"/>
  <c r="AF80" i="34"/>
  <c r="AF81" i="34"/>
  <c r="AF82" i="34"/>
  <c r="AF83" i="34"/>
  <c r="AF84" i="34"/>
  <c r="AF85" i="34"/>
  <c r="AF86" i="34"/>
  <c r="AF87" i="34"/>
  <c r="AF88" i="34"/>
  <c r="AF89" i="34"/>
  <c r="AF90" i="34"/>
  <c r="AF91" i="34"/>
  <c r="AF92" i="34"/>
  <c r="AF93" i="34"/>
  <c r="AF94" i="34"/>
  <c r="AF95" i="34"/>
  <c r="AF96" i="34"/>
  <c r="AF97" i="34"/>
  <c r="AF98" i="34"/>
  <c r="AF99" i="34"/>
  <c r="AF100" i="34"/>
  <c r="AF101" i="34"/>
  <c r="AF102" i="34"/>
  <c r="AF103" i="34"/>
  <c r="AF104" i="34"/>
  <c r="AF105" i="34"/>
  <c r="AF106" i="34"/>
  <c r="AF107" i="34"/>
  <c r="AF108" i="34"/>
  <c r="AF109" i="34"/>
  <c r="AF110" i="34"/>
  <c r="AF111" i="34"/>
  <c r="AF112" i="34"/>
  <c r="AF113" i="34"/>
  <c r="AF114" i="34"/>
  <c r="AF115" i="34"/>
  <c r="AF116" i="34"/>
  <c r="AF117" i="34"/>
  <c r="AF118" i="34"/>
  <c r="AF119" i="34"/>
  <c r="AF120" i="34"/>
  <c r="AF121" i="34"/>
  <c r="AF122" i="34"/>
  <c r="AF123" i="34"/>
  <c r="AF124" i="34"/>
  <c r="AF125" i="34"/>
  <c r="AF126" i="34"/>
  <c r="AF127" i="34"/>
  <c r="AF128" i="34"/>
  <c r="AF129" i="34"/>
  <c r="AF130" i="34"/>
  <c r="AF131" i="34"/>
  <c r="AF132" i="34"/>
  <c r="AF133" i="34"/>
  <c r="AF134" i="34"/>
  <c r="AF135" i="34"/>
  <c r="AF136" i="34"/>
  <c r="AF137" i="34"/>
  <c r="AF138" i="34"/>
  <c r="AF139" i="34"/>
  <c r="AF140" i="34"/>
  <c r="AF141" i="34"/>
  <c r="AF142" i="34"/>
  <c r="AF143" i="34"/>
  <c r="AH5" i="34"/>
  <c r="AH6" i="34"/>
  <c r="AH7" i="34"/>
  <c r="AH8" i="34"/>
  <c r="AH9" i="34"/>
  <c r="AH10" i="34"/>
  <c r="AH11" i="34"/>
  <c r="AH12" i="34"/>
  <c r="AH13" i="34"/>
  <c r="AH14" i="34"/>
  <c r="AH15" i="34"/>
  <c r="AH16" i="34"/>
  <c r="AH17" i="34"/>
  <c r="AH18" i="34"/>
  <c r="AH19" i="34"/>
  <c r="AH20" i="34"/>
  <c r="AH21" i="34"/>
  <c r="AH22" i="34"/>
  <c r="AH23" i="34"/>
  <c r="AH24" i="34"/>
  <c r="AH25" i="34"/>
  <c r="AH26" i="34"/>
  <c r="AH27" i="34"/>
  <c r="AH28" i="34"/>
  <c r="AH29" i="34"/>
  <c r="AH30" i="34"/>
  <c r="AH31" i="34"/>
  <c r="AH32" i="34"/>
  <c r="AH33" i="34"/>
  <c r="AH34" i="34"/>
  <c r="AH35" i="34"/>
  <c r="AH36" i="34"/>
  <c r="AH37" i="34"/>
  <c r="AH38" i="34"/>
  <c r="AH39" i="34"/>
  <c r="AH40" i="34"/>
  <c r="AH41" i="34"/>
  <c r="AH42" i="34"/>
  <c r="AH43" i="34"/>
  <c r="AH44" i="34"/>
  <c r="AH45" i="34"/>
  <c r="AH46" i="34"/>
  <c r="AH47" i="34"/>
  <c r="AH48" i="34"/>
  <c r="AH49" i="34"/>
  <c r="AH50" i="34"/>
  <c r="AH51" i="34"/>
  <c r="AH52" i="34"/>
  <c r="AH53" i="34"/>
  <c r="AH54" i="34"/>
  <c r="AH55" i="34"/>
  <c r="AH56" i="34"/>
  <c r="AH57" i="34"/>
  <c r="AH58" i="34"/>
  <c r="AH59" i="34"/>
  <c r="AH60" i="34"/>
  <c r="AH61" i="34"/>
  <c r="AH62" i="34"/>
  <c r="AH63" i="34"/>
  <c r="AH64" i="34"/>
  <c r="AH65" i="34"/>
  <c r="AH66" i="34"/>
  <c r="AH67" i="34"/>
  <c r="AH68" i="34"/>
  <c r="AH69" i="34"/>
  <c r="AH70" i="34"/>
  <c r="AH71" i="34"/>
  <c r="AH72" i="34"/>
  <c r="AH73" i="34"/>
  <c r="AH74" i="34"/>
  <c r="AH75" i="34"/>
  <c r="AH76" i="34"/>
  <c r="AH77" i="34"/>
  <c r="AH78" i="34"/>
  <c r="AH79" i="34"/>
  <c r="AH80" i="34"/>
  <c r="AH81" i="34"/>
  <c r="AH82" i="34"/>
  <c r="AH83" i="34"/>
  <c r="AH84" i="34"/>
  <c r="AH85" i="34"/>
  <c r="AH86" i="34"/>
  <c r="AH87" i="34"/>
  <c r="AH88" i="34"/>
  <c r="AH89" i="34"/>
  <c r="AH90" i="34"/>
  <c r="AH91" i="34"/>
  <c r="AH92" i="34"/>
  <c r="AH93" i="34"/>
  <c r="AH94" i="34"/>
  <c r="AH95" i="34"/>
  <c r="AH96" i="34"/>
  <c r="AH97" i="34"/>
  <c r="AH98" i="34"/>
  <c r="AH99" i="34"/>
  <c r="AH100" i="34"/>
  <c r="AH101" i="34"/>
  <c r="AH102" i="34"/>
  <c r="AH103" i="34"/>
  <c r="AH104" i="34"/>
  <c r="AH105" i="34"/>
  <c r="AH106" i="34"/>
  <c r="AH107" i="34"/>
  <c r="AH108" i="34"/>
  <c r="AH109" i="34"/>
  <c r="AH110" i="34"/>
  <c r="AH111" i="34"/>
  <c r="AH112" i="34"/>
  <c r="AH113" i="34"/>
  <c r="AH114" i="34"/>
  <c r="AH115" i="34"/>
  <c r="AH116" i="34"/>
  <c r="AH117" i="34"/>
  <c r="AH118" i="34"/>
  <c r="AH119" i="34"/>
  <c r="AH120" i="34"/>
  <c r="AH121" i="34"/>
  <c r="AH122" i="34"/>
  <c r="AH123" i="34"/>
  <c r="AH124" i="34"/>
  <c r="AH125" i="34"/>
  <c r="AH126" i="34"/>
  <c r="AH127" i="34"/>
  <c r="AH128" i="34"/>
  <c r="AH129" i="34"/>
  <c r="AH130" i="34"/>
  <c r="AH131" i="34"/>
  <c r="AH132" i="34"/>
  <c r="AH133" i="34"/>
  <c r="AH134" i="34"/>
  <c r="AH135" i="34"/>
  <c r="AH136" i="34"/>
  <c r="AH137" i="34"/>
  <c r="AH138" i="34"/>
  <c r="AH139" i="34"/>
  <c r="AH140" i="34"/>
  <c r="AH141" i="34"/>
  <c r="AH142" i="34"/>
  <c r="AH143" i="34"/>
  <c r="AJ5" i="34"/>
  <c r="AJ6" i="34"/>
  <c r="AJ7" i="34"/>
  <c r="AJ8" i="34"/>
  <c r="AJ9" i="34"/>
  <c r="AJ10" i="34"/>
  <c r="AJ11" i="34"/>
  <c r="AJ12" i="34"/>
  <c r="AJ13" i="34"/>
  <c r="AJ14" i="34"/>
  <c r="AJ15" i="34"/>
  <c r="AJ16" i="34"/>
  <c r="AJ17" i="34"/>
  <c r="AJ18" i="34"/>
  <c r="AJ19" i="34"/>
  <c r="AJ20" i="34"/>
  <c r="AJ21" i="34"/>
  <c r="AJ22" i="34"/>
  <c r="AJ23" i="34"/>
  <c r="AJ24" i="34"/>
  <c r="AJ25" i="34"/>
  <c r="AJ26" i="34"/>
  <c r="AJ27" i="34"/>
  <c r="AJ28" i="34"/>
  <c r="AJ29" i="34"/>
  <c r="AJ30" i="34"/>
  <c r="AJ31" i="34"/>
  <c r="AJ32" i="34"/>
  <c r="AJ33" i="34"/>
  <c r="AJ34" i="34"/>
  <c r="AJ35" i="34"/>
  <c r="AJ36" i="34"/>
  <c r="AJ37" i="34"/>
  <c r="AJ38" i="34"/>
  <c r="AJ39" i="34"/>
  <c r="AJ40" i="34"/>
  <c r="AJ41" i="34"/>
  <c r="AJ42" i="34"/>
  <c r="AJ43" i="34"/>
  <c r="AJ44" i="34"/>
  <c r="AJ45" i="34"/>
  <c r="AJ46" i="34"/>
  <c r="AJ47" i="34"/>
  <c r="AJ48" i="34"/>
  <c r="AJ49" i="34"/>
  <c r="AJ50" i="34"/>
  <c r="AJ51" i="34"/>
  <c r="AJ52" i="34"/>
  <c r="AJ53" i="34"/>
  <c r="AJ54" i="34"/>
  <c r="AJ55" i="34"/>
  <c r="AJ56" i="34"/>
  <c r="AJ57" i="34"/>
  <c r="AJ58" i="34"/>
  <c r="AJ59" i="34"/>
  <c r="AJ60" i="34"/>
  <c r="AJ61" i="34"/>
  <c r="AJ62" i="34"/>
  <c r="AJ63" i="34"/>
  <c r="AJ64" i="34"/>
  <c r="AJ65" i="34"/>
  <c r="AJ66" i="34"/>
  <c r="AJ67" i="34"/>
  <c r="AJ68" i="34"/>
  <c r="AJ69" i="34"/>
  <c r="AJ70" i="34"/>
  <c r="AJ71" i="34"/>
  <c r="AJ72" i="34"/>
  <c r="AJ73" i="34"/>
  <c r="AJ74" i="34"/>
  <c r="AJ75" i="34"/>
  <c r="AJ76" i="34"/>
  <c r="AJ77" i="34"/>
  <c r="AJ78" i="34"/>
  <c r="AJ79" i="34"/>
  <c r="AJ80" i="34"/>
  <c r="AJ81" i="34"/>
  <c r="AJ82" i="34"/>
  <c r="AJ83" i="34"/>
  <c r="AJ84" i="34"/>
  <c r="AJ85" i="34"/>
  <c r="AJ86" i="34"/>
  <c r="AJ87" i="34"/>
  <c r="AJ88" i="34"/>
  <c r="AJ89" i="34"/>
  <c r="AJ90" i="34"/>
  <c r="AJ91" i="34"/>
  <c r="AJ92" i="34"/>
  <c r="AJ93" i="34"/>
  <c r="AJ94" i="34"/>
  <c r="AJ95" i="34"/>
  <c r="AJ96" i="34"/>
  <c r="AJ97" i="34"/>
  <c r="AJ98" i="34"/>
  <c r="AJ99" i="34"/>
  <c r="AJ100" i="34"/>
  <c r="AJ101" i="34"/>
  <c r="AJ102" i="34"/>
  <c r="AJ103" i="34"/>
  <c r="AJ104" i="34"/>
  <c r="AJ105" i="34"/>
  <c r="AJ106" i="34"/>
  <c r="AJ107" i="34"/>
  <c r="AJ108" i="34"/>
  <c r="AJ109" i="34"/>
  <c r="AJ110" i="34"/>
  <c r="AJ111" i="34"/>
  <c r="AJ112" i="34"/>
  <c r="AJ113" i="34"/>
  <c r="AJ114" i="34"/>
  <c r="AJ115" i="34"/>
  <c r="AJ116" i="34"/>
  <c r="AJ117" i="34"/>
  <c r="AJ118" i="34"/>
  <c r="AJ119" i="34"/>
  <c r="AJ120" i="34"/>
  <c r="AJ121" i="34"/>
  <c r="AJ122" i="34"/>
  <c r="AJ123" i="34"/>
  <c r="AJ124" i="34"/>
  <c r="AJ125" i="34"/>
  <c r="AJ126" i="34"/>
  <c r="AJ127" i="34"/>
  <c r="AJ128" i="34"/>
  <c r="AJ129" i="34"/>
  <c r="AJ130" i="34"/>
  <c r="AJ131" i="34"/>
  <c r="AJ132" i="34"/>
  <c r="AJ133" i="34"/>
  <c r="AJ134" i="34"/>
  <c r="AJ135" i="34"/>
  <c r="AJ136" i="34"/>
  <c r="AJ137" i="34"/>
  <c r="AJ138" i="34"/>
  <c r="AJ139" i="34"/>
  <c r="AJ140" i="34"/>
  <c r="AJ141" i="34"/>
  <c r="AJ142" i="34"/>
  <c r="AJ143" i="34"/>
  <c r="AL5" i="34"/>
  <c r="AL6" i="34"/>
  <c r="AL7" i="34"/>
  <c r="AL8" i="34"/>
  <c r="AL9" i="34"/>
  <c r="AL10" i="34"/>
  <c r="AL11" i="34"/>
  <c r="AL12" i="34"/>
  <c r="AL13" i="34"/>
  <c r="AL14" i="34"/>
  <c r="AL15" i="34"/>
  <c r="AL16" i="34"/>
  <c r="AL17" i="34"/>
  <c r="AL18" i="34"/>
  <c r="AL19" i="34"/>
  <c r="AL20" i="34"/>
  <c r="AL21" i="34"/>
  <c r="AL22" i="34"/>
  <c r="AL23" i="34"/>
  <c r="AL24" i="34"/>
  <c r="AL25" i="34"/>
  <c r="AL26" i="34"/>
  <c r="AL27" i="34"/>
  <c r="AL28" i="34"/>
  <c r="AL29" i="34"/>
  <c r="AL30" i="34"/>
  <c r="AL31" i="34"/>
  <c r="AL32" i="34"/>
  <c r="AL33" i="34"/>
  <c r="AL34" i="34"/>
  <c r="AL35" i="34"/>
  <c r="AL36" i="34"/>
  <c r="AL37" i="34"/>
  <c r="AL38" i="34"/>
  <c r="AL39" i="34"/>
  <c r="AL40" i="34"/>
  <c r="AL41" i="34"/>
  <c r="AL42" i="34"/>
  <c r="AL43" i="34"/>
  <c r="AL44" i="34"/>
  <c r="AL45" i="34"/>
  <c r="AL46" i="34"/>
  <c r="AL47" i="34"/>
  <c r="AL48" i="34"/>
  <c r="AL49" i="34"/>
  <c r="AL50" i="34"/>
  <c r="AL51" i="34"/>
  <c r="AL52" i="34"/>
  <c r="AL53" i="34"/>
  <c r="AL54" i="34"/>
  <c r="AL55" i="34"/>
  <c r="AL56" i="34"/>
  <c r="AL57" i="34"/>
  <c r="AL58" i="34"/>
  <c r="AL59" i="34"/>
  <c r="AL60" i="34"/>
  <c r="AL61" i="34"/>
  <c r="AL62" i="34"/>
  <c r="AL63" i="34"/>
  <c r="AL64" i="34"/>
  <c r="AL65" i="34"/>
  <c r="AL66" i="34"/>
  <c r="AL67" i="34"/>
  <c r="AL68" i="34"/>
  <c r="AL69" i="34"/>
  <c r="AL70" i="34"/>
  <c r="AL71" i="34"/>
  <c r="AL72" i="34"/>
  <c r="AL73" i="34"/>
  <c r="AL74" i="34"/>
  <c r="AL75" i="34"/>
  <c r="AL76" i="34"/>
  <c r="AL77" i="34"/>
  <c r="AL78" i="34"/>
  <c r="AL79" i="34"/>
  <c r="AL80" i="34"/>
  <c r="AL81" i="34"/>
  <c r="AL82" i="34"/>
  <c r="AL83" i="34"/>
  <c r="AL84" i="34"/>
  <c r="AL85" i="34"/>
  <c r="AL86" i="34"/>
  <c r="AL87" i="34"/>
  <c r="AL88" i="34"/>
  <c r="AL89" i="34"/>
  <c r="AL90" i="34"/>
  <c r="AL91" i="34"/>
  <c r="AL92" i="34"/>
  <c r="AL93" i="34"/>
  <c r="AL94" i="34"/>
  <c r="AL95" i="34"/>
  <c r="AL96" i="34"/>
  <c r="AL97" i="34"/>
  <c r="AL98" i="34"/>
  <c r="AL99" i="34"/>
  <c r="AL100" i="34"/>
  <c r="AL101" i="34"/>
  <c r="AL102" i="34"/>
  <c r="AL103" i="34"/>
  <c r="AL104" i="34"/>
  <c r="AL105" i="34"/>
  <c r="AL106" i="34"/>
  <c r="AL107" i="34"/>
  <c r="AL108" i="34"/>
  <c r="AL109" i="34"/>
  <c r="AL110" i="34"/>
  <c r="AL111" i="34"/>
  <c r="AL112" i="34"/>
  <c r="AL113" i="34"/>
  <c r="AL114" i="34"/>
  <c r="AL115" i="34"/>
  <c r="AL116" i="34"/>
  <c r="AL117" i="34"/>
  <c r="AL118" i="34"/>
  <c r="AL119" i="34"/>
  <c r="AL120" i="34"/>
  <c r="AL121" i="34"/>
  <c r="AL122" i="34"/>
  <c r="AL123" i="34"/>
  <c r="AL124" i="34"/>
  <c r="AL125" i="34"/>
  <c r="AL126" i="34"/>
  <c r="AL127" i="34"/>
  <c r="AL128" i="34"/>
  <c r="AL129" i="34"/>
  <c r="AL130" i="34"/>
  <c r="AL131" i="34"/>
  <c r="AL132" i="34"/>
  <c r="AL133" i="34"/>
  <c r="AL134" i="34"/>
  <c r="AL135" i="34"/>
  <c r="AL136" i="34"/>
  <c r="AL137" i="34"/>
  <c r="AL138" i="34"/>
  <c r="AL139" i="34"/>
  <c r="AL140" i="34"/>
  <c r="AL141" i="34"/>
  <c r="AL142" i="34"/>
  <c r="AL143" i="34"/>
  <c r="AN5" i="34"/>
  <c r="AN6" i="34"/>
  <c r="AN7" i="34"/>
  <c r="AN8" i="34"/>
  <c r="AN9" i="34"/>
  <c r="AN10" i="34"/>
  <c r="AN11" i="34"/>
  <c r="AN12" i="34"/>
  <c r="AN13" i="34"/>
  <c r="AN14" i="34"/>
  <c r="AN15" i="34"/>
  <c r="AN16" i="34"/>
  <c r="AN17" i="34"/>
  <c r="AN18" i="34"/>
  <c r="AN19" i="34"/>
  <c r="AN20" i="34"/>
  <c r="AN21" i="34"/>
  <c r="AN22" i="34"/>
  <c r="AN23" i="34"/>
  <c r="AN24" i="34"/>
  <c r="AN25" i="34"/>
  <c r="AN26" i="34"/>
  <c r="AN27" i="34"/>
  <c r="AN28" i="34"/>
  <c r="AN29" i="34"/>
  <c r="AN30" i="34"/>
  <c r="AN31" i="34"/>
  <c r="AN32" i="34"/>
  <c r="AN33" i="34"/>
  <c r="AN34" i="34"/>
  <c r="AN35" i="34"/>
  <c r="AN36" i="34"/>
  <c r="AN37" i="34"/>
  <c r="AN38" i="34"/>
  <c r="AN39" i="34"/>
  <c r="AN40" i="34"/>
  <c r="AN41" i="34"/>
  <c r="AN42" i="34"/>
  <c r="AN43" i="34"/>
  <c r="AN44" i="34"/>
  <c r="AN45" i="34"/>
  <c r="AN46" i="34"/>
  <c r="AN47" i="34"/>
  <c r="AN48" i="34"/>
  <c r="AN49" i="34"/>
  <c r="AN50" i="34"/>
  <c r="AN51" i="34"/>
  <c r="AN52" i="34"/>
  <c r="AN53" i="34"/>
  <c r="AN54" i="34"/>
  <c r="AN55" i="34"/>
  <c r="AN56" i="34"/>
  <c r="AN57" i="34"/>
  <c r="AN58" i="34"/>
  <c r="AN59" i="34"/>
  <c r="AN60" i="34"/>
  <c r="AN61" i="34"/>
  <c r="AN62" i="34"/>
  <c r="AN63" i="34"/>
  <c r="AN64" i="34"/>
  <c r="AN65" i="34"/>
  <c r="AN66" i="34"/>
  <c r="AN67" i="34"/>
  <c r="AN68" i="34"/>
  <c r="AN69" i="34"/>
  <c r="AN70" i="34"/>
  <c r="AN71" i="34"/>
  <c r="AN72" i="34"/>
  <c r="AN73" i="34"/>
  <c r="AN74" i="34"/>
  <c r="AN75" i="34"/>
  <c r="AN76" i="34"/>
  <c r="AN77" i="34"/>
  <c r="AN78" i="34"/>
  <c r="AN79" i="34"/>
  <c r="AN80" i="34"/>
  <c r="AN81" i="34"/>
  <c r="AN82" i="34"/>
  <c r="AN83" i="34"/>
  <c r="AN84" i="34"/>
  <c r="AN85" i="34"/>
  <c r="AN86" i="34"/>
  <c r="AN87" i="34"/>
  <c r="AN88" i="34"/>
  <c r="AN89" i="34"/>
  <c r="AN90" i="34"/>
  <c r="AN91" i="34"/>
  <c r="AN92" i="34"/>
  <c r="AN93" i="34"/>
  <c r="AN94" i="34"/>
  <c r="AN95" i="34"/>
  <c r="AN96" i="34"/>
  <c r="AN97" i="34"/>
  <c r="AN98" i="34"/>
  <c r="AN99" i="34"/>
  <c r="AN100" i="34"/>
  <c r="AN101" i="34"/>
  <c r="AN102" i="34"/>
  <c r="AN103" i="34"/>
  <c r="AN104" i="34"/>
  <c r="AN105" i="34"/>
  <c r="AN106" i="34"/>
  <c r="AN107" i="34"/>
  <c r="AN108" i="34"/>
  <c r="AN109" i="34"/>
  <c r="AN110" i="34"/>
  <c r="AN111" i="34"/>
  <c r="AN112" i="34"/>
  <c r="AN113" i="34"/>
  <c r="AN114" i="34"/>
  <c r="AN115" i="34"/>
  <c r="AN116" i="34"/>
  <c r="AN117" i="34"/>
  <c r="AN118" i="34"/>
  <c r="AN119" i="34"/>
  <c r="AN120" i="34"/>
  <c r="AN121" i="34"/>
  <c r="AN122" i="34"/>
  <c r="AN123" i="34"/>
  <c r="AN124" i="34"/>
  <c r="AN125" i="34"/>
  <c r="AN126" i="34"/>
  <c r="AN127" i="34"/>
  <c r="AN128" i="34"/>
  <c r="AN129" i="34"/>
  <c r="AN130" i="34"/>
  <c r="AN131" i="34"/>
  <c r="AN132" i="34"/>
  <c r="AN133" i="34"/>
  <c r="AN134" i="34"/>
  <c r="AN135" i="34"/>
  <c r="AN136" i="34"/>
  <c r="AN137" i="34"/>
  <c r="AN138" i="34"/>
  <c r="AN139" i="34"/>
  <c r="AN140" i="34"/>
  <c r="AN141" i="34"/>
  <c r="AN142" i="34"/>
  <c r="AN143" i="34"/>
  <c r="AP5" i="34"/>
  <c r="AP6" i="34"/>
  <c r="AP7" i="34"/>
  <c r="AP8" i="34"/>
  <c r="AP9" i="34"/>
  <c r="AP10" i="34"/>
  <c r="AP11" i="34"/>
  <c r="AP12" i="34"/>
  <c r="AP13" i="34"/>
  <c r="AP14" i="34"/>
  <c r="AP15" i="34"/>
  <c r="AP16" i="34"/>
  <c r="AP17" i="34"/>
  <c r="AP18" i="34"/>
  <c r="AP19" i="34"/>
  <c r="AP20" i="34"/>
  <c r="AP21" i="34"/>
  <c r="AP22" i="34"/>
  <c r="AP23" i="34"/>
  <c r="AP24" i="34"/>
  <c r="AP25" i="34"/>
  <c r="AP26" i="34"/>
  <c r="AP27" i="34"/>
  <c r="AP28" i="34"/>
  <c r="AP29" i="34"/>
  <c r="AP30" i="34"/>
  <c r="AP31" i="34"/>
  <c r="AP32" i="34"/>
  <c r="AP33" i="34"/>
  <c r="AP34" i="34"/>
  <c r="AP35" i="34"/>
  <c r="AP36" i="34"/>
  <c r="AP37" i="34"/>
  <c r="AP38" i="34"/>
  <c r="AP39" i="34"/>
  <c r="AP40" i="34"/>
  <c r="AP41" i="34"/>
  <c r="AP42" i="34"/>
  <c r="AP43" i="34"/>
  <c r="AP44" i="34"/>
  <c r="AP45" i="34"/>
  <c r="AP46" i="34"/>
  <c r="AP47" i="34"/>
  <c r="AP48" i="34"/>
  <c r="AP49" i="34"/>
  <c r="AP50" i="34"/>
  <c r="AP51" i="34"/>
  <c r="AP52" i="34"/>
  <c r="AP53" i="34"/>
  <c r="AP54" i="34"/>
  <c r="AP55" i="34"/>
  <c r="AP56" i="34"/>
  <c r="AP57" i="34"/>
  <c r="AP58" i="34"/>
  <c r="AP59" i="34"/>
  <c r="AP60" i="34"/>
  <c r="AP61" i="34"/>
  <c r="AP62" i="34"/>
  <c r="AP63" i="34"/>
  <c r="AP64" i="34"/>
  <c r="AP65" i="34"/>
  <c r="AP66" i="34"/>
  <c r="AP67" i="34"/>
  <c r="AP68" i="34"/>
  <c r="AP69" i="34"/>
  <c r="AP70" i="34"/>
  <c r="AP71" i="34"/>
  <c r="AP72" i="34"/>
  <c r="AP73" i="34"/>
  <c r="AP74" i="34"/>
  <c r="AP75" i="34"/>
  <c r="AP76" i="34"/>
  <c r="AP77" i="34"/>
  <c r="AP78" i="34"/>
  <c r="AP79" i="34"/>
  <c r="AP80" i="34"/>
  <c r="AP81" i="34"/>
  <c r="AP82" i="34"/>
  <c r="AP83" i="34"/>
  <c r="AP84" i="34"/>
  <c r="AP85" i="34"/>
  <c r="AP86" i="34"/>
  <c r="AP87" i="34"/>
  <c r="AP88" i="34"/>
  <c r="AP89" i="34"/>
  <c r="AP90" i="34"/>
  <c r="AP91" i="34"/>
  <c r="AP92" i="34"/>
  <c r="AP93" i="34"/>
  <c r="AP94" i="34"/>
  <c r="AP95" i="34"/>
  <c r="AP96" i="34"/>
  <c r="AP97" i="34"/>
  <c r="AP98" i="34"/>
  <c r="AP99" i="34"/>
  <c r="AP100" i="34"/>
  <c r="AP101" i="34"/>
  <c r="AP102" i="34"/>
  <c r="AP103" i="34"/>
  <c r="AP104" i="34"/>
  <c r="AP105" i="34"/>
  <c r="AP106" i="34"/>
  <c r="AP107" i="34"/>
  <c r="AP108" i="34"/>
  <c r="AP109" i="34"/>
  <c r="AP110" i="34"/>
  <c r="AP111" i="34"/>
  <c r="AP112" i="34"/>
  <c r="AP113" i="34"/>
  <c r="AP114" i="34"/>
  <c r="AP115" i="34"/>
  <c r="AP116" i="34"/>
  <c r="AP117" i="34"/>
  <c r="AP118" i="34"/>
  <c r="AP119" i="34"/>
  <c r="AP120" i="34"/>
  <c r="AP121" i="34"/>
  <c r="AP122" i="34"/>
  <c r="AP123" i="34"/>
  <c r="AP124" i="34"/>
  <c r="AP125" i="34"/>
  <c r="AP126" i="34"/>
  <c r="AP127" i="34"/>
  <c r="AP128" i="34"/>
  <c r="AP129" i="34"/>
  <c r="AP130" i="34"/>
  <c r="AP131" i="34"/>
  <c r="AP132" i="34"/>
  <c r="AP133" i="34"/>
  <c r="AP134" i="34"/>
  <c r="AP135" i="34"/>
  <c r="AP136" i="34"/>
  <c r="AP137" i="34"/>
  <c r="AP138" i="34"/>
  <c r="AP139" i="34"/>
  <c r="AP140" i="34"/>
  <c r="AP141" i="34"/>
  <c r="AP142" i="34"/>
  <c r="AP143" i="34"/>
  <c r="AR5" i="34"/>
  <c r="AR6" i="34"/>
  <c r="AR7" i="34"/>
  <c r="AR8" i="34"/>
  <c r="AR9" i="34"/>
  <c r="AR10" i="34"/>
  <c r="AR11" i="34"/>
  <c r="AR12" i="34"/>
  <c r="AR13" i="34"/>
  <c r="AR14" i="34"/>
  <c r="AR15" i="34"/>
  <c r="AR16" i="34"/>
  <c r="AR17" i="34"/>
  <c r="AR18" i="34"/>
  <c r="AR19" i="34"/>
  <c r="AR20" i="34"/>
  <c r="AR21" i="34"/>
  <c r="AR22" i="34"/>
  <c r="AR23" i="34"/>
  <c r="AR24" i="34"/>
  <c r="AR25" i="34"/>
  <c r="AR26" i="34"/>
  <c r="AR27" i="34"/>
  <c r="AR28" i="34"/>
  <c r="AR29" i="34"/>
  <c r="AR30" i="34"/>
  <c r="AR31" i="34"/>
  <c r="AR32" i="34"/>
  <c r="AR33" i="34"/>
  <c r="AR34" i="34"/>
  <c r="AR35" i="34"/>
  <c r="AR36" i="34"/>
  <c r="AR37" i="34"/>
  <c r="AR38" i="34"/>
  <c r="AR39" i="34"/>
  <c r="AR40" i="34"/>
  <c r="AR41" i="34"/>
  <c r="AR42" i="34"/>
  <c r="AR43" i="34"/>
  <c r="AR44" i="34"/>
  <c r="AR45" i="34"/>
  <c r="AR46" i="34"/>
  <c r="AR47" i="34"/>
  <c r="AR48" i="34"/>
  <c r="AR49" i="34"/>
  <c r="AR50" i="34"/>
  <c r="AR51" i="34"/>
  <c r="AR52" i="34"/>
  <c r="AR53" i="34"/>
  <c r="AR54" i="34"/>
  <c r="AR55" i="34"/>
  <c r="AR56" i="34"/>
  <c r="AR57" i="34"/>
  <c r="AR58" i="34"/>
  <c r="AR59" i="34"/>
  <c r="AR60" i="34"/>
  <c r="AR61" i="34"/>
  <c r="AR62" i="34"/>
  <c r="AR63" i="34"/>
  <c r="AR64" i="34"/>
  <c r="AR65" i="34"/>
  <c r="AR66" i="34"/>
  <c r="AR67" i="34"/>
  <c r="AR68" i="34"/>
  <c r="AR69" i="34"/>
  <c r="AR70" i="34"/>
  <c r="AR71" i="34"/>
  <c r="AR72" i="34"/>
  <c r="AR73" i="34"/>
  <c r="AR74" i="34"/>
  <c r="AR75" i="34"/>
  <c r="AR76" i="34"/>
  <c r="AR77" i="34"/>
  <c r="AR78" i="34"/>
  <c r="AR79" i="34"/>
  <c r="AR80" i="34"/>
  <c r="AR81" i="34"/>
  <c r="AR82" i="34"/>
  <c r="AR83" i="34"/>
  <c r="AR84" i="34"/>
  <c r="AR85" i="34"/>
  <c r="AR86" i="34"/>
  <c r="AR87" i="34"/>
  <c r="AR88" i="34"/>
  <c r="AR89" i="34"/>
  <c r="AR90" i="34"/>
  <c r="AR91" i="34"/>
  <c r="AR92" i="34"/>
  <c r="AR93" i="34"/>
  <c r="AR94" i="34"/>
  <c r="AR95" i="34"/>
  <c r="AR96" i="34"/>
  <c r="AR97" i="34"/>
  <c r="AR98" i="34"/>
  <c r="AR99" i="34"/>
  <c r="AR100" i="34"/>
  <c r="AR101" i="34"/>
  <c r="AR102" i="34"/>
  <c r="AR103" i="34"/>
  <c r="AR104" i="34"/>
  <c r="AR105" i="34"/>
  <c r="AR106" i="34"/>
  <c r="AR107" i="34"/>
  <c r="AR108" i="34"/>
  <c r="AR109" i="34"/>
  <c r="AR110" i="34"/>
  <c r="AR111" i="34"/>
  <c r="AR112" i="34"/>
  <c r="AR113" i="34"/>
  <c r="AR114" i="34"/>
  <c r="AR115" i="34"/>
  <c r="AR116" i="34"/>
  <c r="AR117" i="34"/>
  <c r="AR118" i="34"/>
  <c r="AR119" i="34"/>
  <c r="AR120" i="34"/>
  <c r="AR121" i="34"/>
  <c r="AR122" i="34"/>
  <c r="AR123" i="34"/>
  <c r="AR124" i="34"/>
  <c r="AR125" i="34"/>
  <c r="AR126" i="34"/>
  <c r="AR127" i="34"/>
  <c r="AR128" i="34"/>
  <c r="AR129" i="34"/>
  <c r="AR130" i="34"/>
  <c r="AR131" i="34"/>
  <c r="AR132" i="34"/>
  <c r="AR133" i="34"/>
  <c r="AR134" i="34"/>
  <c r="AR135" i="34"/>
  <c r="AR136" i="34"/>
  <c r="AR137" i="34"/>
  <c r="AR138" i="34"/>
  <c r="AR139" i="34"/>
  <c r="AR140" i="34"/>
  <c r="AR141" i="34"/>
  <c r="AR142" i="34"/>
  <c r="AR143" i="34"/>
  <c r="AT5" i="34"/>
  <c r="AT6" i="34"/>
  <c r="AT7" i="34"/>
  <c r="AT8" i="34"/>
  <c r="AT9" i="34"/>
  <c r="AT10" i="34"/>
  <c r="AT11" i="34"/>
  <c r="AT12" i="34"/>
  <c r="AT13" i="34"/>
  <c r="AT14" i="34"/>
  <c r="AT15" i="34"/>
  <c r="AT16" i="34"/>
  <c r="AT17" i="34"/>
  <c r="AT18" i="34"/>
  <c r="AT19" i="34"/>
  <c r="AT20" i="34"/>
  <c r="AT21" i="34"/>
  <c r="AT22" i="34"/>
  <c r="AT23" i="34"/>
  <c r="AT24" i="34"/>
  <c r="AT25" i="34"/>
  <c r="AT26" i="34"/>
  <c r="AT27" i="34"/>
  <c r="AT28" i="34"/>
  <c r="AT29" i="34"/>
  <c r="AT30" i="34"/>
  <c r="AT31" i="34"/>
  <c r="AT32" i="34"/>
  <c r="AT33" i="34"/>
  <c r="AT34" i="34"/>
  <c r="AT35" i="34"/>
  <c r="AT36" i="34"/>
  <c r="AT37" i="34"/>
  <c r="AT38" i="34"/>
  <c r="AT39" i="34"/>
  <c r="AT40" i="34"/>
  <c r="AT41" i="34"/>
  <c r="AT42" i="34"/>
  <c r="AT43" i="34"/>
  <c r="AT44" i="34"/>
  <c r="AT45" i="34"/>
  <c r="AT46" i="34"/>
  <c r="AT47" i="34"/>
  <c r="AT48" i="34"/>
  <c r="AT49" i="34"/>
  <c r="AT50" i="34"/>
  <c r="AT51" i="34"/>
  <c r="AT52" i="34"/>
  <c r="AT53" i="34"/>
  <c r="AT54" i="34"/>
  <c r="AT55" i="34"/>
  <c r="AT56" i="34"/>
  <c r="AT57" i="34"/>
  <c r="AT58" i="34"/>
  <c r="AT59" i="34"/>
  <c r="AT60" i="34"/>
  <c r="AT61" i="34"/>
  <c r="AT62" i="34"/>
  <c r="AT63" i="34"/>
  <c r="AT64" i="34"/>
  <c r="AT65" i="34"/>
  <c r="AT66" i="34"/>
  <c r="AT67" i="34"/>
  <c r="AT68" i="34"/>
  <c r="AT69" i="34"/>
  <c r="AT70" i="34"/>
  <c r="AT71" i="34"/>
  <c r="AT72" i="34"/>
  <c r="AT73" i="34"/>
  <c r="AT74" i="34"/>
  <c r="AT75" i="34"/>
  <c r="AT76" i="34"/>
  <c r="AT77" i="34"/>
  <c r="AT78" i="34"/>
  <c r="AT79" i="34"/>
  <c r="AT80" i="34"/>
  <c r="AT81" i="34"/>
  <c r="AT82" i="34"/>
  <c r="AT83" i="34"/>
  <c r="AT84" i="34"/>
  <c r="AT85" i="34"/>
  <c r="AT86" i="34"/>
  <c r="AT87" i="34"/>
  <c r="AT88" i="34"/>
  <c r="AT89" i="34"/>
  <c r="AT90" i="34"/>
  <c r="AT91" i="34"/>
  <c r="AT92" i="34"/>
  <c r="AT93" i="34"/>
  <c r="AT94" i="34"/>
  <c r="AT95" i="34"/>
  <c r="AT96" i="34"/>
  <c r="AT97" i="34"/>
  <c r="AT98" i="34"/>
  <c r="AT99" i="34"/>
  <c r="AT100" i="34"/>
  <c r="AT101" i="34"/>
  <c r="AT102" i="34"/>
  <c r="AT103" i="34"/>
  <c r="AT104" i="34"/>
  <c r="AT105" i="34"/>
  <c r="AT106" i="34"/>
  <c r="AT107" i="34"/>
  <c r="AT108" i="34"/>
  <c r="AT109" i="34"/>
  <c r="AT110" i="34"/>
  <c r="AT111" i="34"/>
  <c r="AT112" i="34"/>
  <c r="AT113" i="34"/>
  <c r="AT114" i="34"/>
  <c r="AT115" i="34"/>
  <c r="AT116" i="34"/>
  <c r="AT117" i="34"/>
  <c r="AT118" i="34"/>
  <c r="AT119" i="34"/>
  <c r="AT120" i="34"/>
  <c r="AT121" i="34"/>
  <c r="AT122" i="34"/>
  <c r="AT123" i="34"/>
  <c r="AT124" i="34"/>
  <c r="AT125" i="34"/>
  <c r="AT126" i="34"/>
  <c r="AT127" i="34"/>
  <c r="AT128" i="34"/>
  <c r="AT129" i="34"/>
  <c r="AT130" i="34"/>
  <c r="AT131" i="34"/>
  <c r="AT132" i="34"/>
  <c r="AT133" i="34"/>
  <c r="AT134" i="34"/>
  <c r="AT135" i="34"/>
  <c r="AT136" i="34"/>
  <c r="AT137" i="34"/>
  <c r="AT138" i="34"/>
  <c r="AT139" i="34"/>
  <c r="AT140" i="34"/>
  <c r="AT141" i="34"/>
  <c r="AT142" i="34"/>
  <c r="AT143" i="34"/>
  <c r="AT4" i="34"/>
  <c r="AR4" i="34"/>
  <c r="AP4" i="34"/>
  <c r="AN4" i="34"/>
  <c r="AL4" i="34"/>
  <c r="AJ4" i="34"/>
  <c r="AH4" i="34"/>
  <c r="AF4" i="34"/>
  <c r="AD4" i="34"/>
  <c r="AB4" i="34"/>
  <c r="Z4" i="34"/>
  <c r="X4" i="34"/>
  <c r="V4" i="34"/>
  <c r="T4" i="34"/>
  <c r="R4" i="34"/>
  <c r="P4" i="34"/>
  <c r="N4" i="34"/>
  <c r="L4" i="34"/>
  <c r="J4" i="34"/>
  <c r="H4" i="34"/>
  <c r="F4" i="34"/>
  <c r="D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122" i="34"/>
  <c r="B123" i="34"/>
  <c r="B124" i="34"/>
  <c r="B125" i="34"/>
  <c r="B126" i="34"/>
  <c r="B127" i="34"/>
  <c r="B128" i="34"/>
  <c r="B129" i="34"/>
  <c r="B130" i="34"/>
  <c r="B131" i="34"/>
  <c r="B132" i="34"/>
  <c r="B133" i="34"/>
  <c r="B134" i="34"/>
  <c r="B135" i="34"/>
  <c r="B136" i="34"/>
  <c r="B137" i="34"/>
  <c r="B138" i="34"/>
  <c r="B139" i="34"/>
  <c r="B140" i="34"/>
  <c r="B141" i="34"/>
  <c r="B142" i="34"/>
  <c r="B143" i="34"/>
  <c r="B4" i="34"/>
  <c r="AW143" i="34"/>
  <c r="AV143" i="34"/>
  <c r="A143" i="34"/>
  <c r="AW142" i="34"/>
  <c r="AV142" i="34"/>
  <c r="A142" i="34"/>
  <c r="AW141" i="34"/>
  <c r="AV141" i="34"/>
  <c r="A141" i="34"/>
  <c r="AW140" i="34"/>
  <c r="AV140" i="34"/>
  <c r="A140" i="34"/>
  <c r="AW139" i="34"/>
  <c r="AV139" i="34"/>
  <c r="A139" i="34"/>
  <c r="AW138" i="34"/>
  <c r="AV138" i="34"/>
  <c r="A138" i="34"/>
  <c r="AW137" i="34"/>
  <c r="AV137" i="34"/>
  <c r="A137" i="34"/>
  <c r="AW136" i="34"/>
  <c r="AV136" i="34"/>
  <c r="A136" i="34"/>
  <c r="AW135" i="34"/>
  <c r="AV135" i="34"/>
  <c r="A135" i="34"/>
  <c r="AW134" i="34"/>
  <c r="AV134" i="34"/>
  <c r="A134" i="34"/>
  <c r="AW133" i="34"/>
  <c r="AV133" i="34"/>
  <c r="A133" i="34"/>
  <c r="AW132" i="34"/>
  <c r="AV132" i="34"/>
  <c r="A132" i="34"/>
  <c r="AW131" i="34"/>
  <c r="AV131" i="34"/>
  <c r="A131" i="34"/>
  <c r="AW130" i="34"/>
  <c r="AV130" i="34"/>
  <c r="A130" i="34"/>
  <c r="AW129" i="34"/>
  <c r="AV129" i="34"/>
  <c r="A129" i="34"/>
  <c r="AW128" i="34"/>
  <c r="AV128" i="34"/>
  <c r="A128" i="34"/>
  <c r="AW127" i="34"/>
  <c r="AV127" i="34"/>
  <c r="A127" i="34"/>
  <c r="AW126" i="34"/>
  <c r="AV126" i="34"/>
  <c r="A126" i="34"/>
  <c r="AW125" i="34"/>
  <c r="AV125" i="34"/>
  <c r="A125" i="34"/>
  <c r="AW124" i="34"/>
  <c r="AV124" i="34"/>
  <c r="A124" i="34"/>
  <c r="AW123" i="34"/>
  <c r="AV123" i="34"/>
  <c r="A123" i="34"/>
  <c r="AW122" i="34"/>
  <c r="AV122" i="34"/>
  <c r="A122" i="34"/>
  <c r="AW121" i="34"/>
  <c r="AV121" i="34"/>
  <c r="A121" i="34"/>
  <c r="AW120" i="34"/>
  <c r="AV120" i="34"/>
  <c r="A120" i="34"/>
  <c r="AW119" i="34"/>
  <c r="AV119" i="34"/>
  <c r="A119" i="34"/>
  <c r="AW118" i="34"/>
  <c r="AV118" i="34"/>
  <c r="A118" i="34"/>
  <c r="AW117" i="34"/>
  <c r="AV117" i="34"/>
  <c r="A117" i="34"/>
  <c r="AW116" i="34"/>
  <c r="AV116" i="34"/>
  <c r="A116" i="34"/>
  <c r="AW115" i="34"/>
  <c r="AV115" i="34"/>
  <c r="A115" i="34"/>
  <c r="AW114" i="34"/>
  <c r="AV114" i="34"/>
  <c r="A114" i="34"/>
  <c r="AW113" i="34"/>
  <c r="AV113" i="34"/>
  <c r="A113" i="34"/>
  <c r="AW112" i="34"/>
  <c r="AV112" i="34"/>
  <c r="A112" i="34"/>
  <c r="AW111" i="34"/>
  <c r="AV111" i="34"/>
  <c r="A111" i="34"/>
  <c r="AW110" i="34"/>
  <c r="AV110" i="34"/>
  <c r="A110" i="34"/>
  <c r="AW109" i="34"/>
  <c r="AV109" i="34"/>
  <c r="A109" i="34"/>
  <c r="AW108" i="34"/>
  <c r="AV108" i="34"/>
  <c r="A108" i="34"/>
  <c r="AW107" i="34"/>
  <c r="AV107" i="34"/>
  <c r="A107" i="34"/>
  <c r="AW106" i="34"/>
  <c r="AV106" i="34"/>
  <c r="A106" i="34"/>
  <c r="AW105" i="34"/>
  <c r="AV105" i="34"/>
  <c r="A105" i="34"/>
  <c r="AW104" i="34"/>
  <c r="AV104" i="34"/>
  <c r="A104" i="34"/>
  <c r="AW103" i="34"/>
  <c r="AV103" i="34"/>
  <c r="A103" i="34"/>
  <c r="AW102" i="34"/>
  <c r="AV102" i="34"/>
  <c r="A102" i="34"/>
  <c r="AW101" i="34"/>
  <c r="AV101" i="34"/>
  <c r="A101" i="34"/>
  <c r="AW100" i="34"/>
  <c r="AV100" i="34"/>
  <c r="A100" i="34"/>
  <c r="AW99" i="34"/>
  <c r="AV99" i="34"/>
  <c r="A99" i="34"/>
  <c r="AW98" i="34"/>
  <c r="AV98" i="34"/>
  <c r="A98" i="34"/>
  <c r="AW97" i="34"/>
  <c r="AV97" i="34"/>
  <c r="A97" i="34"/>
  <c r="AW96" i="34"/>
  <c r="AV96" i="34"/>
  <c r="A96" i="34"/>
  <c r="AW95" i="34"/>
  <c r="AV95" i="34"/>
  <c r="A95" i="34"/>
  <c r="AW94" i="34"/>
  <c r="AV94" i="34"/>
  <c r="A94" i="34"/>
  <c r="AW93" i="34"/>
  <c r="AV93" i="34"/>
  <c r="A93" i="34"/>
  <c r="AW92" i="34"/>
  <c r="AV92" i="34"/>
  <c r="A92" i="34"/>
  <c r="AW91" i="34"/>
  <c r="AV91" i="34"/>
  <c r="A91" i="34"/>
  <c r="AW90" i="34"/>
  <c r="AV90" i="34"/>
  <c r="A90" i="34"/>
  <c r="AW89" i="34"/>
  <c r="AV89" i="34"/>
  <c r="A89" i="34"/>
  <c r="AW88" i="34"/>
  <c r="AV88" i="34"/>
  <c r="A88" i="34"/>
  <c r="AW87" i="34"/>
  <c r="AV87" i="34"/>
  <c r="A87" i="34"/>
  <c r="AW86" i="34"/>
  <c r="AV86" i="34"/>
  <c r="A86" i="34"/>
  <c r="AW85" i="34"/>
  <c r="AV85" i="34"/>
  <c r="A85" i="34"/>
  <c r="AW84" i="34"/>
  <c r="AV84" i="34"/>
  <c r="A84" i="34"/>
  <c r="AW83" i="34"/>
  <c r="AV83" i="34"/>
  <c r="A83" i="34"/>
  <c r="AW82" i="34"/>
  <c r="AV82" i="34"/>
  <c r="A82" i="34"/>
  <c r="AW81" i="34"/>
  <c r="AV81" i="34"/>
  <c r="A81" i="34"/>
  <c r="AW80" i="34"/>
  <c r="AV80" i="34"/>
  <c r="A80" i="34"/>
  <c r="AW79" i="34"/>
  <c r="AV79" i="34"/>
  <c r="A79" i="34"/>
  <c r="AW78" i="34"/>
  <c r="AV78" i="34"/>
  <c r="A78" i="34"/>
  <c r="AW77" i="34"/>
  <c r="AV77" i="34"/>
  <c r="A77" i="34"/>
  <c r="AW76" i="34"/>
  <c r="AV76" i="34"/>
  <c r="A76" i="34"/>
  <c r="AW75" i="34"/>
  <c r="AV75" i="34"/>
  <c r="A75" i="34"/>
  <c r="AW74" i="34"/>
  <c r="AV74" i="34"/>
  <c r="A74" i="34"/>
  <c r="AW73" i="34"/>
  <c r="AV73" i="34"/>
  <c r="A73" i="34"/>
  <c r="AW72" i="34"/>
  <c r="AV72" i="34"/>
  <c r="A72" i="34"/>
  <c r="AW71" i="34"/>
  <c r="AV71" i="34"/>
  <c r="A71" i="34"/>
  <c r="AW70" i="34"/>
  <c r="AV70" i="34"/>
  <c r="A70" i="34"/>
  <c r="AW69" i="34"/>
  <c r="AV69" i="34"/>
  <c r="A69" i="34"/>
  <c r="AW68" i="34"/>
  <c r="AV68" i="34"/>
  <c r="A68" i="34"/>
  <c r="AW67" i="34"/>
  <c r="AV67" i="34"/>
  <c r="A67" i="34"/>
  <c r="AW66" i="34"/>
  <c r="AV66" i="34"/>
  <c r="A66" i="34"/>
  <c r="AW65" i="34"/>
  <c r="AV65" i="34"/>
  <c r="A65" i="34"/>
  <c r="AW64" i="34"/>
  <c r="AV64" i="34"/>
  <c r="A64" i="34"/>
  <c r="AW63" i="34"/>
  <c r="AV63" i="34"/>
  <c r="A63" i="34"/>
  <c r="AW62" i="34"/>
  <c r="AV62" i="34"/>
  <c r="A62" i="34"/>
  <c r="AW61" i="34"/>
  <c r="AV61" i="34"/>
  <c r="A61" i="34"/>
  <c r="AW60" i="34"/>
  <c r="AV60" i="34"/>
  <c r="A60" i="34"/>
  <c r="AW59" i="34"/>
  <c r="AV59" i="34"/>
  <c r="A59" i="34"/>
  <c r="AW58" i="34"/>
  <c r="AV58" i="34"/>
  <c r="A58" i="34"/>
  <c r="AW57" i="34"/>
  <c r="AV57" i="34"/>
  <c r="A57" i="34"/>
  <c r="AW56" i="34"/>
  <c r="AV56" i="34"/>
  <c r="A56" i="34"/>
  <c r="AW55" i="34"/>
  <c r="AV55" i="34"/>
  <c r="A55" i="34"/>
  <c r="AW54" i="34"/>
  <c r="AV54" i="34"/>
  <c r="A54" i="34"/>
  <c r="AW53" i="34"/>
  <c r="AV53" i="34"/>
  <c r="A53" i="34"/>
  <c r="AW52" i="34"/>
  <c r="AV52" i="34"/>
  <c r="A52" i="34"/>
  <c r="AW51" i="34"/>
  <c r="AV51" i="34"/>
  <c r="A51" i="34"/>
  <c r="AW50" i="34"/>
  <c r="AV50" i="34"/>
  <c r="A50" i="34"/>
  <c r="AW49" i="34"/>
  <c r="AV49" i="34"/>
  <c r="A49" i="34"/>
  <c r="AW48" i="34"/>
  <c r="AV48" i="34"/>
  <c r="A48" i="34"/>
  <c r="AW47" i="34"/>
  <c r="AV47" i="34"/>
  <c r="A47" i="34"/>
  <c r="AW46" i="34"/>
  <c r="AV46" i="34"/>
  <c r="A46" i="34"/>
  <c r="AW45" i="34"/>
  <c r="AV45" i="34"/>
  <c r="A45" i="34"/>
  <c r="AW44" i="34"/>
  <c r="AV44" i="34"/>
  <c r="A44" i="34"/>
  <c r="AW43" i="34"/>
  <c r="AV43" i="34"/>
  <c r="A43" i="34"/>
  <c r="AW42" i="34"/>
  <c r="AV42" i="34"/>
  <c r="A42" i="34"/>
  <c r="AW41" i="34"/>
  <c r="AV41" i="34"/>
  <c r="A41" i="34"/>
  <c r="AW40" i="34"/>
  <c r="AV40" i="34"/>
  <c r="A40" i="34"/>
  <c r="AW39" i="34"/>
  <c r="AV39" i="34"/>
  <c r="A39" i="34"/>
  <c r="AW38" i="34"/>
  <c r="AV38" i="34"/>
  <c r="A38" i="34"/>
  <c r="AW37" i="34"/>
  <c r="AV37" i="34"/>
  <c r="A37" i="34"/>
  <c r="AW36" i="34"/>
  <c r="AV36" i="34"/>
  <c r="A36" i="34"/>
  <c r="AW35" i="34"/>
  <c r="AV35" i="34"/>
  <c r="A35" i="34"/>
  <c r="AW34" i="34"/>
  <c r="AV34" i="34"/>
  <c r="A34" i="34"/>
  <c r="AW33" i="34"/>
  <c r="AV33" i="34"/>
  <c r="A33" i="34"/>
  <c r="AW32" i="34"/>
  <c r="AV32" i="34"/>
  <c r="A32" i="34"/>
  <c r="AW31" i="34"/>
  <c r="AV31" i="34"/>
  <c r="A31" i="34"/>
  <c r="AW30" i="34"/>
  <c r="AV30" i="34"/>
  <c r="A30" i="34"/>
  <c r="AW29" i="34"/>
  <c r="AV29" i="34"/>
  <c r="A29" i="34"/>
  <c r="AW28" i="34"/>
  <c r="AV28" i="34"/>
  <c r="A28" i="34"/>
  <c r="AW27" i="34"/>
  <c r="AV27" i="34"/>
  <c r="A27" i="34"/>
  <c r="AW26" i="34"/>
  <c r="AV26" i="34"/>
  <c r="A26" i="34"/>
  <c r="AW25" i="34"/>
  <c r="AV25" i="34"/>
  <c r="A25" i="34"/>
  <c r="AW24" i="34"/>
  <c r="AV24" i="34"/>
  <c r="A24" i="34"/>
  <c r="AW23" i="34"/>
  <c r="AV23" i="34"/>
  <c r="A23" i="34"/>
  <c r="AW22" i="34"/>
  <c r="AV22" i="34"/>
  <c r="A22" i="34"/>
  <c r="AW21" i="34"/>
  <c r="AV21" i="34"/>
  <c r="A21" i="34"/>
  <c r="AW20" i="34"/>
  <c r="AV20" i="34"/>
  <c r="A20" i="34"/>
  <c r="AW19" i="34"/>
  <c r="AV19" i="34"/>
  <c r="A19" i="34"/>
  <c r="AW18" i="34"/>
  <c r="AV18" i="34"/>
  <c r="A18" i="34"/>
  <c r="AW17" i="34"/>
  <c r="AV17" i="34"/>
  <c r="A17" i="34"/>
  <c r="AW16" i="34"/>
  <c r="AV16" i="34"/>
  <c r="A16" i="34"/>
  <c r="AW15" i="34"/>
  <c r="AV15" i="34"/>
  <c r="A15" i="34"/>
  <c r="AW14" i="34"/>
  <c r="AV14" i="34"/>
  <c r="A14" i="34"/>
  <c r="AW13" i="34"/>
  <c r="AV13" i="34"/>
  <c r="A13" i="34"/>
  <c r="AW12" i="34"/>
  <c r="AV12" i="34"/>
  <c r="A12" i="34"/>
  <c r="AW11" i="34"/>
  <c r="AV11" i="34"/>
  <c r="A11" i="34"/>
  <c r="AW10" i="34"/>
  <c r="AV10" i="34"/>
  <c r="A10" i="34"/>
  <c r="AW9" i="34"/>
  <c r="AV9" i="34"/>
  <c r="A9" i="34"/>
  <c r="AW8" i="34"/>
  <c r="AV8" i="34"/>
  <c r="A8" i="34"/>
  <c r="AW7" i="34"/>
  <c r="AV7" i="34"/>
  <c r="A7" i="34"/>
  <c r="AW6" i="34"/>
  <c r="AV6" i="34"/>
  <c r="A6" i="34"/>
  <c r="AW5" i="34"/>
  <c r="AV5" i="34"/>
  <c r="A5" i="34"/>
  <c r="AW4" i="34"/>
  <c r="AV4" i="34"/>
  <c r="A4" i="34"/>
  <c r="Y12" i="28" l="1"/>
  <c r="Y13" i="28"/>
  <c r="Y14" i="28"/>
  <c r="Y15" i="28"/>
  <c r="Y16" i="28"/>
  <c r="Y17" i="28"/>
  <c r="Y18" i="28"/>
  <c r="Y20" i="28"/>
  <c r="Y21" i="28"/>
  <c r="Y22" i="28"/>
  <c r="Y23" i="28"/>
  <c r="Y24" i="28"/>
  <c r="Y25" i="28"/>
  <c r="Y26" i="28"/>
  <c r="Y28" i="28"/>
  <c r="Y29" i="28"/>
  <c r="Y30" i="28"/>
  <c r="Y31" i="28"/>
  <c r="Y32" i="28"/>
  <c r="Y33" i="28"/>
  <c r="Y34" i="28"/>
  <c r="Y36" i="28"/>
  <c r="Y37" i="28"/>
  <c r="Y38" i="28"/>
  <c r="Y39" i="28"/>
  <c r="Y40" i="28"/>
  <c r="Y41" i="28"/>
  <c r="Y42" i="28"/>
  <c r="Y44" i="28"/>
  <c r="Y45" i="28"/>
  <c r="Y46" i="28"/>
  <c r="Y47" i="28"/>
  <c r="Y48" i="28"/>
  <c r="Y49" i="28"/>
  <c r="Y50" i="28"/>
  <c r="Y52" i="28"/>
  <c r="Y53" i="28"/>
  <c r="Y54" i="28"/>
  <c r="Y55" i="28"/>
  <c r="Y56" i="28"/>
  <c r="Y57" i="28"/>
  <c r="Y58" i="28"/>
  <c r="Y60" i="28"/>
  <c r="Y61" i="28"/>
  <c r="Y62" i="28"/>
  <c r="Y63" i="28"/>
  <c r="Y64" i="28"/>
  <c r="Y65" i="28"/>
  <c r="Y66" i="28"/>
  <c r="Y68" i="28"/>
  <c r="Y69" i="28"/>
  <c r="Y70" i="28"/>
  <c r="Y71" i="28"/>
  <c r="Y72" i="28"/>
  <c r="Y73" i="28"/>
  <c r="Y74" i="28"/>
  <c r="Y76" i="28"/>
  <c r="Y77" i="28"/>
  <c r="Y78" i="28"/>
  <c r="Y79" i="28"/>
  <c r="Y80" i="28"/>
  <c r="Y81" i="28"/>
  <c r="Y82" i="28"/>
  <c r="Y84" i="28"/>
  <c r="Y85" i="28"/>
  <c r="Y86" i="28"/>
  <c r="Y87" i="28"/>
  <c r="Y88" i="28"/>
  <c r="Y89" i="28"/>
  <c r="Y90" i="28"/>
  <c r="Y92" i="28"/>
  <c r="Y93" i="28"/>
  <c r="Y94" i="28"/>
  <c r="Y95" i="28"/>
  <c r="Y96" i="28"/>
  <c r="Y97" i="28"/>
  <c r="Y98" i="28"/>
  <c r="Y100" i="28"/>
  <c r="Y101" i="28"/>
  <c r="Y102" i="28"/>
  <c r="Y103" i="28"/>
  <c r="Y104" i="28"/>
  <c r="Y105" i="28"/>
  <c r="Y106" i="28"/>
  <c r="Y108" i="28"/>
  <c r="Y109" i="28"/>
  <c r="Y110" i="28"/>
  <c r="Y111" i="28"/>
  <c r="Y112" i="28"/>
  <c r="Y113" i="28"/>
  <c r="Y114" i="28"/>
  <c r="Y116" i="28"/>
  <c r="Y117" i="28"/>
  <c r="Y118" i="28"/>
  <c r="Y119" i="28"/>
  <c r="Y120" i="28"/>
  <c r="Y121" i="28"/>
  <c r="Y122" i="28"/>
  <c r="Y124" i="28"/>
  <c r="Y125" i="28"/>
  <c r="Y126" i="28"/>
  <c r="Y127" i="28"/>
  <c r="Y128" i="28"/>
  <c r="Y129" i="28"/>
  <c r="Y130" i="28"/>
  <c r="Y132" i="28"/>
  <c r="Y133" i="28"/>
  <c r="Y134" i="28"/>
  <c r="Y135" i="28"/>
  <c r="Y136" i="28"/>
  <c r="Y137" i="28"/>
  <c r="Y138" i="28"/>
  <c r="Y140" i="28"/>
  <c r="Y141" i="28"/>
  <c r="Y142" i="28"/>
  <c r="Y143" i="28"/>
  <c r="Y144" i="28"/>
  <c r="Y145" i="28"/>
  <c r="Y146" i="28"/>
  <c r="Y148" i="28"/>
  <c r="Y149" i="28"/>
  <c r="Y150" i="28"/>
  <c r="Y151" i="28"/>
  <c r="Y152" i="28"/>
  <c r="Y153" i="28"/>
  <c r="Y154" i="28"/>
  <c r="Y156" i="28"/>
  <c r="Y157" i="28"/>
  <c r="Y158" i="28"/>
  <c r="Y159" i="28"/>
  <c r="Y160" i="28"/>
  <c r="Y161" i="28"/>
  <c r="Y162" i="28"/>
  <c r="Y5" i="28"/>
  <c r="Y6" i="28"/>
  <c r="Y7" i="28"/>
  <c r="Y8" i="28"/>
  <c r="Y9" i="28"/>
  <c r="Y10" i="28"/>
  <c r="Y4" i="28"/>
  <c r="E141" i="9" l="1"/>
  <c r="A141" i="9"/>
  <c r="E140" i="9"/>
  <c r="A140" i="9"/>
  <c r="E139" i="9"/>
  <c r="A139" i="9"/>
  <c r="E138" i="9"/>
  <c r="A138" i="9"/>
  <c r="E137" i="9"/>
  <c r="A137" i="9"/>
  <c r="E136" i="9"/>
  <c r="A136" i="9"/>
  <c r="E135" i="9"/>
  <c r="A135" i="9"/>
  <c r="E134" i="9"/>
  <c r="A134" i="9"/>
  <c r="E133" i="9"/>
  <c r="A133" i="9"/>
  <c r="E132" i="9"/>
  <c r="A132" i="9"/>
  <c r="E131" i="9"/>
  <c r="A131" i="9"/>
  <c r="E130" i="9"/>
  <c r="A130" i="9"/>
  <c r="E129" i="9"/>
  <c r="A129" i="9"/>
  <c r="E128" i="9"/>
  <c r="A128" i="9"/>
  <c r="E127" i="9"/>
  <c r="A127" i="9"/>
  <c r="E126" i="9"/>
  <c r="A126" i="9"/>
  <c r="E125" i="9"/>
  <c r="A125" i="9"/>
  <c r="E124" i="9"/>
  <c r="A124" i="9"/>
  <c r="E123" i="9"/>
  <c r="A123" i="9"/>
  <c r="E122" i="9"/>
  <c r="A122" i="9"/>
  <c r="E121" i="9"/>
  <c r="A121" i="9"/>
  <c r="E120" i="9"/>
  <c r="A120" i="9"/>
  <c r="E119" i="9"/>
  <c r="A119" i="9"/>
  <c r="E118" i="9"/>
  <c r="A118" i="9"/>
  <c r="E117" i="9"/>
  <c r="A117" i="9"/>
  <c r="E116" i="9"/>
  <c r="A116" i="9"/>
  <c r="E115" i="9"/>
  <c r="A115" i="9"/>
  <c r="E114" i="9"/>
  <c r="A114" i="9"/>
  <c r="E113" i="9"/>
  <c r="A113" i="9"/>
  <c r="E112" i="9"/>
  <c r="A112" i="9"/>
  <c r="E111" i="9"/>
  <c r="A111" i="9"/>
  <c r="E110" i="9"/>
  <c r="A110" i="9"/>
  <c r="E109" i="9"/>
  <c r="A109" i="9"/>
  <c r="E108" i="9"/>
  <c r="A108" i="9"/>
  <c r="E107" i="9"/>
  <c r="A107" i="9"/>
  <c r="E106" i="9"/>
  <c r="A106" i="9"/>
  <c r="E105" i="9"/>
  <c r="A105" i="9"/>
  <c r="E104" i="9"/>
  <c r="A104" i="9"/>
  <c r="E103" i="9"/>
  <c r="A103" i="9"/>
  <c r="E102" i="9"/>
  <c r="A102" i="9"/>
  <c r="E101" i="9"/>
  <c r="A101" i="9"/>
  <c r="E100" i="9"/>
  <c r="A100" i="9"/>
  <c r="E99" i="9"/>
  <c r="A99" i="9"/>
  <c r="E98" i="9"/>
  <c r="A98" i="9"/>
  <c r="E97" i="9"/>
  <c r="A97" i="9"/>
  <c r="E96" i="9"/>
  <c r="A96" i="9"/>
  <c r="E95" i="9"/>
  <c r="A95" i="9"/>
  <c r="E94" i="9"/>
  <c r="A94" i="9"/>
  <c r="E93" i="9"/>
  <c r="A93" i="9"/>
  <c r="E92" i="9"/>
  <c r="A92" i="9"/>
  <c r="E91" i="9"/>
  <c r="A91" i="9"/>
  <c r="E90" i="9"/>
  <c r="A90" i="9"/>
  <c r="E89" i="9"/>
  <c r="A89" i="9"/>
  <c r="E88" i="9"/>
  <c r="A88" i="9"/>
  <c r="E87" i="9"/>
  <c r="A87" i="9"/>
  <c r="E86" i="9"/>
  <c r="A86" i="9"/>
  <c r="E85" i="9"/>
  <c r="A85" i="9"/>
  <c r="E84" i="9"/>
  <c r="A84" i="9"/>
  <c r="E83" i="9"/>
  <c r="A83" i="9"/>
  <c r="E82" i="9"/>
  <c r="A82" i="9"/>
  <c r="E81" i="9"/>
  <c r="A81" i="9"/>
  <c r="E80" i="9"/>
  <c r="A80" i="9"/>
  <c r="E79" i="9"/>
  <c r="A79" i="9"/>
  <c r="E78" i="9"/>
  <c r="A78" i="9"/>
  <c r="E77" i="9"/>
  <c r="A77" i="9"/>
  <c r="E76" i="9"/>
  <c r="A76" i="9"/>
  <c r="E75" i="9"/>
  <c r="A75" i="9"/>
  <c r="E74" i="9"/>
  <c r="A74" i="9"/>
  <c r="E73" i="9"/>
  <c r="A73" i="9"/>
  <c r="E72" i="9"/>
  <c r="A72" i="9"/>
  <c r="E71" i="9"/>
  <c r="A71" i="9"/>
  <c r="E70" i="9"/>
  <c r="A70" i="9"/>
  <c r="E69" i="9"/>
  <c r="A69" i="9"/>
  <c r="E68" i="9"/>
  <c r="A68" i="9"/>
  <c r="E67" i="9"/>
  <c r="A67" i="9"/>
  <c r="E66" i="9"/>
  <c r="A66" i="9"/>
  <c r="E65" i="9"/>
  <c r="A65" i="9"/>
  <c r="E64" i="9"/>
  <c r="A64" i="9"/>
  <c r="E63" i="9"/>
  <c r="A63" i="9"/>
  <c r="E62" i="9"/>
  <c r="A62" i="9"/>
  <c r="E61" i="9"/>
  <c r="A61" i="9"/>
  <c r="E60" i="9"/>
  <c r="A60" i="9"/>
  <c r="E59" i="9"/>
  <c r="A59" i="9"/>
  <c r="E58" i="9"/>
  <c r="A58" i="9"/>
  <c r="E57" i="9"/>
  <c r="A57" i="9"/>
  <c r="E56" i="9"/>
  <c r="A56" i="9"/>
  <c r="E55" i="9"/>
  <c r="A55" i="9"/>
  <c r="E54" i="9"/>
  <c r="A54" i="9"/>
  <c r="E53" i="9"/>
  <c r="A53" i="9"/>
  <c r="E52" i="9"/>
  <c r="A52" i="9"/>
  <c r="E51" i="9"/>
  <c r="A51" i="9"/>
  <c r="E50" i="9"/>
  <c r="A50" i="9"/>
  <c r="E49" i="9"/>
  <c r="A49" i="9"/>
  <c r="E48" i="9"/>
  <c r="A48" i="9"/>
  <c r="E47" i="9"/>
  <c r="A47" i="9"/>
  <c r="E46" i="9"/>
  <c r="A46" i="9"/>
  <c r="E45" i="9"/>
  <c r="A45" i="9"/>
  <c r="E44" i="9"/>
  <c r="A44" i="9"/>
  <c r="E43" i="9"/>
  <c r="A43" i="9"/>
  <c r="E42" i="9"/>
  <c r="A42" i="9"/>
  <c r="E41" i="9"/>
  <c r="A41" i="9"/>
  <c r="E40" i="9"/>
  <c r="A40" i="9"/>
  <c r="E39" i="9"/>
  <c r="A39" i="9"/>
  <c r="E38" i="9"/>
  <c r="A38" i="9"/>
  <c r="E37" i="9"/>
  <c r="A37" i="9"/>
  <c r="E36" i="9"/>
  <c r="A36" i="9"/>
  <c r="E35" i="9"/>
  <c r="A35" i="9"/>
  <c r="E34" i="9"/>
  <c r="A34" i="9"/>
  <c r="E33" i="9"/>
  <c r="A33" i="9"/>
  <c r="E32" i="9"/>
  <c r="A32" i="9"/>
  <c r="E31" i="9"/>
  <c r="A31" i="9"/>
  <c r="E30" i="9"/>
  <c r="A30" i="9"/>
  <c r="E29" i="9"/>
  <c r="A29" i="9"/>
  <c r="E28" i="9"/>
  <c r="A28" i="9"/>
  <c r="E27" i="9"/>
  <c r="A27" i="9"/>
  <c r="E26" i="9"/>
  <c r="A26" i="9"/>
  <c r="E25" i="9"/>
  <c r="A25" i="9"/>
  <c r="E24" i="9"/>
  <c r="A24" i="9"/>
  <c r="E23" i="9"/>
  <c r="A23" i="9"/>
  <c r="E22" i="9"/>
  <c r="A22" i="9"/>
  <c r="E21" i="9"/>
  <c r="A21" i="9"/>
  <c r="E20" i="9"/>
  <c r="A20" i="9"/>
  <c r="E19" i="9"/>
  <c r="A19" i="9"/>
  <c r="E18" i="9"/>
  <c r="A18" i="9"/>
  <c r="E17" i="9"/>
  <c r="A17" i="9"/>
  <c r="E16" i="9"/>
  <c r="A16" i="9"/>
  <c r="E15" i="9"/>
  <c r="A15" i="9"/>
  <c r="E14" i="9"/>
  <c r="A14" i="9"/>
  <c r="E13" i="9"/>
  <c r="A13" i="9"/>
  <c r="E12" i="9"/>
  <c r="A12" i="9"/>
  <c r="E11" i="9"/>
  <c r="A11" i="9"/>
  <c r="E10" i="9"/>
  <c r="A10" i="9"/>
  <c r="E9" i="9"/>
  <c r="A9" i="9"/>
  <c r="E8" i="9"/>
  <c r="A8" i="9"/>
  <c r="E7" i="9"/>
  <c r="A7" i="9"/>
  <c r="E6" i="9"/>
  <c r="A6" i="9"/>
  <c r="E5" i="9"/>
  <c r="A5" i="9"/>
  <c r="E4" i="9"/>
  <c r="A4" i="9"/>
  <c r="E3" i="9"/>
  <c r="A3" i="9"/>
  <c r="E2" i="9"/>
  <c r="A2" i="9"/>
  <c r="M21" i="17"/>
  <c r="A21" i="17"/>
  <c r="M20" i="17"/>
  <c r="A20" i="17"/>
  <c r="M19" i="17"/>
  <c r="A19" i="17"/>
  <c r="M18" i="17"/>
  <c r="A18" i="17"/>
  <c r="M17" i="17"/>
  <c r="A17" i="17"/>
  <c r="M16" i="17"/>
  <c r="A16" i="17"/>
  <c r="M15" i="17"/>
  <c r="A15" i="17"/>
  <c r="M14" i="17"/>
  <c r="A14" i="17"/>
  <c r="M13" i="17"/>
  <c r="A13" i="17"/>
  <c r="M12" i="17"/>
  <c r="A12" i="17"/>
  <c r="M11" i="17"/>
  <c r="A11" i="17"/>
  <c r="M10" i="17"/>
  <c r="A10" i="17"/>
  <c r="M9" i="17"/>
  <c r="A9" i="17"/>
  <c r="M8" i="17"/>
  <c r="A8" i="17"/>
  <c r="M7" i="17"/>
  <c r="A7" i="17"/>
  <c r="M6" i="17"/>
  <c r="A6" i="17"/>
  <c r="M5" i="17"/>
  <c r="A5" i="17"/>
  <c r="M4" i="17"/>
  <c r="A4" i="17"/>
  <c r="M3" i="17"/>
  <c r="A3" i="17"/>
  <c r="M2" i="17"/>
  <c r="A2" i="17"/>
  <c r="M21" i="18"/>
  <c r="A21" i="18"/>
  <c r="M20" i="18"/>
  <c r="A20" i="18"/>
  <c r="M19" i="18"/>
  <c r="A19" i="18"/>
  <c r="M18" i="18"/>
  <c r="A18" i="18"/>
  <c r="M17" i="18"/>
  <c r="A17" i="18"/>
  <c r="M16" i="18"/>
  <c r="A16" i="18"/>
  <c r="M15" i="18"/>
  <c r="A15" i="18"/>
  <c r="M14" i="18"/>
  <c r="A14" i="18"/>
  <c r="M13" i="18"/>
  <c r="A13" i="18"/>
  <c r="M12" i="18"/>
  <c r="A12" i="18"/>
  <c r="M11" i="18"/>
  <c r="A11" i="18"/>
  <c r="M10" i="18"/>
  <c r="A10" i="18"/>
  <c r="M9" i="18"/>
  <c r="A9" i="18"/>
  <c r="M8" i="18"/>
  <c r="A8" i="18"/>
  <c r="M7" i="18"/>
  <c r="A7" i="18"/>
  <c r="M6" i="18"/>
  <c r="A6" i="18"/>
  <c r="M5" i="18"/>
  <c r="A5" i="18"/>
  <c r="M4" i="18"/>
  <c r="A4" i="18"/>
  <c r="M3" i="18"/>
  <c r="A3" i="18"/>
  <c r="M2" i="18"/>
  <c r="A2" i="18"/>
  <c r="M21" i="19"/>
  <c r="A21" i="19"/>
  <c r="M20" i="19"/>
  <c r="A20" i="19"/>
  <c r="M19" i="19"/>
  <c r="A19" i="19"/>
  <c r="M18" i="19"/>
  <c r="A18" i="19"/>
  <c r="M17" i="19"/>
  <c r="A17" i="19"/>
  <c r="M16" i="19"/>
  <c r="A16" i="19"/>
  <c r="M15" i="19"/>
  <c r="A15" i="19"/>
  <c r="M14" i="19"/>
  <c r="A14" i="19"/>
  <c r="M13" i="19"/>
  <c r="A13" i="19"/>
  <c r="M12" i="19"/>
  <c r="A12" i="19"/>
  <c r="M11" i="19"/>
  <c r="A11" i="19"/>
  <c r="M10" i="19"/>
  <c r="A10" i="19"/>
  <c r="M9" i="19"/>
  <c r="A9" i="19"/>
  <c r="M8" i="19"/>
  <c r="A8" i="19"/>
  <c r="M7" i="19"/>
  <c r="A7" i="19"/>
  <c r="M6" i="19"/>
  <c r="A6" i="19"/>
  <c r="M5" i="19"/>
  <c r="A5" i="19"/>
  <c r="M4" i="19"/>
  <c r="A4" i="19"/>
  <c r="M3" i="19"/>
  <c r="A3" i="19"/>
  <c r="M2" i="19"/>
  <c r="A2" i="19"/>
  <c r="M21" i="20"/>
  <c r="A21" i="20"/>
  <c r="M20" i="20"/>
  <c r="A20" i="20"/>
  <c r="M19" i="20"/>
  <c r="A19" i="20"/>
  <c r="M18" i="20"/>
  <c r="A18" i="20"/>
  <c r="M17" i="20"/>
  <c r="A17" i="20"/>
  <c r="M16" i="20"/>
  <c r="A16" i="20"/>
  <c r="M15" i="20"/>
  <c r="A15" i="20"/>
  <c r="M14" i="20"/>
  <c r="A14" i="20"/>
  <c r="M13" i="20"/>
  <c r="A13" i="20"/>
  <c r="M12" i="20"/>
  <c r="A12" i="20"/>
  <c r="M11" i="20"/>
  <c r="A11" i="20"/>
  <c r="M10" i="20"/>
  <c r="A10" i="20"/>
  <c r="M9" i="20"/>
  <c r="A9" i="20"/>
  <c r="M8" i="20"/>
  <c r="A8" i="20"/>
  <c r="M7" i="20"/>
  <c r="A7" i="20"/>
  <c r="M6" i="20"/>
  <c r="A6" i="20"/>
  <c r="M5" i="20"/>
  <c r="A5" i="20"/>
  <c r="M4" i="20"/>
  <c r="A4" i="20"/>
  <c r="M3" i="20"/>
  <c r="A3" i="20"/>
  <c r="M2" i="20"/>
  <c r="A2" i="20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M5" i="21"/>
  <c r="A5" i="21"/>
  <c r="M4" i="21"/>
  <c r="A4" i="21"/>
  <c r="M3" i="21"/>
  <c r="A3" i="21"/>
  <c r="M2" i="21"/>
  <c r="A2" i="21"/>
  <c r="M21" i="22"/>
  <c r="A21" i="22"/>
  <c r="M20" i="22"/>
  <c r="A20" i="22"/>
  <c r="M19" i="22"/>
  <c r="A19" i="22"/>
  <c r="M18" i="22"/>
  <c r="A18" i="22"/>
  <c r="M17" i="22"/>
  <c r="A17" i="22"/>
  <c r="M16" i="22"/>
  <c r="A16" i="22"/>
  <c r="M15" i="22"/>
  <c r="A15" i="22"/>
  <c r="M14" i="22"/>
  <c r="A14" i="22"/>
  <c r="M13" i="22"/>
  <c r="A13" i="22"/>
  <c r="M12" i="22"/>
  <c r="A12" i="22"/>
  <c r="M11" i="22"/>
  <c r="A11" i="22"/>
  <c r="M10" i="22"/>
  <c r="A10" i="22"/>
  <c r="M9" i="22"/>
  <c r="A9" i="22"/>
  <c r="M8" i="22"/>
  <c r="A8" i="22"/>
  <c r="M7" i="22"/>
  <c r="A7" i="22"/>
  <c r="M6" i="22"/>
  <c r="A6" i="22"/>
  <c r="M5" i="22"/>
  <c r="A5" i="22"/>
  <c r="M4" i="22"/>
  <c r="A4" i="22"/>
  <c r="M3" i="22"/>
  <c r="A3" i="22"/>
  <c r="M2" i="22"/>
  <c r="A2" i="22"/>
  <c r="M21" i="23"/>
  <c r="A21" i="23"/>
  <c r="M20" i="23"/>
  <c r="A20" i="23"/>
  <c r="M19" i="23"/>
  <c r="A19" i="23"/>
  <c r="M18" i="23"/>
  <c r="A18" i="23"/>
  <c r="M17" i="23"/>
  <c r="A17" i="23"/>
  <c r="M16" i="23"/>
  <c r="A16" i="23"/>
  <c r="M15" i="23"/>
  <c r="A15" i="23"/>
  <c r="M14" i="23"/>
  <c r="A14" i="23"/>
  <c r="M13" i="23"/>
  <c r="A13" i="23"/>
  <c r="M12" i="23"/>
  <c r="A12" i="23"/>
  <c r="M11" i="23"/>
  <c r="A11" i="23"/>
  <c r="M10" i="23"/>
  <c r="A10" i="23"/>
  <c r="M9" i="23"/>
  <c r="A9" i="23"/>
  <c r="M8" i="23"/>
  <c r="A8" i="23"/>
  <c r="M7" i="23"/>
  <c r="A7" i="23"/>
  <c r="M6" i="23"/>
  <c r="A6" i="23"/>
  <c r="M5" i="23"/>
  <c r="A5" i="23"/>
  <c r="M4" i="23"/>
  <c r="A4" i="23"/>
  <c r="M3" i="23"/>
  <c r="A3" i="23"/>
  <c r="M2" i="23"/>
  <c r="A2" i="23"/>
  <c r="M141" i="8"/>
  <c r="A141" i="8"/>
  <c r="M140" i="8"/>
  <c r="A140" i="8"/>
  <c r="M139" i="8"/>
  <c r="A139" i="8"/>
  <c r="M138" i="8"/>
  <c r="A138" i="8"/>
  <c r="M137" i="8"/>
  <c r="A137" i="8"/>
  <c r="M136" i="8"/>
  <c r="A136" i="8"/>
  <c r="M135" i="8"/>
  <c r="A135" i="8"/>
  <c r="M134" i="8"/>
  <c r="A134" i="8"/>
  <c r="M133" i="8"/>
  <c r="A133" i="8"/>
  <c r="M132" i="8"/>
  <c r="A132" i="8"/>
  <c r="M131" i="8"/>
  <c r="A131" i="8"/>
  <c r="M130" i="8"/>
  <c r="A130" i="8"/>
  <c r="M129" i="8"/>
  <c r="A129" i="8"/>
  <c r="M128" i="8"/>
  <c r="A128" i="8"/>
  <c r="M127" i="8"/>
  <c r="A127" i="8"/>
  <c r="M126" i="8"/>
  <c r="A126" i="8"/>
  <c r="M125" i="8"/>
  <c r="A125" i="8"/>
  <c r="M124" i="8"/>
  <c r="A124" i="8"/>
  <c r="M123" i="8"/>
  <c r="A123" i="8"/>
  <c r="M122" i="8"/>
  <c r="A122" i="8"/>
  <c r="M121" i="8"/>
  <c r="A121" i="8"/>
  <c r="M120" i="8"/>
  <c r="A120" i="8"/>
  <c r="M119" i="8"/>
  <c r="A119" i="8"/>
  <c r="M118" i="8"/>
  <c r="A118" i="8"/>
  <c r="M117" i="8"/>
  <c r="A117" i="8"/>
  <c r="M116" i="8"/>
  <c r="A116" i="8"/>
  <c r="M115" i="8"/>
  <c r="A115" i="8"/>
  <c r="M114" i="8"/>
  <c r="A114" i="8"/>
  <c r="M113" i="8"/>
  <c r="A113" i="8"/>
  <c r="M112" i="8"/>
  <c r="A112" i="8"/>
  <c r="M111" i="8"/>
  <c r="A111" i="8"/>
  <c r="M110" i="8"/>
  <c r="A110" i="8"/>
  <c r="M109" i="8"/>
  <c r="A109" i="8"/>
  <c r="M108" i="8"/>
  <c r="A108" i="8"/>
  <c r="M107" i="8"/>
  <c r="A107" i="8"/>
  <c r="M106" i="8"/>
  <c r="A106" i="8"/>
  <c r="M105" i="8"/>
  <c r="A105" i="8"/>
  <c r="M104" i="8"/>
  <c r="A104" i="8"/>
  <c r="M103" i="8"/>
  <c r="A103" i="8"/>
  <c r="M102" i="8"/>
  <c r="A102" i="8"/>
  <c r="M101" i="8"/>
  <c r="A101" i="8"/>
  <c r="M100" i="8"/>
  <c r="A100" i="8"/>
  <c r="M99" i="8"/>
  <c r="A99" i="8"/>
  <c r="M98" i="8"/>
  <c r="A98" i="8"/>
  <c r="M97" i="8"/>
  <c r="A97" i="8"/>
  <c r="M96" i="8"/>
  <c r="A96" i="8"/>
  <c r="M95" i="8"/>
  <c r="A95" i="8"/>
  <c r="M94" i="8"/>
  <c r="A94" i="8"/>
  <c r="M93" i="8"/>
  <c r="A93" i="8"/>
  <c r="M92" i="8"/>
  <c r="A92" i="8"/>
  <c r="M91" i="8"/>
  <c r="A91" i="8"/>
  <c r="M90" i="8"/>
  <c r="A90" i="8"/>
  <c r="M89" i="8"/>
  <c r="A89" i="8"/>
  <c r="M88" i="8"/>
  <c r="A88" i="8"/>
  <c r="M87" i="8"/>
  <c r="A87" i="8"/>
  <c r="M86" i="8"/>
  <c r="A86" i="8"/>
  <c r="M85" i="8"/>
  <c r="A85" i="8"/>
  <c r="M84" i="8"/>
  <c r="A84" i="8"/>
  <c r="M83" i="8"/>
  <c r="A83" i="8"/>
  <c r="M82" i="8"/>
  <c r="A82" i="8"/>
  <c r="M81" i="8"/>
  <c r="A81" i="8"/>
  <c r="M80" i="8"/>
  <c r="A80" i="8"/>
  <c r="M79" i="8"/>
  <c r="A79" i="8"/>
  <c r="M78" i="8"/>
  <c r="A78" i="8"/>
  <c r="M77" i="8"/>
  <c r="A77" i="8"/>
  <c r="M76" i="8"/>
  <c r="A76" i="8"/>
  <c r="M75" i="8"/>
  <c r="A75" i="8"/>
  <c r="M74" i="8"/>
  <c r="A74" i="8"/>
  <c r="M73" i="8"/>
  <c r="A73" i="8"/>
  <c r="M72" i="8"/>
  <c r="A72" i="8"/>
  <c r="M71" i="8"/>
  <c r="A71" i="8"/>
  <c r="M70" i="8"/>
  <c r="A70" i="8"/>
  <c r="M69" i="8"/>
  <c r="A69" i="8"/>
  <c r="M68" i="8"/>
  <c r="A68" i="8"/>
  <c r="M67" i="8"/>
  <c r="A67" i="8"/>
  <c r="M66" i="8"/>
  <c r="A66" i="8"/>
  <c r="M65" i="8"/>
  <c r="A65" i="8"/>
  <c r="M64" i="8"/>
  <c r="A64" i="8"/>
  <c r="M63" i="8"/>
  <c r="A63" i="8"/>
  <c r="M62" i="8"/>
  <c r="A62" i="8"/>
  <c r="M61" i="8"/>
  <c r="A61" i="8"/>
  <c r="M60" i="8"/>
  <c r="A60" i="8"/>
  <c r="M59" i="8"/>
  <c r="A59" i="8"/>
  <c r="M58" i="8"/>
  <c r="A58" i="8"/>
  <c r="M57" i="8"/>
  <c r="A57" i="8"/>
  <c r="M56" i="8"/>
  <c r="A56" i="8"/>
  <c r="M55" i="8"/>
  <c r="A55" i="8"/>
  <c r="M54" i="8"/>
  <c r="A54" i="8"/>
  <c r="M53" i="8"/>
  <c r="A53" i="8"/>
  <c r="M52" i="8"/>
  <c r="A52" i="8"/>
  <c r="M51" i="8"/>
  <c r="A51" i="8"/>
  <c r="M50" i="8"/>
  <c r="A50" i="8"/>
  <c r="M49" i="8"/>
  <c r="A49" i="8"/>
  <c r="M48" i="8"/>
  <c r="A48" i="8"/>
  <c r="M47" i="8"/>
  <c r="A47" i="8"/>
  <c r="M46" i="8"/>
  <c r="A46" i="8"/>
  <c r="M45" i="8"/>
  <c r="A45" i="8"/>
  <c r="M44" i="8"/>
  <c r="A44" i="8"/>
  <c r="M43" i="8"/>
  <c r="A43" i="8"/>
  <c r="M42" i="8"/>
  <c r="A42" i="8"/>
  <c r="M41" i="8"/>
  <c r="A41" i="8"/>
  <c r="M40" i="8"/>
  <c r="A40" i="8"/>
  <c r="M39" i="8"/>
  <c r="A39" i="8"/>
  <c r="M38" i="8"/>
  <c r="A38" i="8"/>
  <c r="M37" i="8"/>
  <c r="A37" i="8"/>
  <c r="M36" i="8"/>
  <c r="A36" i="8"/>
  <c r="M35" i="8"/>
  <c r="A35" i="8"/>
  <c r="M34" i="8"/>
  <c r="A34" i="8"/>
  <c r="M33" i="8"/>
  <c r="A33" i="8"/>
  <c r="M32" i="8"/>
  <c r="A32" i="8"/>
  <c r="M31" i="8"/>
  <c r="A31" i="8"/>
  <c r="M30" i="8"/>
  <c r="A30" i="8"/>
  <c r="M29" i="8"/>
  <c r="A29" i="8"/>
  <c r="M28" i="8"/>
  <c r="A28" i="8"/>
  <c r="M27" i="8"/>
  <c r="A27" i="8"/>
  <c r="M26" i="8"/>
  <c r="A26" i="8"/>
  <c r="M25" i="8"/>
  <c r="A25" i="8"/>
  <c r="M24" i="8"/>
  <c r="A24" i="8"/>
  <c r="M23" i="8"/>
  <c r="A23" i="8"/>
  <c r="M22" i="8"/>
  <c r="A22" i="8"/>
  <c r="M21" i="8"/>
  <c r="A21" i="8"/>
  <c r="M20" i="8"/>
  <c r="A20" i="8"/>
  <c r="M19" i="8"/>
  <c r="A19" i="8"/>
  <c r="M18" i="8"/>
  <c r="A18" i="8"/>
  <c r="M17" i="8"/>
  <c r="A17" i="8"/>
  <c r="M16" i="8"/>
  <c r="A16" i="8"/>
  <c r="M15" i="8"/>
  <c r="A15" i="8"/>
  <c r="M14" i="8"/>
  <c r="A14" i="8"/>
  <c r="M13" i="8"/>
  <c r="A13" i="8"/>
  <c r="M12" i="8"/>
  <c r="A12" i="8"/>
  <c r="M11" i="8"/>
  <c r="A11" i="8"/>
  <c r="M10" i="8"/>
  <c r="A10" i="8"/>
  <c r="M9" i="8"/>
  <c r="A9" i="8"/>
  <c r="M8" i="8"/>
  <c r="A8" i="8"/>
  <c r="M7" i="8"/>
  <c r="A7" i="8"/>
  <c r="M6" i="8"/>
  <c r="A6" i="8"/>
  <c r="M5" i="8"/>
  <c r="A5" i="8"/>
  <c r="M4" i="8"/>
  <c r="A4" i="8"/>
  <c r="M3" i="8"/>
  <c r="A3" i="8"/>
  <c r="M2" i="8"/>
  <c r="A2" i="8"/>
  <c r="Z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Y141" i="3" s="1"/>
  <c r="C141" i="3"/>
  <c r="B141" i="3"/>
  <c r="Z141" i="3" s="1"/>
  <c r="A141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Y139" i="3" s="1"/>
  <c r="H139" i="3"/>
  <c r="G139" i="3"/>
  <c r="F139" i="3"/>
  <c r="E139" i="3"/>
  <c r="D139" i="3"/>
  <c r="C139" i="3"/>
  <c r="B139" i="3"/>
  <c r="Z139" i="3" s="1"/>
  <c r="A139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Z138" i="3" s="1"/>
  <c r="A138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Z136" i="3" s="1"/>
  <c r="AA136" i="3" s="1"/>
  <c r="AD136" i="3" s="1"/>
  <c r="A136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Y135" i="3" s="1"/>
  <c r="H135" i="3"/>
  <c r="G135" i="3"/>
  <c r="F135" i="3"/>
  <c r="E135" i="3"/>
  <c r="D135" i="3"/>
  <c r="C135" i="3"/>
  <c r="B135" i="3"/>
  <c r="A135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Y133" i="3" s="1"/>
  <c r="C133" i="3"/>
  <c r="B133" i="3"/>
  <c r="Z133" i="3" s="1"/>
  <c r="A133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Y131" i="3" s="1"/>
  <c r="H131" i="3"/>
  <c r="G131" i="3"/>
  <c r="F131" i="3"/>
  <c r="E131" i="3"/>
  <c r="D131" i="3"/>
  <c r="C131" i="3"/>
  <c r="B131" i="3"/>
  <c r="Z131" i="3" s="1"/>
  <c r="A131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Z130" i="3" s="1"/>
  <c r="A130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Y129" i="3" s="1"/>
  <c r="D129" i="3"/>
  <c r="C129" i="3"/>
  <c r="B129" i="3"/>
  <c r="A129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Y127" i="3" s="1"/>
  <c r="H127" i="3"/>
  <c r="G127" i="3"/>
  <c r="F127" i="3"/>
  <c r="E127" i="3"/>
  <c r="D127" i="3"/>
  <c r="C127" i="3"/>
  <c r="B127" i="3"/>
  <c r="A127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Y125" i="3" s="1"/>
  <c r="D125" i="3"/>
  <c r="C125" i="3"/>
  <c r="B125" i="3"/>
  <c r="A125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Y123" i="3" s="1"/>
  <c r="H123" i="3"/>
  <c r="G123" i="3"/>
  <c r="F123" i="3"/>
  <c r="E123" i="3"/>
  <c r="D123" i="3"/>
  <c r="C123" i="3"/>
  <c r="B123" i="3"/>
  <c r="Z123" i="3" s="1"/>
  <c r="A123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Z122" i="3" s="1"/>
  <c r="A122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Y121" i="3" s="1"/>
  <c r="D121" i="3"/>
  <c r="C121" i="3"/>
  <c r="B121" i="3"/>
  <c r="A121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Z120" i="3" s="1"/>
  <c r="A120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Y119" i="3" s="1"/>
  <c r="H119" i="3"/>
  <c r="G119" i="3"/>
  <c r="F119" i="3"/>
  <c r="E119" i="3"/>
  <c r="D119" i="3"/>
  <c r="C119" i="3"/>
  <c r="B119" i="3"/>
  <c r="Z119" i="3" s="1"/>
  <c r="A119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Z118" i="3" s="1"/>
  <c r="A118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Y117" i="3" s="1"/>
  <c r="D117" i="3"/>
  <c r="C117" i="3"/>
  <c r="B117" i="3"/>
  <c r="Z117" i="3" s="1"/>
  <c r="A117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Y115" i="3" s="1"/>
  <c r="H115" i="3"/>
  <c r="G115" i="3"/>
  <c r="F115" i="3"/>
  <c r="E115" i="3"/>
  <c r="D115" i="3"/>
  <c r="C115" i="3"/>
  <c r="B115" i="3"/>
  <c r="Z115" i="3" s="1"/>
  <c r="A115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Z114" i="3" s="1"/>
  <c r="A114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Y113" i="3" s="1"/>
  <c r="D113" i="3"/>
  <c r="C113" i="3"/>
  <c r="B113" i="3"/>
  <c r="A113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Z112" i="3" s="1"/>
  <c r="AA112" i="3" s="1"/>
  <c r="AD112" i="3" s="1"/>
  <c r="A112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Y111" i="3" s="1"/>
  <c r="H111" i="3"/>
  <c r="G111" i="3"/>
  <c r="F111" i="3"/>
  <c r="E111" i="3"/>
  <c r="D111" i="3"/>
  <c r="C111" i="3"/>
  <c r="B111" i="3"/>
  <c r="A111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Y109" i="3" s="1"/>
  <c r="D109" i="3"/>
  <c r="C109" i="3"/>
  <c r="B109" i="3"/>
  <c r="Z109" i="3" s="1"/>
  <c r="A109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Y107" i="3" s="1"/>
  <c r="H107" i="3"/>
  <c r="G107" i="3"/>
  <c r="F107" i="3"/>
  <c r="E107" i="3"/>
  <c r="D107" i="3"/>
  <c r="C107" i="3"/>
  <c r="B107" i="3"/>
  <c r="Z107" i="3" s="1"/>
  <c r="A107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Z106" i="3" s="1"/>
  <c r="A106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Y104" i="3" s="1"/>
  <c r="B104" i="3"/>
  <c r="A104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Y103" i="3" s="1"/>
  <c r="H103" i="3"/>
  <c r="G103" i="3"/>
  <c r="F103" i="3"/>
  <c r="E103" i="3"/>
  <c r="D103" i="3"/>
  <c r="C103" i="3"/>
  <c r="B103" i="3"/>
  <c r="A103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Y101" i="3" s="1"/>
  <c r="B101" i="3"/>
  <c r="Z101" i="3" s="1"/>
  <c r="A101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Y100" i="3" s="1"/>
  <c r="B100" i="3"/>
  <c r="A100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Y99" i="3" s="1"/>
  <c r="H99" i="3"/>
  <c r="G99" i="3"/>
  <c r="F99" i="3"/>
  <c r="E99" i="3"/>
  <c r="D99" i="3"/>
  <c r="C99" i="3"/>
  <c r="B99" i="3"/>
  <c r="Z99" i="3" s="1"/>
  <c r="A99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Z98" i="3" s="1"/>
  <c r="A98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Y97" i="3" s="1"/>
  <c r="B97" i="3"/>
  <c r="A97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Y96" i="3" s="1"/>
  <c r="B96" i="3"/>
  <c r="Z96" i="3" s="1"/>
  <c r="AA96" i="3" s="1"/>
  <c r="AD96" i="3" s="1"/>
  <c r="A96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Y95" i="3" s="1"/>
  <c r="H95" i="3"/>
  <c r="G95" i="3"/>
  <c r="F95" i="3"/>
  <c r="E95" i="3"/>
  <c r="D95" i="3"/>
  <c r="C95" i="3"/>
  <c r="B95" i="3"/>
  <c r="A95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Y92" i="3" s="1"/>
  <c r="B92" i="3"/>
  <c r="A92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Y91" i="3" s="1"/>
  <c r="H91" i="3"/>
  <c r="G91" i="3"/>
  <c r="F91" i="3"/>
  <c r="E91" i="3"/>
  <c r="D91" i="3"/>
  <c r="C91" i="3"/>
  <c r="B91" i="3"/>
  <c r="Z91" i="3" s="1"/>
  <c r="A91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Z90" i="3" s="1"/>
  <c r="A90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Y89" i="3" s="1"/>
  <c r="B89" i="3"/>
  <c r="A89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Y88" i="3" s="1"/>
  <c r="B88" i="3"/>
  <c r="Z88" i="3" s="1"/>
  <c r="A88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Y87" i="3" s="1"/>
  <c r="H87" i="3"/>
  <c r="G87" i="3"/>
  <c r="F87" i="3"/>
  <c r="E87" i="3"/>
  <c r="D87" i="3"/>
  <c r="C87" i="3"/>
  <c r="B87" i="3"/>
  <c r="Z87" i="3" s="1"/>
  <c r="A87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Z86" i="3" s="1"/>
  <c r="A86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Y85" i="3" s="1"/>
  <c r="B85" i="3"/>
  <c r="Z85" i="3" s="1"/>
  <c r="A85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Y84" i="3" s="1"/>
  <c r="B84" i="3"/>
  <c r="A84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Y83" i="3" s="1"/>
  <c r="H83" i="3"/>
  <c r="G83" i="3"/>
  <c r="F83" i="3"/>
  <c r="E83" i="3"/>
  <c r="D83" i="3"/>
  <c r="C83" i="3"/>
  <c r="B83" i="3"/>
  <c r="Z83" i="3" s="1"/>
  <c r="A83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Z82" i="3" s="1"/>
  <c r="A82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Y80" i="3" s="1"/>
  <c r="B80" i="3"/>
  <c r="Z80" i="3" s="1"/>
  <c r="AA80" i="3" s="1"/>
  <c r="AD80" i="3" s="1"/>
  <c r="A80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Y79" i="3" s="1"/>
  <c r="H79" i="3"/>
  <c r="G79" i="3"/>
  <c r="F79" i="3"/>
  <c r="E79" i="3"/>
  <c r="D79" i="3"/>
  <c r="C79" i="3"/>
  <c r="B79" i="3"/>
  <c r="A79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Z77" i="3" s="1"/>
  <c r="A77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Y76" i="3" s="1"/>
  <c r="B76" i="3"/>
  <c r="A76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Y75" i="3" s="1"/>
  <c r="H75" i="3"/>
  <c r="G75" i="3"/>
  <c r="F75" i="3"/>
  <c r="E75" i="3"/>
  <c r="D75" i="3"/>
  <c r="C75" i="3"/>
  <c r="B75" i="3"/>
  <c r="Z75" i="3" s="1"/>
  <c r="A75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Z74" i="3" s="1"/>
  <c r="A74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Y72" i="3" s="1"/>
  <c r="B72" i="3"/>
  <c r="Z72" i="3" s="1"/>
  <c r="AA72" i="3" s="1"/>
  <c r="AD72" i="3" s="1"/>
  <c r="A72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Y71" i="3" s="1"/>
  <c r="H71" i="3"/>
  <c r="G71" i="3"/>
  <c r="F71" i="3"/>
  <c r="E71" i="3"/>
  <c r="D71" i="3"/>
  <c r="C71" i="3"/>
  <c r="B71" i="3"/>
  <c r="A71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Y69" i="3" s="1"/>
  <c r="B69" i="3"/>
  <c r="Z69" i="3" s="1"/>
  <c r="A69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Y68" i="3" s="1"/>
  <c r="B68" i="3"/>
  <c r="A68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Y67" i="3" s="1"/>
  <c r="H67" i="3"/>
  <c r="G67" i="3"/>
  <c r="F67" i="3"/>
  <c r="E67" i="3"/>
  <c r="D67" i="3"/>
  <c r="C67" i="3"/>
  <c r="B67" i="3"/>
  <c r="Z67" i="3" s="1"/>
  <c r="A67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Z66" i="3" s="1"/>
  <c r="A66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Y65" i="3" s="1"/>
  <c r="B65" i="3"/>
  <c r="A65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Y64" i="3" s="1"/>
  <c r="B64" i="3"/>
  <c r="A64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Y63" i="3" s="1"/>
  <c r="F63" i="3"/>
  <c r="E63" i="3"/>
  <c r="D63" i="3"/>
  <c r="C63" i="3"/>
  <c r="B63" i="3"/>
  <c r="A63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Y61" i="3" s="1"/>
  <c r="B61" i="3"/>
  <c r="Z61" i="3" s="1"/>
  <c r="AA61" i="3" s="1"/>
  <c r="A61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Y60" i="3" s="1"/>
  <c r="H60" i="3"/>
  <c r="G60" i="3"/>
  <c r="F60" i="3"/>
  <c r="E60" i="3"/>
  <c r="D60" i="3"/>
  <c r="C60" i="3"/>
  <c r="B60" i="3"/>
  <c r="Z60" i="3" s="1"/>
  <c r="A60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Y59" i="3" s="1"/>
  <c r="H59" i="3"/>
  <c r="G59" i="3"/>
  <c r="F59" i="3"/>
  <c r="E59" i="3"/>
  <c r="D59" i="3"/>
  <c r="C59" i="3"/>
  <c r="B59" i="3"/>
  <c r="Z59" i="3" s="1"/>
  <c r="A59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Z58" i="3" s="1"/>
  <c r="A58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Y56" i="3" s="1"/>
  <c r="B56" i="3"/>
  <c r="Z56" i="3" s="1"/>
  <c r="A56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Y55" i="3" s="1"/>
  <c r="H55" i="3"/>
  <c r="G55" i="3"/>
  <c r="F55" i="3"/>
  <c r="E55" i="3"/>
  <c r="D55" i="3"/>
  <c r="C55" i="3"/>
  <c r="B55" i="3"/>
  <c r="Z55" i="3" s="1"/>
  <c r="A55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Y54" i="3" s="1"/>
  <c r="I52" i="8" s="1"/>
  <c r="A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Y52" i="3" s="1"/>
  <c r="H52" i="3"/>
  <c r="G52" i="3"/>
  <c r="F52" i="3"/>
  <c r="E52" i="3"/>
  <c r="D52" i="3"/>
  <c r="C52" i="3"/>
  <c r="B52" i="3"/>
  <c r="A52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Y51" i="3" s="1"/>
  <c r="D51" i="3"/>
  <c r="C51" i="3"/>
  <c r="B51" i="3"/>
  <c r="Z51" i="3" s="1"/>
  <c r="A51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Z50" i="3" s="1"/>
  <c r="E50" i="3"/>
  <c r="D50" i="3"/>
  <c r="C50" i="3"/>
  <c r="B50" i="3"/>
  <c r="A50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Y49" i="3" s="1"/>
  <c r="B49" i="3"/>
  <c r="A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Z48" i="3" s="1"/>
  <c r="A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Y46" i="3" s="1"/>
  <c r="H46" i="3"/>
  <c r="G46" i="3"/>
  <c r="F46" i="3"/>
  <c r="E46" i="3"/>
  <c r="D46" i="3"/>
  <c r="C46" i="3"/>
  <c r="B46" i="3"/>
  <c r="A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Z44" i="3" s="1"/>
  <c r="A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Z42" i="3" s="1"/>
  <c r="A42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Z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Y40" i="3" s="1"/>
  <c r="A40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Z38" i="3" s="1"/>
  <c r="A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Z37" i="3" s="1"/>
  <c r="A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Y36" i="3" s="1"/>
  <c r="A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Z35" i="3" s="1"/>
  <c r="A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Z34" i="3" s="1"/>
  <c r="A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Z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2" i="3" s="1"/>
  <c r="A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Z31" i="3" s="1"/>
  <c r="A31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Z30" i="3" s="1"/>
  <c r="A30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Z25" i="3" s="1"/>
  <c r="A25" i="3"/>
  <c r="Z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Z23" i="3" s="1"/>
  <c r="A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Y22" i="3" s="1"/>
  <c r="C22" i="3"/>
  <c r="B22" i="3"/>
  <c r="A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Z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Y16" i="3" s="1"/>
  <c r="A16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Z13" i="3" s="1"/>
  <c r="A13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Z11" i="3" s="1"/>
  <c r="A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Y10" i="3" s="1"/>
  <c r="C10" i="3"/>
  <c r="B10" i="3"/>
  <c r="Z10" i="3" s="1"/>
  <c r="A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Z9" i="3" s="1"/>
  <c r="A9" i="3"/>
  <c r="Z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Y8" i="3" s="1"/>
  <c r="A8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Y6" i="3" s="1"/>
  <c r="C6" i="3"/>
  <c r="B6" i="3"/>
  <c r="Z6" i="3" s="1"/>
  <c r="A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Z5" i="3" s="1"/>
  <c r="A5" i="3"/>
  <c r="Z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143" i="26"/>
  <c r="A142" i="26"/>
  <c r="AV141" i="26"/>
  <c r="A141" i="26"/>
  <c r="A140" i="26"/>
  <c r="AW139" i="26"/>
  <c r="AV139" i="26"/>
  <c r="A139" i="26"/>
  <c r="AW138" i="26"/>
  <c r="A138" i="26"/>
  <c r="A137" i="26"/>
  <c r="AW136" i="26"/>
  <c r="A136" i="26"/>
  <c r="AV135" i="26"/>
  <c r="A135" i="26"/>
  <c r="A134" i="26"/>
  <c r="AW133" i="26"/>
  <c r="AV133" i="26"/>
  <c r="AR133" i="26" s="1"/>
  <c r="P133" i="26"/>
  <c r="H133" i="26"/>
  <c r="A133" i="26"/>
  <c r="A132" i="26"/>
  <c r="AW131" i="26"/>
  <c r="AV131" i="26"/>
  <c r="B131" i="26" s="1"/>
  <c r="A131" i="26"/>
  <c r="A130" i="26"/>
  <c r="AV129" i="26"/>
  <c r="A129" i="26"/>
  <c r="A128" i="26"/>
  <c r="AV127" i="26"/>
  <c r="A127" i="26"/>
  <c r="A126" i="26"/>
  <c r="AV125" i="26"/>
  <c r="A125" i="26"/>
  <c r="A124" i="26"/>
  <c r="AW123" i="26"/>
  <c r="AR123" i="26" s="1"/>
  <c r="AV123" i="26"/>
  <c r="AN123" i="26"/>
  <c r="AH123" i="26"/>
  <c r="X123" i="26"/>
  <c r="R123" i="26"/>
  <c r="L123" i="26"/>
  <c r="H123" i="26"/>
  <c r="A123" i="26"/>
  <c r="AW122" i="26"/>
  <c r="A122" i="26"/>
  <c r="AV121" i="26"/>
  <c r="A121" i="26"/>
  <c r="A120" i="26"/>
  <c r="AW119" i="26"/>
  <c r="AV119" i="26"/>
  <c r="AJ119" i="26" s="1"/>
  <c r="AP119" i="26"/>
  <c r="AH119" i="26"/>
  <c r="AB119" i="26"/>
  <c r="P119" i="26"/>
  <c r="L119" i="26"/>
  <c r="H119" i="26"/>
  <c r="A119" i="26"/>
  <c r="AW118" i="26"/>
  <c r="A118" i="26"/>
  <c r="AW117" i="26"/>
  <c r="AV117" i="26"/>
  <c r="AH117" i="26" s="1"/>
  <c r="AP117" i="26"/>
  <c r="AJ117" i="26"/>
  <c r="AF117" i="26"/>
  <c r="Z117" i="26"/>
  <c r="P117" i="26"/>
  <c r="L117" i="26"/>
  <c r="J117" i="26"/>
  <c r="D117" i="26"/>
  <c r="A117" i="26"/>
  <c r="A116" i="26"/>
  <c r="AW115" i="26"/>
  <c r="X115" i="26" s="1"/>
  <c r="AV115" i="26"/>
  <c r="A115" i="26"/>
  <c r="AW114" i="26"/>
  <c r="A114" i="26"/>
  <c r="AV113" i="26"/>
  <c r="A113" i="26"/>
  <c r="AW112" i="26"/>
  <c r="A112" i="26"/>
  <c r="AV111" i="26"/>
  <c r="A111" i="26"/>
  <c r="A110" i="26"/>
  <c r="AW109" i="26"/>
  <c r="AV109" i="26"/>
  <c r="AR109" i="26" s="1"/>
  <c r="AB109" i="26"/>
  <c r="X109" i="26"/>
  <c r="F109" i="26"/>
  <c r="A109" i="26"/>
  <c r="A108" i="26"/>
  <c r="AW107" i="26"/>
  <c r="AR107" i="26" s="1"/>
  <c r="AV107" i="26"/>
  <c r="AT107" i="26"/>
  <c r="AP107" i="26"/>
  <c r="AD107" i="26"/>
  <c r="Z107" i="26"/>
  <c r="R107" i="26"/>
  <c r="J107" i="26"/>
  <c r="B107" i="26"/>
  <c r="A107" i="26"/>
  <c r="AW106" i="26"/>
  <c r="A106" i="26"/>
  <c r="A105" i="26"/>
  <c r="AV104" i="26"/>
  <c r="A104" i="26"/>
  <c r="AV103" i="26"/>
  <c r="A103" i="26"/>
  <c r="A102" i="26"/>
  <c r="AW101" i="26"/>
  <c r="AV101" i="26"/>
  <c r="AT101" i="26"/>
  <c r="AP101" i="26"/>
  <c r="AL101" i="26"/>
  <c r="AJ101" i="26"/>
  <c r="AH101" i="26"/>
  <c r="AD101" i="26"/>
  <c r="Z101" i="26"/>
  <c r="X101" i="26"/>
  <c r="V101" i="26"/>
  <c r="T101" i="26"/>
  <c r="R101" i="26"/>
  <c r="N101" i="26"/>
  <c r="J101" i="26"/>
  <c r="H101" i="26"/>
  <c r="F101" i="26"/>
  <c r="D101" i="26"/>
  <c r="B101" i="26"/>
  <c r="A101" i="26"/>
  <c r="AV100" i="26"/>
  <c r="A100" i="26"/>
  <c r="AW99" i="26"/>
  <c r="AV99" i="26"/>
  <c r="AT99" i="26" s="1"/>
  <c r="AF99" i="26"/>
  <c r="AB99" i="26"/>
  <c r="L99" i="26"/>
  <c r="F99" i="26"/>
  <c r="A99" i="26"/>
  <c r="AW98" i="26"/>
  <c r="A98" i="26"/>
  <c r="AV97" i="26"/>
  <c r="A97" i="26"/>
  <c r="AW96" i="26"/>
  <c r="AB96" i="26" s="1"/>
  <c r="AV96" i="26"/>
  <c r="AT96" i="26"/>
  <c r="AP96" i="26"/>
  <c r="AD96" i="26"/>
  <c r="Z96" i="26"/>
  <c r="V96" i="26"/>
  <c r="J96" i="26"/>
  <c r="F96" i="26"/>
  <c r="A96" i="26"/>
  <c r="AV95" i="26"/>
  <c r="A95" i="26"/>
  <c r="A94" i="26"/>
  <c r="A93" i="26"/>
  <c r="AV92" i="26"/>
  <c r="A92" i="26"/>
  <c r="AW91" i="26"/>
  <c r="AV91" i="26"/>
  <c r="AR91" i="26" s="1"/>
  <c r="AT91" i="26"/>
  <c r="AP91" i="26"/>
  <c r="AH91" i="26"/>
  <c r="AB91" i="26"/>
  <c r="Z91" i="26"/>
  <c r="R91" i="26"/>
  <c r="N91" i="26"/>
  <c r="F91" i="26"/>
  <c r="B91" i="26"/>
  <c r="A91" i="26"/>
  <c r="AW90" i="26"/>
  <c r="A90" i="26"/>
  <c r="AV89" i="26"/>
  <c r="A89" i="26"/>
  <c r="AW88" i="26"/>
  <c r="AT88" i="26" s="1"/>
  <c r="AV88" i="26"/>
  <c r="AJ88" i="26" s="1"/>
  <c r="AP88" i="26"/>
  <c r="AN88" i="26"/>
  <c r="AH88" i="26"/>
  <c r="AD88" i="26"/>
  <c r="AB88" i="26"/>
  <c r="X88" i="26"/>
  <c r="V88" i="26"/>
  <c r="R88" i="26"/>
  <c r="L88" i="26"/>
  <c r="J88" i="26"/>
  <c r="H88" i="26"/>
  <c r="B88" i="26"/>
  <c r="A88" i="26"/>
  <c r="AW87" i="26"/>
  <c r="AR87" i="26" s="1"/>
  <c r="AV87" i="26"/>
  <c r="AT87" i="26"/>
  <c r="AP87" i="26"/>
  <c r="AD87" i="26"/>
  <c r="Z87" i="26"/>
  <c r="R87" i="26"/>
  <c r="J87" i="26"/>
  <c r="B87" i="26"/>
  <c r="A87" i="26"/>
  <c r="AW86" i="26"/>
  <c r="A86" i="26"/>
  <c r="AW85" i="26"/>
  <c r="Z85" i="26" s="1"/>
  <c r="AV85" i="26"/>
  <c r="AT85" i="26"/>
  <c r="AN85" i="26"/>
  <c r="AD85" i="26"/>
  <c r="X85" i="26"/>
  <c r="T85" i="26"/>
  <c r="H85" i="26"/>
  <c r="D85" i="26"/>
  <c r="A85" i="26"/>
  <c r="AV84" i="26"/>
  <c r="A84" i="26"/>
  <c r="AW83" i="26"/>
  <c r="AV83" i="26"/>
  <c r="A83" i="26"/>
  <c r="AW82" i="26"/>
  <c r="A82" i="26"/>
  <c r="A81" i="26"/>
  <c r="AW80" i="26"/>
  <c r="AV80" i="26"/>
  <c r="AR80" i="26" s="1"/>
  <c r="AN80" i="26"/>
  <c r="Z80" i="26"/>
  <c r="V80" i="26"/>
  <c r="L80" i="26"/>
  <c r="B80" i="26"/>
  <c r="A80" i="26"/>
  <c r="AV79" i="26"/>
  <c r="A79" i="26"/>
  <c r="A78" i="26"/>
  <c r="AW77" i="26"/>
  <c r="A77" i="26"/>
  <c r="AV76" i="26"/>
  <c r="A76" i="26"/>
  <c r="AW75" i="26"/>
  <c r="F75" i="26" s="1"/>
  <c r="AV75" i="26"/>
  <c r="AP75" i="26"/>
  <c r="AH75" i="26"/>
  <c r="Z75" i="26"/>
  <c r="V75" i="26"/>
  <c r="J75" i="26"/>
  <c r="B75" i="26"/>
  <c r="A75" i="26"/>
  <c r="AW74" i="26"/>
  <c r="A74" i="26"/>
  <c r="A73" i="26"/>
  <c r="AW72" i="26"/>
  <c r="AT72" i="26" s="1"/>
  <c r="AV72" i="26"/>
  <c r="AR72" i="26" s="1"/>
  <c r="AH72" i="26"/>
  <c r="X72" i="26"/>
  <c r="V72" i="26"/>
  <c r="R72" i="26"/>
  <c r="H72" i="26"/>
  <c r="B72" i="26"/>
  <c r="A72" i="26"/>
  <c r="AV71" i="26"/>
  <c r="A71" i="26"/>
  <c r="A70" i="26"/>
  <c r="AW69" i="26"/>
  <c r="R69" i="26" s="1"/>
  <c r="AV69" i="26"/>
  <c r="AT69" i="26"/>
  <c r="AJ69" i="26"/>
  <c r="AD69" i="26"/>
  <c r="T69" i="26"/>
  <c r="N69" i="26"/>
  <c r="D69" i="26"/>
  <c r="B69" i="26"/>
  <c r="A69" i="26"/>
  <c r="AV68" i="26"/>
  <c r="A68" i="26"/>
  <c r="AW67" i="26"/>
  <c r="R67" i="26" s="1"/>
  <c r="AV67" i="26"/>
  <c r="AB67" i="26"/>
  <c r="V67" i="26"/>
  <c r="A67" i="26"/>
  <c r="AW66" i="26"/>
  <c r="A66" i="26"/>
  <c r="A65" i="26"/>
  <c r="AV64" i="26"/>
  <c r="A64" i="26"/>
  <c r="AV63" i="26"/>
  <c r="A63" i="26"/>
  <c r="A62" i="26"/>
  <c r="AW61" i="26"/>
  <c r="AT61" i="26" s="1"/>
  <c r="AV61" i="26"/>
  <c r="AR61" i="26"/>
  <c r="AL61" i="26"/>
  <c r="AH61" i="26"/>
  <c r="AD61" i="26"/>
  <c r="AB61" i="26"/>
  <c r="V61" i="26"/>
  <c r="R61" i="26"/>
  <c r="L61" i="26"/>
  <c r="J61" i="26"/>
  <c r="F61" i="26"/>
  <c r="B61" i="26"/>
  <c r="A61" i="26"/>
  <c r="AW60" i="26"/>
  <c r="AP60" i="26" s="1"/>
  <c r="AV60" i="26"/>
  <c r="AT60" i="26"/>
  <c r="AD60" i="26"/>
  <c r="X60" i="26"/>
  <c r="H60" i="26"/>
  <c r="B60" i="26"/>
  <c r="A60" i="26"/>
  <c r="AW59" i="26"/>
  <c r="AJ59" i="26" s="1"/>
  <c r="AV59" i="26"/>
  <c r="AP59" i="26"/>
  <c r="AL59" i="26"/>
  <c r="AH59" i="26"/>
  <c r="Z59" i="26"/>
  <c r="V59" i="26"/>
  <c r="R59" i="26"/>
  <c r="J59" i="26"/>
  <c r="F59" i="26"/>
  <c r="B59" i="26"/>
  <c r="A59" i="26"/>
  <c r="AW58" i="26"/>
  <c r="A58" i="26"/>
  <c r="A57" i="26"/>
  <c r="AW56" i="26"/>
  <c r="AH56" i="26" s="1"/>
  <c r="AV56" i="26"/>
  <c r="B56" i="26"/>
  <c r="A56" i="26"/>
  <c r="AW55" i="26"/>
  <c r="AJ55" i="26" s="1"/>
  <c r="AV55" i="26"/>
  <c r="AL55" i="26"/>
  <c r="AH55" i="26"/>
  <c r="Z55" i="26"/>
  <c r="V55" i="26"/>
  <c r="R55" i="26"/>
  <c r="J55" i="26"/>
  <c r="F55" i="26"/>
  <c r="B55" i="26"/>
  <c r="A55" i="26"/>
  <c r="AV54" i="26"/>
  <c r="A54" i="26"/>
  <c r="A53" i="26"/>
  <c r="AV52" i="26"/>
  <c r="A52" i="26"/>
  <c r="AW51" i="26"/>
  <c r="AJ51" i="26" s="1"/>
  <c r="AV51" i="26"/>
  <c r="AL51" i="26"/>
  <c r="AH51" i="26"/>
  <c r="V51" i="26"/>
  <c r="R51" i="26"/>
  <c r="J51" i="26"/>
  <c r="F51" i="26"/>
  <c r="B51" i="26"/>
  <c r="A51" i="26"/>
  <c r="AW50" i="26"/>
  <c r="A50" i="26"/>
  <c r="AV49" i="26"/>
  <c r="A49" i="26"/>
  <c r="AW48" i="26"/>
  <c r="A48" i="26"/>
  <c r="A47" i="26"/>
  <c r="AV46" i="26"/>
  <c r="A46" i="26"/>
  <c r="A45" i="26"/>
  <c r="A44" i="26"/>
  <c r="A43" i="26"/>
  <c r="AW42" i="26"/>
  <c r="A42" i="26"/>
  <c r="A41" i="26"/>
  <c r="AW40" i="26"/>
  <c r="AH40" i="26" s="1"/>
  <c r="AV40" i="26"/>
  <c r="B40" i="26"/>
  <c r="A40" i="26"/>
  <c r="A39" i="26"/>
  <c r="AW38" i="26"/>
  <c r="A38" i="26"/>
  <c r="AW37" i="26"/>
  <c r="A37" i="26"/>
  <c r="AV36" i="26"/>
  <c r="A36" i="26"/>
  <c r="AW35" i="26"/>
  <c r="A35" i="26"/>
  <c r="AW34" i="26"/>
  <c r="A34" i="26"/>
  <c r="A33" i="26"/>
  <c r="AW32" i="26"/>
  <c r="AH32" i="26" s="1"/>
  <c r="AV32" i="26"/>
  <c r="A32" i="26"/>
  <c r="AW31" i="26"/>
  <c r="A31" i="26"/>
  <c r="AW30" i="26"/>
  <c r="A30" i="26"/>
  <c r="A29" i="26"/>
  <c r="A28" i="26"/>
  <c r="A27" i="26"/>
  <c r="A26" i="26"/>
  <c r="AW25" i="26"/>
  <c r="A25" i="26"/>
  <c r="AW24" i="26"/>
  <c r="A24" i="26"/>
  <c r="AW23" i="26"/>
  <c r="A23" i="26"/>
  <c r="AV22" i="26"/>
  <c r="A22" i="26"/>
  <c r="A21" i="26"/>
  <c r="A20" i="26"/>
  <c r="A19" i="26"/>
  <c r="A18" i="26"/>
  <c r="A17" i="26"/>
  <c r="AW16" i="26"/>
  <c r="AV16" i="26"/>
  <c r="AT16" i="26" s="1"/>
  <c r="AP16" i="26"/>
  <c r="AL16" i="26"/>
  <c r="Z16" i="26"/>
  <c r="V16" i="26"/>
  <c r="P16" i="26"/>
  <c r="F16" i="26"/>
  <c r="A16" i="26"/>
  <c r="A15" i="26"/>
  <c r="A14" i="26"/>
  <c r="AW13" i="26"/>
  <c r="A13" i="26"/>
  <c r="A12" i="26"/>
  <c r="AW11" i="26"/>
  <c r="A11" i="26"/>
  <c r="AW10" i="26"/>
  <c r="AD10" i="26" s="1"/>
  <c r="AV10" i="26"/>
  <c r="AP10" i="26" s="1"/>
  <c r="AT10" i="26"/>
  <c r="AN10" i="26"/>
  <c r="AJ10" i="26"/>
  <c r="AF10" i="26"/>
  <c r="Z10" i="26"/>
  <c r="V10" i="26"/>
  <c r="R10" i="26"/>
  <c r="N10" i="26"/>
  <c r="H10" i="26"/>
  <c r="D10" i="26"/>
  <c r="A10" i="26"/>
  <c r="AW9" i="26"/>
  <c r="A9" i="26"/>
  <c r="AW8" i="26"/>
  <c r="AF8" i="26" s="1"/>
  <c r="AV8" i="26"/>
  <c r="AN8" i="26" s="1"/>
  <c r="AT8" i="26"/>
  <c r="AP8" i="26"/>
  <c r="AL8" i="26"/>
  <c r="AH8" i="26"/>
  <c r="AD8" i="26"/>
  <c r="Z8" i="26"/>
  <c r="V8" i="26"/>
  <c r="R8" i="26"/>
  <c r="N8" i="26"/>
  <c r="J8" i="26"/>
  <c r="F8" i="26"/>
  <c r="B8" i="26"/>
  <c r="A8" i="26"/>
  <c r="A7" i="26"/>
  <c r="AW6" i="26"/>
  <c r="AH6" i="26" s="1"/>
  <c r="AV6" i="26"/>
  <c r="AR6" i="26" s="1"/>
  <c r="A6" i="26"/>
  <c r="AW5" i="26"/>
  <c r="A5" i="26"/>
  <c r="AW4" i="26"/>
  <c r="A4" i="26"/>
  <c r="AW143" i="12"/>
  <c r="A143" i="12"/>
  <c r="A142" i="12"/>
  <c r="AW141" i="12"/>
  <c r="AJ141" i="12" s="1"/>
  <c r="AV141" i="12"/>
  <c r="AL141" i="12"/>
  <c r="AH141" i="12"/>
  <c r="V141" i="12"/>
  <c r="R141" i="12"/>
  <c r="F141" i="12"/>
  <c r="B141" i="12"/>
  <c r="A141" i="12"/>
  <c r="A140" i="12"/>
  <c r="AW139" i="12"/>
  <c r="AR139" i="12" s="1"/>
  <c r="AV139" i="12"/>
  <c r="AT139" i="12"/>
  <c r="AP139" i="12"/>
  <c r="AH139" i="12"/>
  <c r="AD139" i="12"/>
  <c r="Z139" i="12"/>
  <c r="R139" i="12"/>
  <c r="N139" i="12"/>
  <c r="J139" i="12"/>
  <c r="B139" i="12"/>
  <c r="A139" i="12"/>
  <c r="AW138" i="12"/>
  <c r="A138" i="12"/>
  <c r="A137" i="12"/>
  <c r="AW136" i="12"/>
  <c r="A136" i="12"/>
  <c r="AV135" i="12"/>
  <c r="A135" i="12"/>
  <c r="A134" i="12"/>
  <c r="AW133" i="12"/>
  <c r="AJ133" i="12" s="1"/>
  <c r="AV133" i="12"/>
  <c r="AL133" i="12"/>
  <c r="AH133" i="12"/>
  <c r="V133" i="12"/>
  <c r="R133" i="12"/>
  <c r="F133" i="12"/>
  <c r="B133" i="12"/>
  <c r="A133" i="12"/>
  <c r="A132" i="12"/>
  <c r="AW131" i="12"/>
  <c r="AR131" i="12" s="1"/>
  <c r="AV131" i="12"/>
  <c r="AT131" i="12"/>
  <c r="AP131" i="12"/>
  <c r="AH131" i="12"/>
  <c r="AD131" i="12"/>
  <c r="Z131" i="12"/>
  <c r="R131" i="12"/>
  <c r="N131" i="12"/>
  <c r="J131" i="12"/>
  <c r="B131" i="12"/>
  <c r="A131" i="12"/>
  <c r="AW130" i="12"/>
  <c r="A130" i="12"/>
  <c r="AV129" i="12"/>
  <c r="A129" i="12"/>
  <c r="A128" i="12"/>
  <c r="AV127" i="12"/>
  <c r="A127" i="12"/>
  <c r="A126" i="12"/>
  <c r="AV125" i="12"/>
  <c r="A125" i="12"/>
  <c r="A124" i="12"/>
  <c r="AW123" i="12"/>
  <c r="AR123" i="12" s="1"/>
  <c r="AV123" i="12"/>
  <c r="AT123" i="12"/>
  <c r="AP123" i="12"/>
  <c r="AH123" i="12"/>
  <c r="AD123" i="12"/>
  <c r="Z123" i="12"/>
  <c r="R123" i="12"/>
  <c r="N123" i="12"/>
  <c r="J123" i="12"/>
  <c r="D123" i="12"/>
  <c r="B123" i="12"/>
  <c r="A123" i="12"/>
  <c r="AW122" i="12"/>
  <c r="A122" i="12"/>
  <c r="AV121" i="12"/>
  <c r="A121" i="12"/>
  <c r="AW120" i="12"/>
  <c r="A120" i="12"/>
  <c r="AW119" i="12"/>
  <c r="AR119" i="12" s="1"/>
  <c r="AV119" i="12"/>
  <c r="AT119" i="12"/>
  <c r="AP119" i="12"/>
  <c r="AJ119" i="12"/>
  <c r="AH119" i="12"/>
  <c r="AD119" i="12"/>
  <c r="Z119" i="12"/>
  <c r="T119" i="12"/>
  <c r="R119" i="12"/>
  <c r="N119" i="12"/>
  <c r="J119" i="12"/>
  <c r="D119" i="12"/>
  <c r="B119" i="12"/>
  <c r="A119" i="12"/>
  <c r="AW118" i="12"/>
  <c r="A118" i="12"/>
  <c r="AW117" i="12"/>
  <c r="B117" i="12" s="1"/>
  <c r="AV117" i="12"/>
  <c r="AL117" i="12"/>
  <c r="AB117" i="12"/>
  <c r="F117" i="12"/>
  <c r="A117" i="12"/>
  <c r="A116" i="12"/>
  <c r="AW115" i="12"/>
  <c r="AJ115" i="12" s="1"/>
  <c r="AV115" i="12"/>
  <c r="AT115" i="12"/>
  <c r="AP115" i="12"/>
  <c r="AH115" i="12"/>
  <c r="AD115" i="12"/>
  <c r="Z115" i="12"/>
  <c r="T115" i="12"/>
  <c r="R115" i="12"/>
  <c r="N115" i="12"/>
  <c r="J115" i="12"/>
  <c r="B115" i="12"/>
  <c r="A115" i="12"/>
  <c r="AW114" i="12"/>
  <c r="A114" i="12"/>
  <c r="AV113" i="12"/>
  <c r="A113" i="12"/>
  <c r="AW112" i="12"/>
  <c r="A112" i="12"/>
  <c r="AV111" i="12"/>
  <c r="A111" i="12"/>
  <c r="A110" i="12"/>
  <c r="AW109" i="12"/>
  <c r="R109" i="12" s="1"/>
  <c r="AV109" i="12"/>
  <c r="AB109" i="12"/>
  <c r="V109" i="12"/>
  <c r="A109" i="12"/>
  <c r="A108" i="12"/>
  <c r="AW107" i="12"/>
  <c r="R107" i="12" s="1"/>
  <c r="AV107" i="12"/>
  <c r="AT107" i="12"/>
  <c r="AJ107" i="12"/>
  <c r="T107" i="12"/>
  <c r="N107" i="12"/>
  <c r="J107" i="12"/>
  <c r="A107" i="12"/>
  <c r="AW106" i="12"/>
  <c r="A106" i="12"/>
  <c r="A105" i="12"/>
  <c r="AV104" i="12"/>
  <c r="A104" i="12"/>
  <c r="AV103" i="12"/>
  <c r="A103" i="12"/>
  <c r="A102" i="12"/>
  <c r="AW101" i="12"/>
  <c r="AB101" i="12" s="1"/>
  <c r="AV101" i="12"/>
  <c r="AT101" i="12"/>
  <c r="AP101" i="12"/>
  <c r="AD101" i="12"/>
  <c r="Z101" i="12"/>
  <c r="T101" i="12"/>
  <c r="J101" i="12"/>
  <c r="D101" i="12"/>
  <c r="A101" i="12"/>
  <c r="AV100" i="12"/>
  <c r="A100" i="12"/>
  <c r="AW99" i="12"/>
  <c r="AV99" i="12"/>
  <c r="AT99" i="12"/>
  <c r="AR99" i="12"/>
  <c r="AP99" i="12"/>
  <c r="AL99" i="12"/>
  <c r="AJ99" i="12"/>
  <c r="AH99" i="12"/>
  <c r="AD99" i="12"/>
  <c r="AB99" i="12"/>
  <c r="Z99" i="12"/>
  <c r="V99" i="12"/>
  <c r="T99" i="12"/>
  <c r="R99" i="12"/>
  <c r="N99" i="12"/>
  <c r="L99" i="12"/>
  <c r="J99" i="12"/>
  <c r="F99" i="12"/>
  <c r="D99" i="12"/>
  <c r="B99" i="12"/>
  <c r="A99" i="12"/>
  <c r="AW98" i="12"/>
  <c r="A98" i="12"/>
  <c r="AV97" i="12"/>
  <c r="A97" i="12"/>
  <c r="AW96" i="12"/>
  <c r="AT96" i="12" s="1"/>
  <c r="AV96" i="12"/>
  <c r="AF96" i="12" s="1"/>
  <c r="AP96" i="12"/>
  <c r="AL96" i="12"/>
  <c r="Z96" i="12"/>
  <c r="V96" i="12"/>
  <c r="P96" i="12"/>
  <c r="F96" i="12"/>
  <c r="A96" i="12"/>
  <c r="AV95" i="12"/>
  <c r="A95" i="12"/>
  <c r="A94" i="12"/>
  <c r="A93" i="12"/>
  <c r="AV92" i="12"/>
  <c r="A92" i="12"/>
  <c r="AW91" i="12"/>
  <c r="AJ91" i="12" s="1"/>
  <c r="AV91" i="12"/>
  <c r="AL91" i="12"/>
  <c r="AH91" i="12"/>
  <c r="V91" i="12"/>
  <c r="R91" i="12"/>
  <c r="F91" i="12"/>
  <c r="B91" i="12"/>
  <c r="A91" i="12"/>
  <c r="AW90" i="12"/>
  <c r="A90" i="12"/>
  <c r="AV89" i="12"/>
  <c r="A89" i="12"/>
  <c r="AW88" i="12"/>
  <c r="AH88" i="12" s="1"/>
  <c r="AV88" i="12"/>
  <c r="R88" i="12"/>
  <c r="B88" i="12"/>
  <c r="A88" i="12"/>
  <c r="AW87" i="12"/>
  <c r="AJ87" i="12" s="1"/>
  <c r="AV87" i="12"/>
  <c r="AL87" i="12"/>
  <c r="AH87" i="12"/>
  <c r="V87" i="12"/>
  <c r="R87" i="12"/>
  <c r="F87" i="12"/>
  <c r="B87" i="12"/>
  <c r="A87" i="12"/>
  <c r="AW86" i="12"/>
  <c r="A86" i="12"/>
  <c r="AW85" i="12"/>
  <c r="AR85" i="12" s="1"/>
  <c r="AV85" i="12"/>
  <c r="AT85" i="12"/>
  <c r="AP85" i="12"/>
  <c r="AH85" i="12"/>
  <c r="AD85" i="12"/>
  <c r="Z85" i="12"/>
  <c r="R85" i="12"/>
  <c r="N85" i="12"/>
  <c r="J85" i="12"/>
  <c r="B85" i="12"/>
  <c r="A85" i="12"/>
  <c r="AV84" i="12"/>
  <c r="A84" i="12"/>
  <c r="AW83" i="12"/>
  <c r="AJ83" i="12" s="1"/>
  <c r="AV83" i="12"/>
  <c r="AL83" i="12"/>
  <c r="AH83" i="12"/>
  <c r="V83" i="12"/>
  <c r="R83" i="12"/>
  <c r="F83" i="12"/>
  <c r="B83" i="12"/>
  <c r="A83" i="12"/>
  <c r="AW82" i="12"/>
  <c r="A82" i="12"/>
  <c r="A81" i="12"/>
  <c r="AW80" i="12"/>
  <c r="AV80" i="12"/>
  <c r="AT80" i="12"/>
  <c r="AH80" i="12"/>
  <c r="AD80" i="12"/>
  <c r="R80" i="12"/>
  <c r="N80" i="12"/>
  <c r="B80" i="12"/>
  <c r="A80" i="12"/>
  <c r="AV79" i="12"/>
  <c r="A79" i="12"/>
  <c r="A78" i="12"/>
  <c r="AW77" i="12"/>
  <c r="A77" i="12"/>
  <c r="AV76" i="12"/>
  <c r="A76" i="12"/>
  <c r="AW75" i="12"/>
  <c r="AL75" i="12" s="1"/>
  <c r="AV75" i="12"/>
  <c r="AH75" i="12"/>
  <c r="V75" i="12"/>
  <c r="R75" i="12"/>
  <c r="A75" i="12"/>
  <c r="AW74" i="12"/>
  <c r="A74" i="12"/>
  <c r="A73" i="12"/>
  <c r="AW72" i="12"/>
  <c r="AT72" i="12" s="1"/>
  <c r="AV72" i="12"/>
  <c r="AH72" i="12"/>
  <c r="AD72" i="12"/>
  <c r="R72" i="12"/>
  <c r="A72" i="12"/>
  <c r="AV71" i="12"/>
  <c r="A71" i="12"/>
  <c r="A70" i="12"/>
  <c r="AW69" i="12"/>
  <c r="AR69" i="12" s="1"/>
  <c r="AV69" i="12"/>
  <c r="AT69" i="12"/>
  <c r="AP69" i="12"/>
  <c r="AH69" i="12"/>
  <c r="AD69" i="12"/>
  <c r="Z69" i="12"/>
  <c r="R69" i="12"/>
  <c r="N69" i="12"/>
  <c r="J69" i="12"/>
  <c r="B69" i="12"/>
  <c r="A69" i="12"/>
  <c r="AV68" i="12"/>
  <c r="A68" i="12"/>
  <c r="AW67" i="12"/>
  <c r="AV67" i="12"/>
  <c r="AL67" i="12"/>
  <c r="AH67" i="12"/>
  <c r="V67" i="12"/>
  <c r="R67" i="12"/>
  <c r="F67" i="12"/>
  <c r="B67" i="12"/>
  <c r="A67" i="12"/>
  <c r="AW66" i="12"/>
  <c r="A66" i="12"/>
  <c r="AV65" i="12"/>
  <c r="A65" i="12"/>
  <c r="AV64" i="12"/>
  <c r="A64" i="12"/>
  <c r="AV63" i="12"/>
  <c r="A63" i="12"/>
  <c r="A62" i="12"/>
  <c r="AW61" i="12"/>
  <c r="J61" i="12" s="1"/>
  <c r="AV61" i="12"/>
  <c r="R61" i="12"/>
  <c r="N61" i="12"/>
  <c r="A61" i="12"/>
  <c r="AW60" i="12"/>
  <c r="AT60" i="12" s="1"/>
  <c r="AV60" i="12"/>
  <c r="AL60" i="12"/>
  <c r="AH60" i="12"/>
  <c r="AD60" i="12"/>
  <c r="N60" i="12"/>
  <c r="F60" i="12"/>
  <c r="A60" i="12"/>
  <c r="AW59" i="12"/>
  <c r="F59" i="12" s="1"/>
  <c r="AV59" i="12"/>
  <c r="R59" i="12"/>
  <c r="J59" i="12"/>
  <c r="A59" i="12"/>
  <c r="AW58" i="12"/>
  <c r="A58" i="12"/>
  <c r="A57" i="12"/>
  <c r="AW56" i="12"/>
  <c r="R56" i="12" s="1"/>
  <c r="AV56" i="12"/>
  <c r="AT56" i="12"/>
  <c r="AN56" i="12"/>
  <c r="V56" i="12"/>
  <c r="N56" i="12"/>
  <c r="H56" i="12"/>
  <c r="A56" i="12"/>
  <c r="AW55" i="12"/>
  <c r="AR55" i="12" s="1"/>
  <c r="AV55" i="12"/>
  <c r="AP55" i="12"/>
  <c r="AL55" i="12"/>
  <c r="AH55" i="12"/>
  <c r="V55" i="12"/>
  <c r="R55" i="12"/>
  <c r="J55" i="12"/>
  <c r="F55" i="12"/>
  <c r="B55" i="12"/>
  <c r="A55" i="12"/>
  <c r="AV54" i="12"/>
  <c r="A54" i="12"/>
  <c r="A53" i="12"/>
  <c r="AV52" i="12"/>
  <c r="A52" i="12"/>
  <c r="AW51" i="12"/>
  <c r="V51" i="12" s="1"/>
  <c r="AV51" i="12"/>
  <c r="AR51" i="12"/>
  <c r="AP51" i="12"/>
  <c r="AL51" i="12"/>
  <c r="AB51" i="12"/>
  <c r="Z51" i="12"/>
  <c r="T51" i="12"/>
  <c r="R51" i="12"/>
  <c r="L51" i="12"/>
  <c r="D51" i="12"/>
  <c r="B51" i="12"/>
  <c r="A51" i="12"/>
  <c r="AW50" i="12"/>
  <c r="A50" i="12"/>
  <c r="AV49" i="12"/>
  <c r="A49" i="12"/>
  <c r="AW48" i="12"/>
  <c r="A48" i="12"/>
  <c r="A47" i="12"/>
  <c r="AV46" i="12"/>
  <c r="A46" i="12"/>
  <c r="A45" i="12"/>
  <c r="A44" i="12"/>
  <c r="A43" i="12"/>
  <c r="AW42" i="12"/>
  <c r="A42" i="12"/>
  <c r="A41" i="12"/>
  <c r="AW40" i="12"/>
  <c r="AV40" i="12"/>
  <c r="Z40" i="12" s="1"/>
  <c r="F40" i="12"/>
  <c r="A40" i="12"/>
  <c r="A39" i="12"/>
  <c r="AW38" i="12"/>
  <c r="A38" i="12"/>
  <c r="AW37" i="12"/>
  <c r="A37" i="12"/>
  <c r="AV36" i="12"/>
  <c r="A36" i="12"/>
  <c r="AW35" i="12"/>
  <c r="A35" i="12"/>
  <c r="AW34" i="12"/>
  <c r="A34" i="12"/>
  <c r="A33" i="12"/>
  <c r="AW32" i="12"/>
  <c r="AV32" i="12"/>
  <c r="Z32" i="12"/>
  <c r="F32" i="12"/>
  <c r="A32" i="12"/>
  <c r="AW31" i="12"/>
  <c r="A31" i="12"/>
  <c r="AW30" i="12"/>
  <c r="A30" i="12"/>
  <c r="A29" i="12"/>
  <c r="A28" i="12"/>
  <c r="A27" i="12"/>
  <c r="A26" i="12"/>
  <c r="AW25" i="12"/>
  <c r="A25" i="12"/>
  <c r="AW24" i="12"/>
  <c r="A24" i="12"/>
  <c r="AW23" i="12"/>
  <c r="A23" i="12"/>
  <c r="AV22" i="12"/>
  <c r="A22" i="12"/>
  <c r="A21" i="12"/>
  <c r="A20" i="12"/>
  <c r="A19" i="12"/>
  <c r="A18" i="12"/>
  <c r="A17" i="12"/>
  <c r="AW16" i="12"/>
  <c r="AJ16" i="12" s="1"/>
  <c r="AV16" i="12"/>
  <c r="AL16" i="12"/>
  <c r="AH16" i="12"/>
  <c r="V16" i="12"/>
  <c r="R16" i="12"/>
  <c r="F16" i="12"/>
  <c r="B16" i="12"/>
  <c r="A16" i="12"/>
  <c r="A15" i="12"/>
  <c r="A14" i="12"/>
  <c r="AW13" i="12"/>
  <c r="A13" i="12"/>
  <c r="A12" i="12"/>
  <c r="AW11" i="12"/>
  <c r="A11" i="12"/>
  <c r="AW10" i="12"/>
  <c r="AN10" i="12" s="1"/>
  <c r="AV10" i="12"/>
  <c r="AT10" i="12"/>
  <c r="AR10" i="12"/>
  <c r="AP10" i="12"/>
  <c r="AJ10" i="12"/>
  <c r="AH10" i="12"/>
  <c r="AD10" i="12"/>
  <c r="AB10" i="12"/>
  <c r="Z10" i="12"/>
  <c r="T10" i="12"/>
  <c r="R10" i="12"/>
  <c r="N10" i="12"/>
  <c r="L10" i="12"/>
  <c r="J10" i="12"/>
  <c r="F10" i="12"/>
  <c r="D10" i="12"/>
  <c r="B10" i="12"/>
  <c r="A10" i="12"/>
  <c r="AW9" i="12"/>
  <c r="A9" i="12"/>
  <c r="AW8" i="12"/>
  <c r="AJ8" i="12" s="1"/>
  <c r="AV8" i="12"/>
  <c r="AL8" i="12"/>
  <c r="AH8" i="12"/>
  <c r="V8" i="12"/>
  <c r="R8" i="12"/>
  <c r="F8" i="12"/>
  <c r="B8" i="12"/>
  <c r="A8" i="12"/>
  <c r="A7" i="12"/>
  <c r="AW6" i="12"/>
  <c r="AN6" i="12" s="1"/>
  <c r="AV6" i="12"/>
  <c r="AT6" i="12"/>
  <c r="AR6" i="12"/>
  <c r="AP6" i="12"/>
  <c r="AJ6" i="12"/>
  <c r="AH6" i="12"/>
  <c r="AD6" i="12"/>
  <c r="AB6" i="12"/>
  <c r="Z6" i="12"/>
  <c r="T6" i="12"/>
  <c r="R6" i="12"/>
  <c r="N6" i="12"/>
  <c r="L6" i="12"/>
  <c r="J6" i="12"/>
  <c r="D6" i="12"/>
  <c r="B6" i="12"/>
  <c r="A6" i="12"/>
  <c r="AW5" i="12"/>
  <c r="A5" i="12"/>
  <c r="AW4" i="12"/>
  <c r="A4" i="1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Y142" i="2" s="1"/>
  <c r="A142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Y141" i="2" s="1"/>
  <c r="B141" i="2"/>
  <c r="Z141" i="2" s="1"/>
  <c r="A141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Z140" i="2" s="1"/>
  <c r="A140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Y139" i="2" s="1"/>
  <c r="B139" i="2"/>
  <c r="A139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Y138" i="2" s="1"/>
  <c r="C138" i="2"/>
  <c r="B138" i="2"/>
  <c r="A138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Y137" i="2" s="1"/>
  <c r="H137" i="2"/>
  <c r="G137" i="2"/>
  <c r="F137" i="2"/>
  <c r="E137" i="2"/>
  <c r="D137" i="2"/>
  <c r="C137" i="2"/>
  <c r="B137" i="2"/>
  <c r="Z137" i="2" s="1"/>
  <c r="A137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Z135" i="2" s="1"/>
  <c r="A135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Y134" i="2" s="1"/>
  <c r="A134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Z132" i="2" s="1"/>
  <c r="A132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Y131" i="2" s="1"/>
  <c r="B131" i="2"/>
  <c r="A131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Y129" i="2" s="1"/>
  <c r="H129" i="2"/>
  <c r="G129" i="2"/>
  <c r="F129" i="2"/>
  <c r="E129" i="2"/>
  <c r="D129" i="2"/>
  <c r="C129" i="2"/>
  <c r="B129" i="2"/>
  <c r="A129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Z125" i="2" s="1"/>
  <c r="A125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Z124" i="2" s="1"/>
  <c r="A124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Y123" i="2" s="1"/>
  <c r="B123" i="2"/>
  <c r="A123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Y121" i="2" s="1"/>
  <c r="H121" i="2"/>
  <c r="G121" i="2"/>
  <c r="F121" i="2"/>
  <c r="E121" i="2"/>
  <c r="D121" i="2"/>
  <c r="C121" i="2"/>
  <c r="B121" i="2"/>
  <c r="Z121" i="2" s="1"/>
  <c r="A121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Z119" i="2" s="1"/>
  <c r="A119" i="2"/>
  <c r="Z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Y118" i="2" s="1"/>
  <c r="A118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AA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Y115" i="2" s="1"/>
  <c r="B115" i="2"/>
  <c r="Z115" i="2" s="1"/>
  <c r="A115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Y113" i="2" s="1"/>
  <c r="H113" i="2"/>
  <c r="G113" i="2"/>
  <c r="F113" i="2"/>
  <c r="E113" i="2"/>
  <c r="D113" i="2"/>
  <c r="C113" i="2"/>
  <c r="B113" i="2"/>
  <c r="Z113" i="2" s="1"/>
  <c r="A113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Z112" i="2" s="1"/>
  <c r="A112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Y110" i="2" s="1"/>
  <c r="A110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Y109" i="2" s="1"/>
  <c r="B109" i="2"/>
  <c r="Z109" i="2" s="1"/>
  <c r="A109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Y107" i="2" s="1"/>
  <c r="B107" i="2"/>
  <c r="A107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Y106" i="2" s="1"/>
  <c r="C106" i="2"/>
  <c r="B106" i="2"/>
  <c r="A106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Y105" i="2" s="1"/>
  <c r="H105" i="2"/>
  <c r="G105" i="2"/>
  <c r="F105" i="2"/>
  <c r="E105" i="2"/>
  <c r="D105" i="2"/>
  <c r="C105" i="2"/>
  <c r="B105" i="2"/>
  <c r="Z105" i="2" s="1"/>
  <c r="A105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Z104" i="2" s="1"/>
  <c r="A104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Z103" i="2" s="1"/>
  <c r="A103" i="2"/>
  <c r="Z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Y102" i="2" s="1"/>
  <c r="A102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Y101" i="2" s="1"/>
  <c r="B101" i="2"/>
  <c r="A101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Z100" i="2" s="1"/>
  <c r="A100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Y99" i="2" s="1"/>
  <c r="B99" i="2"/>
  <c r="Z99" i="2" s="1"/>
  <c r="AA99" i="2" s="1"/>
  <c r="A99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Y98" i="2" s="1"/>
  <c r="C98" i="2"/>
  <c r="B98" i="2"/>
  <c r="Z98" i="2" s="1"/>
  <c r="A98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Y97" i="2" s="1"/>
  <c r="H97" i="2"/>
  <c r="G97" i="2"/>
  <c r="F97" i="2"/>
  <c r="E97" i="2"/>
  <c r="D97" i="2"/>
  <c r="C97" i="2"/>
  <c r="B97" i="2"/>
  <c r="A97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Z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Y94" i="2" s="1"/>
  <c r="A94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Z91" i="2" s="1"/>
  <c r="A91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Z90" i="2" s="1"/>
  <c r="A90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Y89" i="2" s="1"/>
  <c r="C89" i="2"/>
  <c r="B89" i="2"/>
  <c r="Z89" i="2" s="1"/>
  <c r="A89" i="2"/>
  <c r="Z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Z86" i="2" s="1"/>
  <c r="D86" i="2"/>
  <c r="C86" i="2"/>
  <c r="B86" i="2"/>
  <c r="A86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Y85" i="2" s="1"/>
  <c r="B85" i="2"/>
  <c r="A85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Z83" i="2" s="1"/>
  <c r="A83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Y82" i="2" s="1"/>
  <c r="H82" i="2"/>
  <c r="G82" i="2"/>
  <c r="F82" i="2"/>
  <c r="E82" i="2"/>
  <c r="D82" i="2"/>
  <c r="C82" i="2"/>
  <c r="B82" i="2"/>
  <c r="A82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Y81" i="2" s="1"/>
  <c r="B81" i="2"/>
  <c r="A81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Z80" i="2" s="1"/>
  <c r="B80" i="2"/>
  <c r="A80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Z79" i="2" s="1"/>
  <c r="A79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Y78" i="2" s="1"/>
  <c r="A78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Z76" i="2" s="1"/>
  <c r="E76" i="2"/>
  <c r="D76" i="2"/>
  <c r="C76" i="2"/>
  <c r="B76" i="2"/>
  <c r="A76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Y75" i="2" s="1"/>
  <c r="H75" i="2"/>
  <c r="G75" i="2"/>
  <c r="F75" i="2"/>
  <c r="E75" i="2"/>
  <c r="D75" i="2"/>
  <c r="C75" i="2"/>
  <c r="B75" i="2"/>
  <c r="Z75" i="2" s="1"/>
  <c r="A75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Y74" i="2" s="1"/>
  <c r="B74" i="2"/>
  <c r="Z74" i="2" s="1"/>
  <c r="A74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Y73" i="2" s="1"/>
  <c r="E73" i="2"/>
  <c r="D73" i="2"/>
  <c r="C73" i="2"/>
  <c r="B73" i="2"/>
  <c r="Z73" i="2" s="1"/>
  <c r="A73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Y72" i="2" s="1"/>
  <c r="H72" i="2"/>
  <c r="G72" i="2"/>
  <c r="F72" i="2"/>
  <c r="E72" i="2"/>
  <c r="D72" i="2"/>
  <c r="C72" i="2"/>
  <c r="B72" i="2"/>
  <c r="A72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Z71" i="2" s="1"/>
  <c r="A71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Z70" i="2" s="1"/>
  <c r="A70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Y68" i="2" s="1"/>
  <c r="B68" i="2"/>
  <c r="Z68" i="2" s="1"/>
  <c r="A68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Z67" i="2" s="1"/>
  <c r="A67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Y66" i="2" s="1"/>
  <c r="B66" i="2"/>
  <c r="A66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Y65" i="2" s="1"/>
  <c r="C65" i="2"/>
  <c r="B65" i="2"/>
  <c r="A65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Y64" i="2" s="1"/>
  <c r="H64" i="2"/>
  <c r="G64" i="2"/>
  <c r="F64" i="2"/>
  <c r="E64" i="2"/>
  <c r="D64" i="2"/>
  <c r="C64" i="2"/>
  <c r="B64" i="2"/>
  <c r="A64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Y61" i="2" s="1"/>
  <c r="A61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Z59" i="2" s="1"/>
  <c r="A59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Y58" i="2" s="1"/>
  <c r="B58" i="2"/>
  <c r="A58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Y56" i="2" s="1"/>
  <c r="H56" i="2"/>
  <c r="G56" i="2"/>
  <c r="F56" i="2"/>
  <c r="E56" i="2"/>
  <c r="D56" i="2"/>
  <c r="C56" i="2"/>
  <c r="B56" i="2"/>
  <c r="Z56" i="2" s="1"/>
  <c r="A56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Z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53" i="2" s="1"/>
  <c r="A5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Y50" i="2" s="1"/>
  <c r="B50" i="2"/>
  <c r="A50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Y48" i="2" s="1"/>
  <c r="H48" i="2"/>
  <c r="G48" i="2"/>
  <c r="F48" i="2"/>
  <c r="E48" i="2"/>
  <c r="D48" i="2"/>
  <c r="C48" i="2"/>
  <c r="B48" i="2"/>
  <c r="Z48" i="2" s="1"/>
  <c r="A48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Z47" i="2" s="1"/>
  <c r="A47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Z46" i="2" s="1"/>
  <c r="A46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5" i="2" s="1"/>
  <c r="A45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Y44" i="2" s="1"/>
  <c r="B44" i="2"/>
  <c r="A44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Y42" i="2" s="1"/>
  <c r="B42" i="2"/>
  <c r="A42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Y41" i="2" s="1"/>
  <c r="C41" i="2"/>
  <c r="B41" i="2"/>
  <c r="A41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Y40" i="2" s="1"/>
  <c r="H40" i="2"/>
  <c r="G40" i="2"/>
  <c r="F40" i="2"/>
  <c r="E40" i="2"/>
  <c r="D40" i="2"/>
  <c r="C40" i="2"/>
  <c r="B40" i="2"/>
  <c r="Z40" i="2" s="1"/>
  <c r="A40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Z39" i="2" s="1"/>
  <c r="A39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Z38" i="2" s="1"/>
  <c r="A38" i="2"/>
  <c r="Z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Y37" i="2" s="1"/>
  <c r="A37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Y36" i="2" s="1"/>
  <c r="B36" i="2"/>
  <c r="A36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A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Y34" i="2" s="1"/>
  <c r="B34" i="2"/>
  <c r="Z34" i="2" s="1"/>
  <c r="A34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Y33" i="2" s="1"/>
  <c r="C33" i="2"/>
  <c r="B33" i="2"/>
  <c r="Z33" i="2" s="1"/>
  <c r="A33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Y32" i="2" s="1"/>
  <c r="H32" i="2"/>
  <c r="G32" i="2"/>
  <c r="F32" i="2"/>
  <c r="E32" i="2"/>
  <c r="D32" i="2"/>
  <c r="C32" i="2"/>
  <c r="B32" i="2"/>
  <c r="Z32" i="2" s="1"/>
  <c r="A32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Z31" i="2" s="1"/>
  <c r="A31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Z30" i="2" s="1"/>
  <c r="A30" i="2"/>
  <c r="Z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Y29" i="2" s="1"/>
  <c r="A29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Y28" i="2" s="1"/>
  <c r="B28" i="2"/>
  <c r="Z28" i="2" s="1"/>
  <c r="A28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Z27" i="2" s="1"/>
  <c r="A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Y26" i="2" s="1"/>
  <c r="B26" i="2"/>
  <c r="Z26" i="2" s="1"/>
  <c r="A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Y25" i="2" s="1"/>
  <c r="C25" i="2"/>
  <c r="B25" i="2"/>
  <c r="Z25" i="2" s="1"/>
  <c r="A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Y24" i="2" s="1"/>
  <c r="H24" i="2"/>
  <c r="G24" i="2"/>
  <c r="F24" i="2"/>
  <c r="E24" i="2"/>
  <c r="D24" i="2"/>
  <c r="C24" i="2"/>
  <c r="B24" i="2"/>
  <c r="Z24" i="2" s="1"/>
  <c r="A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Z22" i="2" s="1"/>
  <c r="A22" i="2"/>
  <c r="Z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Y21" i="2" s="1"/>
  <c r="A21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Y18" i="2" s="1"/>
  <c r="B18" i="2"/>
  <c r="Z18" i="2" s="1"/>
  <c r="AA18" i="2" s="1"/>
  <c r="A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Z17" i="2" s="1"/>
  <c r="A17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Y16" i="2" s="1"/>
  <c r="H16" i="2"/>
  <c r="G16" i="2"/>
  <c r="F16" i="2"/>
  <c r="E16" i="2"/>
  <c r="D16" i="2"/>
  <c r="C16" i="2"/>
  <c r="B16" i="2"/>
  <c r="A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Z15" i="2" s="1"/>
  <c r="A15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Z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Y13" i="2" s="1"/>
  <c r="A13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Y12" i="2" s="1"/>
  <c r="B12" i="2"/>
  <c r="Z12" i="2" s="1"/>
  <c r="A12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Y10" i="2" s="1"/>
  <c r="B10" i="2"/>
  <c r="A10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Y9" i="2" s="1"/>
  <c r="C9" i="2"/>
  <c r="B9" i="2"/>
  <c r="Z9" i="2" s="1"/>
  <c r="A9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Y8" i="2" s="1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Z6" i="2" s="1"/>
  <c r="A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Y4" i="2" s="1"/>
  <c r="B4" i="2"/>
  <c r="Z4" i="2" s="1"/>
  <c r="A4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O143" i="27"/>
  <c r="N143" i="27"/>
  <c r="A143" i="27"/>
  <c r="O142" i="27"/>
  <c r="N142" i="27"/>
  <c r="A142" i="27"/>
  <c r="O141" i="27"/>
  <c r="N141" i="27"/>
  <c r="A141" i="27"/>
  <c r="O140" i="27"/>
  <c r="N140" i="27"/>
  <c r="A140" i="27"/>
  <c r="O139" i="27"/>
  <c r="N139" i="27"/>
  <c r="A139" i="27"/>
  <c r="O138" i="27"/>
  <c r="N138" i="27"/>
  <c r="A138" i="27"/>
  <c r="O137" i="27"/>
  <c r="N137" i="27"/>
  <c r="A137" i="27"/>
  <c r="O136" i="27"/>
  <c r="N136" i="27"/>
  <c r="A136" i="27"/>
  <c r="O135" i="27"/>
  <c r="N135" i="27"/>
  <c r="A135" i="27"/>
  <c r="O134" i="27"/>
  <c r="N134" i="27"/>
  <c r="A134" i="27"/>
  <c r="O133" i="27"/>
  <c r="N133" i="27"/>
  <c r="A133" i="27"/>
  <c r="O132" i="27"/>
  <c r="N132" i="27"/>
  <c r="A132" i="27"/>
  <c r="O131" i="27"/>
  <c r="N131" i="27"/>
  <c r="A131" i="27"/>
  <c r="O130" i="27"/>
  <c r="N130" i="27"/>
  <c r="A130" i="27"/>
  <c r="O129" i="27"/>
  <c r="N129" i="27"/>
  <c r="A129" i="27"/>
  <c r="O128" i="27"/>
  <c r="N128" i="27"/>
  <c r="A128" i="27"/>
  <c r="O127" i="27"/>
  <c r="N127" i="27"/>
  <c r="A127" i="27"/>
  <c r="O126" i="27"/>
  <c r="N126" i="27"/>
  <c r="A126" i="27"/>
  <c r="O125" i="27"/>
  <c r="N125" i="27"/>
  <c r="A125" i="27"/>
  <c r="N124" i="27"/>
  <c r="A124" i="27"/>
  <c r="O123" i="27"/>
  <c r="N123" i="27"/>
  <c r="A123" i="27"/>
  <c r="O122" i="27"/>
  <c r="N122" i="27"/>
  <c r="A122" i="27"/>
  <c r="O121" i="27"/>
  <c r="N121" i="27"/>
  <c r="A121" i="27"/>
  <c r="O120" i="27"/>
  <c r="N120" i="27"/>
  <c r="A120" i="27"/>
  <c r="O119" i="27"/>
  <c r="N119" i="27"/>
  <c r="A119" i="27"/>
  <c r="O118" i="27"/>
  <c r="N118" i="27"/>
  <c r="A118" i="27"/>
  <c r="O117" i="27"/>
  <c r="N117" i="27"/>
  <c r="A117" i="27"/>
  <c r="O116" i="27"/>
  <c r="N116" i="27"/>
  <c r="A116" i="27"/>
  <c r="O115" i="27"/>
  <c r="N115" i="27"/>
  <c r="A115" i="27"/>
  <c r="O114" i="27"/>
  <c r="N114" i="27"/>
  <c r="A114" i="27"/>
  <c r="O113" i="27"/>
  <c r="N113" i="27"/>
  <c r="A113" i="27"/>
  <c r="O112" i="27"/>
  <c r="N112" i="27"/>
  <c r="A112" i="27"/>
  <c r="O111" i="27"/>
  <c r="N111" i="27"/>
  <c r="A111" i="27"/>
  <c r="O110" i="27"/>
  <c r="N110" i="27"/>
  <c r="A110" i="27"/>
  <c r="O109" i="27"/>
  <c r="N109" i="27"/>
  <c r="A109" i="27"/>
  <c r="O108" i="27"/>
  <c r="N108" i="27"/>
  <c r="A108" i="27"/>
  <c r="O107" i="27"/>
  <c r="N107" i="27"/>
  <c r="A107" i="27"/>
  <c r="O106" i="27"/>
  <c r="N106" i="27"/>
  <c r="A106" i="27"/>
  <c r="O105" i="27"/>
  <c r="N105" i="27"/>
  <c r="A105" i="27"/>
  <c r="N104" i="27"/>
  <c r="A104" i="27"/>
  <c r="O103" i="27"/>
  <c r="N103" i="27"/>
  <c r="A103" i="27"/>
  <c r="O102" i="27"/>
  <c r="N102" i="27"/>
  <c r="A102" i="27"/>
  <c r="O101" i="27"/>
  <c r="N101" i="27"/>
  <c r="A101" i="27"/>
  <c r="O100" i="27"/>
  <c r="N100" i="27"/>
  <c r="A100" i="27"/>
  <c r="O99" i="27"/>
  <c r="N99" i="27"/>
  <c r="A99" i="27"/>
  <c r="O98" i="27"/>
  <c r="N98" i="27"/>
  <c r="A98" i="27"/>
  <c r="O97" i="27"/>
  <c r="N97" i="27"/>
  <c r="A97" i="27"/>
  <c r="O96" i="27"/>
  <c r="N96" i="27"/>
  <c r="A96" i="27"/>
  <c r="O95" i="27"/>
  <c r="N95" i="27"/>
  <c r="A95" i="27"/>
  <c r="O94" i="27"/>
  <c r="N94" i="27"/>
  <c r="A94" i="27"/>
  <c r="O93" i="27"/>
  <c r="N93" i="27"/>
  <c r="A93" i="27"/>
  <c r="O92" i="27"/>
  <c r="N92" i="27"/>
  <c r="A92" i="27"/>
  <c r="O91" i="27"/>
  <c r="N91" i="27"/>
  <c r="A91" i="27"/>
  <c r="O90" i="27"/>
  <c r="N90" i="27"/>
  <c r="A90" i="27"/>
  <c r="O89" i="27"/>
  <c r="N89" i="27"/>
  <c r="A89" i="27"/>
  <c r="O88" i="27"/>
  <c r="N88" i="27"/>
  <c r="A88" i="27"/>
  <c r="O87" i="27"/>
  <c r="N87" i="27"/>
  <c r="A87" i="27"/>
  <c r="O86" i="27"/>
  <c r="N86" i="27"/>
  <c r="A86" i="27"/>
  <c r="O85" i="27"/>
  <c r="N85" i="27"/>
  <c r="A85" i="27"/>
  <c r="N84" i="27"/>
  <c r="A84" i="27"/>
  <c r="O83" i="27"/>
  <c r="N83" i="27"/>
  <c r="A83" i="27"/>
  <c r="O82" i="27"/>
  <c r="N82" i="27"/>
  <c r="A82" i="27"/>
  <c r="O81" i="27"/>
  <c r="N81" i="27"/>
  <c r="A81" i="27"/>
  <c r="O80" i="27"/>
  <c r="N80" i="27"/>
  <c r="A80" i="27"/>
  <c r="O79" i="27"/>
  <c r="N79" i="27"/>
  <c r="A79" i="27"/>
  <c r="O78" i="27"/>
  <c r="N78" i="27"/>
  <c r="A78" i="27"/>
  <c r="O77" i="27"/>
  <c r="N77" i="27"/>
  <c r="A77" i="27"/>
  <c r="O76" i="27"/>
  <c r="N76" i="27"/>
  <c r="A76" i="27"/>
  <c r="O75" i="27"/>
  <c r="N75" i="27"/>
  <c r="A75" i="27"/>
  <c r="O74" i="27"/>
  <c r="N74" i="27"/>
  <c r="A74" i="27"/>
  <c r="O73" i="27"/>
  <c r="N73" i="27"/>
  <c r="A73" i="27"/>
  <c r="O72" i="27"/>
  <c r="N72" i="27"/>
  <c r="A72" i="27"/>
  <c r="O71" i="27"/>
  <c r="N71" i="27"/>
  <c r="A71" i="27"/>
  <c r="O70" i="27"/>
  <c r="N70" i="27"/>
  <c r="A70" i="27"/>
  <c r="O69" i="27"/>
  <c r="N69" i="27"/>
  <c r="A69" i="27"/>
  <c r="O68" i="27"/>
  <c r="N68" i="27"/>
  <c r="A68" i="27"/>
  <c r="O67" i="27"/>
  <c r="N67" i="27"/>
  <c r="A67" i="27"/>
  <c r="O66" i="27"/>
  <c r="N66" i="27"/>
  <c r="A66" i="27"/>
  <c r="O65" i="27"/>
  <c r="N65" i="27"/>
  <c r="A65" i="27"/>
  <c r="N64" i="27"/>
  <c r="A64" i="27"/>
  <c r="O63" i="27"/>
  <c r="N63" i="27"/>
  <c r="A63" i="27"/>
  <c r="O62" i="27"/>
  <c r="N62" i="27"/>
  <c r="A62" i="27"/>
  <c r="O61" i="27"/>
  <c r="N61" i="27"/>
  <c r="A61" i="27"/>
  <c r="O60" i="27"/>
  <c r="N60" i="27"/>
  <c r="A60" i="27"/>
  <c r="O59" i="27"/>
  <c r="N59" i="27"/>
  <c r="A59" i="27"/>
  <c r="O58" i="27"/>
  <c r="N58" i="27"/>
  <c r="A58" i="27"/>
  <c r="O57" i="27"/>
  <c r="N57" i="27"/>
  <c r="A57" i="27"/>
  <c r="O56" i="27"/>
  <c r="N56" i="27"/>
  <c r="A56" i="27"/>
  <c r="O55" i="27"/>
  <c r="N55" i="27"/>
  <c r="A55" i="27"/>
  <c r="O54" i="27"/>
  <c r="N54" i="27"/>
  <c r="A54" i="27"/>
  <c r="O53" i="27"/>
  <c r="N53" i="27"/>
  <c r="A53" i="27"/>
  <c r="O52" i="27"/>
  <c r="N52" i="27"/>
  <c r="A52" i="27"/>
  <c r="O51" i="27"/>
  <c r="N51" i="27"/>
  <c r="A51" i="27"/>
  <c r="O50" i="27"/>
  <c r="N50" i="27"/>
  <c r="A50" i="27"/>
  <c r="O49" i="27"/>
  <c r="N49" i="27"/>
  <c r="A49" i="27"/>
  <c r="O48" i="27"/>
  <c r="N48" i="27"/>
  <c r="A48" i="27"/>
  <c r="O47" i="27"/>
  <c r="N47" i="27"/>
  <c r="A47" i="27"/>
  <c r="O46" i="27"/>
  <c r="N46" i="27"/>
  <c r="A46" i="27"/>
  <c r="O45" i="27"/>
  <c r="N45" i="27"/>
  <c r="A45" i="27"/>
  <c r="N44" i="27"/>
  <c r="A44" i="27"/>
  <c r="O43" i="27"/>
  <c r="N43" i="27"/>
  <c r="A43" i="27"/>
  <c r="O42" i="27"/>
  <c r="N42" i="27"/>
  <c r="A42" i="27"/>
  <c r="O41" i="27"/>
  <c r="N41" i="27"/>
  <c r="A41" i="27"/>
  <c r="O40" i="27"/>
  <c r="N40" i="27"/>
  <c r="A40" i="27"/>
  <c r="O39" i="27"/>
  <c r="N39" i="27"/>
  <c r="A39" i="27"/>
  <c r="O38" i="27"/>
  <c r="N38" i="27"/>
  <c r="A38" i="27"/>
  <c r="O37" i="27"/>
  <c r="N37" i="27"/>
  <c r="A37" i="27"/>
  <c r="O36" i="27"/>
  <c r="N36" i="27"/>
  <c r="A36" i="27"/>
  <c r="O35" i="27"/>
  <c r="N35" i="27"/>
  <c r="A35" i="27"/>
  <c r="O34" i="27"/>
  <c r="N34" i="27"/>
  <c r="A34" i="27"/>
  <c r="O33" i="27"/>
  <c r="N33" i="27"/>
  <c r="A33" i="27"/>
  <c r="O32" i="27"/>
  <c r="N32" i="27"/>
  <c r="A32" i="27"/>
  <c r="O31" i="27"/>
  <c r="N31" i="27"/>
  <c r="A31" i="27"/>
  <c r="O30" i="27"/>
  <c r="N30" i="27"/>
  <c r="A30" i="27"/>
  <c r="O29" i="27"/>
  <c r="N29" i="27"/>
  <c r="A29" i="27"/>
  <c r="O28" i="27"/>
  <c r="N28" i="27"/>
  <c r="A28" i="27"/>
  <c r="O27" i="27"/>
  <c r="N27" i="27"/>
  <c r="A27" i="27"/>
  <c r="O26" i="27"/>
  <c r="N26" i="27"/>
  <c r="A26" i="27"/>
  <c r="O25" i="27"/>
  <c r="N25" i="27"/>
  <c r="A25" i="27"/>
  <c r="N24" i="27"/>
  <c r="A24" i="27"/>
  <c r="O23" i="27"/>
  <c r="N23" i="27"/>
  <c r="A23" i="27"/>
  <c r="O22" i="27"/>
  <c r="N22" i="27"/>
  <c r="A22" i="27"/>
  <c r="O21" i="27"/>
  <c r="N21" i="27"/>
  <c r="A21" i="27"/>
  <c r="O20" i="27"/>
  <c r="N20" i="27"/>
  <c r="A20" i="27"/>
  <c r="O19" i="27"/>
  <c r="N19" i="27"/>
  <c r="A19" i="27"/>
  <c r="O18" i="27"/>
  <c r="N18" i="27"/>
  <c r="A18" i="27"/>
  <c r="O17" i="27"/>
  <c r="N17" i="27"/>
  <c r="A17" i="27"/>
  <c r="O16" i="27"/>
  <c r="N16" i="27"/>
  <c r="A16" i="27"/>
  <c r="O15" i="27"/>
  <c r="N15" i="27"/>
  <c r="A15" i="27"/>
  <c r="O14" i="27"/>
  <c r="N14" i="27"/>
  <c r="A14" i="27"/>
  <c r="O13" i="27"/>
  <c r="N13" i="27"/>
  <c r="A13" i="27"/>
  <c r="O12" i="27"/>
  <c r="N12" i="27"/>
  <c r="A12" i="27"/>
  <c r="O11" i="27"/>
  <c r="N11" i="27"/>
  <c r="A11" i="27"/>
  <c r="O10" i="27"/>
  <c r="N10" i="27"/>
  <c r="A10" i="27"/>
  <c r="O9" i="27"/>
  <c r="N9" i="27"/>
  <c r="A9" i="27"/>
  <c r="O8" i="27"/>
  <c r="N8" i="27"/>
  <c r="A8" i="27"/>
  <c r="O7" i="27"/>
  <c r="N7" i="27"/>
  <c r="A7" i="27"/>
  <c r="O6" i="27"/>
  <c r="N6" i="27"/>
  <c r="A6" i="27"/>
  <c r="O5" i="27"/>
  <c r="N5" i="27"/>
  <c r="A5" i="27"/>
  <c r="N4" i="27"/>
  <c r="A4" i="27"/>
  <c r="AW143" i="11"/>
  <c r="A143" i="11"/>
  <c r="A142" i="11"/>
  <c r="AW141" i="11"/>
  <c r="AV141" i="11"/>
  <c r="AH141" i="11" s="1"/>
  <c r="AT141" i="11"/>
  <c r="AR141" i="11"/>
  <c r="AN141" i="11"/>
  <c r="AL141" i="11"/>
  <c r="AJ141" i="11"/>
  <c r="AF141" i="11"/>
  <c r="AD141" i="11"/>
  <c r="Z141" i="11"/>
  <c r="V141" i="11"/>
  <c r="T141" i="11"/>
  <c r="R141" i="11"/>
  <c r="N141" i="11"/>
  <c r="L141" i="11"/>
  <c r="J141" i="11"/>
  <c r="F141" i="11"/>
  <c r="D141" i="11"/>
  <c r="B141" i="11"/>
  <c r="A141" i="11"/>
  <c r="A140" i="11"/>
  <c r="AW139" i="11"/>
  <c r="AN139" i="11" s="1"/>
  <c r="AV139" i="11"/>
  <c r="AP139" i="11" s="1"/>
  <c r="AR139" i="11"/>
  <c r="AH139" i="11"/>
  <c r="Z139" i="11"/>
  <c r="P139" i="11"/>
  <c r="J139" i="11"/>
  <c r="A139" i="11"/>
  <c r="AW138" i="11"/>
  <c r="A138" i="11"/>
  <c r="A137" i="11"/>
  <c r="AW136" i="11"/>
  <c r="A136" i="11"/>
  <c r="AV135" i="11"/>
  <c r="A135" i="11"/>
  <c r="A134" i="11"/>
  <c r="AW133" i="11"/>
  <c r="AV133" i="11"/>
  <c r="AH133" i="11" s="1"/>
  <c r="AT133" i="11"/>
  <c r="AR133" i="11"/>
  <c r="AN133" i="11"/>
  <c r="AL133" i="11"/>
  <c r="AJ133" i="11"/>
  <c r="AF133" i="11"/>
  <c r="AD133" i="11"/>
  <c r="Z133" i="11"/>
  <c r="V133" i="11"/>
  <c r="T133" i="11"/>
  <c r="R133" i="11"/>
  <c r="N133" i="11"/>
  <c r="L133" i="11"/>
  <c r="J133" i="11"/>
  <c r="F133" i="11"/>
  <c r="D133" i="11"/>
  <c r="B133" i="11"/>
  <c r="A133" i="11"/>
  <c r="A132" i="11"/>
  <c r="AW131" i="11"/>
  <c r="AN131" i="11" s="1"/>
  <c r="AV131" i="11"/>
  <c r="AP131" i="11" s="1"/>
  <c r="AR131" i="11"/>
  <c r="AH131" i="11"/>
  <c r="Z131" i="11"/>
  <c r="P131" i="11"/>
  <c r="J131" i="11"/>
  <c r="A131" i="11"/>
  <c r="AW130" i="11"/>
  <c r="A130" i="11"/>
  <c r="AV129" i="11"/>
  <c r="A129" i="11"/>
  <c r="A128" i="11"/>
  <c r="AV127" i="11"/>
  <c r="A127" i="11"/>
  <c r="A126" i="11"/>
  <c r="AV125" i="11"/>
  <c r="A125" i="11"/>
  <c r="A124" i="11"/>
  <c r="AW123" i="11"/>
  <c r="AR123" i="11" s="1"/>
  <c r="AV123" i="11"/>
  <c r="AH123" i="11"/>
  <c r="A123" i="11"/>
  <c r="AW122" i="11"/>
  <c r="A122" i="11"/>
  <c r="AV121" i="11"/>
  <c r="A121" i="11"/>
  <c r="AW120" i="11"/>
  <c r="A120" i="11"/>
  <c r="AW119" i="11"/>
  <c r="AV119" i="11"/>
  <c r="AH119" i="11" s="1"/>
  <c r="AP119" i="11"/>
  <c r="AJ119" i="11"/>
  <c r="AF119" i="11"/>
  <c r="X119" i="11"/>
  <c r="R119" i="11"/>
  <c r="N119" i="11"/>
  <c r="H119" i="11"/>
  <c r="B119" i="11"/>
  <c r="A119" i="11"/>
  <c r="AW118" i="11"/>
  <c r="A118" i="11"/>
  <c r="AW117" i="11"/>
  <c r="AV117" i="11"/>
  <c r="AH117" i="11" s="1"/>
  <c r="AT117" i="11"/>
  <c r="AR117" i="11"/>
  <c r="AN117" i="11"/>
  <c r="AL117" i="11"/>
  <c r="AJ117" i="11"/>
  <c r="AF117" i="11"/>
  <c r="AD117" i="11"/>
  <c r="Z117" i="11"/>
  <c r="V117" i="11"/>
  <c r="T117" i="11"/>
  <c r="R117" i="11"/>
  <c r="N117" i="11"/>
  <c r="L117" i="11"/>
  <c r="J117" i="11"/>
  <c r="F117" i="11"/>
  <c r="D117" i="11"/>
  <c r="B117" i="11"/>
  <c r="A117" i="11"/>
  <c r="A116" i="11"/>
  <c r="AW115" i="11"/>
  <c r="AV115" i="11"/>
  <c r="AP115" i="11" s="1"/>
  <c r="AR115" i="11"/>
  <c r="AN115" i="11"/>
  <c r="AH115" i="11"/>
  <c r="Z115" i="11"/>
  <c r="V115" i="11"/>
  <c r="P115" i="11"/>
  <c r="J115" i="11"/>
  <c r="F115" i="11"/>
  <c r="A115" i="11"/>
  <c r="AW114" i="11"/>
  <c r="A114" i="11"/>
  <c r="AV113" i="11"/>
  <c r="A113" i="11"/>
  <c r="AW112" i="11"/>
  <c r="A112" i="11"/>
  <c r="AV111" i="11"/>
  <c r="A111" i="11"/>
  <c r="A110" i="11"/>
  <c r="AW109" i="11"/>
  <c r="AV109" i="11"/>
  <c r="AH109" i="11" s="1"/>
  <c r="AT109" i="11"/>
  <c r="AR109" i="11"/>
  <c r="AN109" i="11"/>
  <c r="AL109" i="11"/>
  <c r="AJ109" i="11"/>
  <c r="AF109" i="11"/>
  <c r="AD109" i="11"/>
  <c r="Z109" i="11"/>
  <c r="V109" i="11"/>
  <c r="T109" i="11"/>
  <c r="R109" i="11"/>
  <c r="N109" i="11"/>
  <c r="L109" i="11"/>
  <c r="J109" i="11"/>
  <c r="F109" i="11"/>
  <c r="D109" i="11"/>
  <c r="B109" i="11"/>
  <c r="A109" i="11"/>
  <c r="A108" i="11"/>
  <c r="AW107" i="11"/>
  <c r="AV107" i="11"/>
  <c r="J107" i="11"/>
  <c r="A107" i="11"/>
  <c r="AW106" i="11"/>
  <c r="A106" i="11"/>
  <c r="A105" i="11"/>
  <c r="AV104" i="11"/>
  <c r="A104" i="11"/>
  <c r="AV103" i="11"/>
  <c r="A103" i="11"/>
  <c r="A102" i="11"/>
  <c r="AW101" i="11"/>
  <c r="AV101" i="11"/>
  <c r="AH101" i="11" s="1"/>
  <c r="AT101" i="11"/>
  <c r="AR101" i="11"/>
  <c r="AN101" i="11"/>
  <c r="AL101" i="11"/>
  <c r="AJ101" i="11"/>
  <c r="AF101" i="11"/>
  <c r="AD101" i="11"/>
  <c r="Z101" i="11"/>
  <c r="V101" i="11"/>
  <c r="T101" i="11"/>
  <c r="R101" i="11"/>
  <c r="N101" i="11"/>
  <c r="L101" i="11"/>
  <c r="J101" i="11"/>
  <c r="F101" i="11"/>
  <c r="D101" i="11"/>
  <c r="B101" i="11"/>
  <c r="A101" i="11"/>
  <c r="AV100" i="11"/>
  <c r="A100" i="11"/>
  <c r="AW99" i="11"/>
  <c r="AV99" i="11"/>
  <c r="AR99" i="11"/>
  <c r="AP99" i="11"/>
  <c r="AN99" i="11"/>
  <c r="AH99" i="11"/>
  <c r="AF99" i="11"/>
  <c r="Z99" i="11"/>
  <c r="X99" i="11"/>
  <c r="V99" i="11"/>
  <c r="P99" i="11"/>
  <c r="N99" i="11"/>
  <c r="J99" i="11"/>
  <c r="H99" i="11"/>
  <c r="F99" i="11"/>
  <c r="B99" i="11"/>
  <c r="A99" i="11"/>
  <c r="AW98" i="11"/>
  <c r="A98" i="11"/>
  <c r="AV97" i="11"/>
  <c r="A97" i="11"/>
  <c r="AW96" i="11"/>
  <c r="AV96" i="11"/>
  <c r="A96" i="11"/>
  <c r="AV95" i="11"/>
  <c r="A95" i="11"/>
  <c r="A94" i="11"/>
  <c r="A93" i="11"/>
  <c r="AV92" i="11"/>
  <c r="A92" i="11"/>
  <c r="AW91" i="11"/>
  <c r="AV91" i="11"/>
  <c r="X91" i="11" s="1"/>
  <c r="A91" i="11"/>
  <c r="AW90" i="11"/>
  <c r="A90" i="11"/>
  <c r="AV89" i="11"/>
  <c r="A89" i="11"/>
  <c r="AW88" i="11"/>
  <c r="AV88" i="11"/>
  <c r="A88" i="11"/>
  <c r="AW87" i="11"/>
  <c r="AF87" i="11" s="1"/>
  <c r="AV87" i="11"/>
  <c r="AR87" i="11"/>
  <c r="AJ87" i="11"/>
  <c r="Z87" i="11"/>
  <c r="V87" i="11"/>
  <c r="N87" i="11"/>
  <c r="F87" i="11"/>
  <c r="A87" i="11"/>
  <c r="AW86" i="11"/>
  <c r="A86" i="11"/>
  <c r="AW85" i="11"/>
  <c r="AV85" i="11"/>
  <c r="AR85" i="11" s="1"/>
  <c r="AT85" i="11"/>
  <c r="AN85" i="11"/>
  <c r="AL85" i="11"/>
  <c r="AJ85" i="11"/>
  <c r="AF85" i="11"/>
  <c r="Z85" i="11"/>
  <c r="V85" i="11"/>
  <c r="R85" i="11"/>
  <c r="N85" i="11"/>
  <c r="L85" i="11"/>
  <c r="J85" i="11"/>
  <c r="D85" i="11"/>
  <c r="B85" i="11"/>
  <c r="A85" i="11"/>
  <c r="AV84" i="11"/>
  <c r="A84" i="11"/>
  <c r="AW83" i="11"/>
  <c r="AV83" i="11"/>
  <c r="Z83" i="11"/>
  <c r="A83" i="11"/>
  <c r="AW82" i="11"/>
  <c r="A82" i="11"/>
  <c r="A81" i="11"/>
  <c r="AW80" i="11"/>
  <c r="AV80" i="11"/>
  <c r="AP80" i="11" s="1"/>
  <c r="AT80" i="11"/>
  <c r="AN80" i="11"/>
  <c r="AL80" i="11"/>
  <c r="AH80" i="11"/>
  <c r="AF80" i="11"/>
  <c r="X80" i="11"/>
  <c r="V80" i="11"/>
  <c r="P80" i="11"/>
  <c r="N80" i="11"/>
  <c r="L80" i="11"/>
  <c r="H80" i="11"/>
  <c r="D80" i="11"/>
  <c r="A80" i="11"/>
  <c r="AV79" i="11"/>
  <c r="A79" i="11"/>
  <c r="A78" i="11"/>
  <c r="AW77" i="11"/>
  <c r="A77" i="11"/>
  <c r="AV76" i="11"/>
  <c r="A76" i="11"/>
  <c r="AW75" i="11"/>
  <c r="AV75" i="11"/>
  <c r="AP75" i="11" s="1"/>
  <c r="AR75" i="11"/>
  <c r="AN75" i="11"/>
  <c r="AJ75" i="11"/>
  <c r="AH75" i="11"/>
  <c r="AF75" i="11"/>
  <c r="X75" i="11"/>
  <c r="V75" i="11"/>
  <c r="P75" i="11"/>
  <c r="N75" i="11"/>
  <c r="J75" i="11"/>
  <c r="H75" i="11"/>
  <c r="B75" i="11"/>
  <c r="A75" i="11"/>
  <c r="AW74" i="11"/>
  <c r="A74" i="11"/>
  <c r="A73" i="11"/>
  <c r="AW72" i="11"/>
  <c r="AV72" i="11"/>
  <c r="AT72" i="11" s="1"/>
  <c r="AP72" i="11"/>
  <c r="AH72" i="11"/>
  <c r="X72" i="11"/>
  <c r="T72" i="11"/>
  <c r="L72" i="11"/>
  <c r="D72" i="11"/>
  <c r="A72" i="11"/>
  <c r="AV71" i="11"/>
  <c r="A71" i="11"/>
  <c r="A70" i="11"/>
  <c r="AW69" i="11"/>
  <c r="AV69" i="11"/>
  <c r="AT69" i="11"/>
  <c r="AR69" i="11"/>
  <c r="AN69" i="11"/>
  <c r="AL69" i="11"/>
  <c r="AF69" i="11"/>
  <c r="AD69" i="11"/>
  <c r="Z69" i="11"/>
  <c r="V69" i="11"/>
  <c r="T69" i="11"/>
  <c r="R69" i="11"/>
  <c r="N69" i="11"/>
  <c r="J69" i="11"/>
  <c r="F69" i="11"/>
  <c r="D69" i="11"/>
  <c r="B69" i="11"/>
  <c r="A69" i="11"/>
  <c r="AV68" i="11"/>
  <c r="A68" i="11"/>
  <c r="AW67" i="11"/>
  <c r="AV67" i="11"/>
  <c r="AR67" i="11" s="1"/>
  <c r="AP67" i="11"/>
  <c r="AH67" i="11"/>
  <c r="X67" i="11"/>
  <c r="R67" i="11"/>
  <c r="J67" i="11"/>
  <c r="B67" i="11"/>
  <c r="A67" i="11"/>
  <c r="AW66" i="11"/>
  <c r="A66" i="11"/>
  <c r="AV65" i="11"/>
  <c r="A65" i="11"/>
  <c r="AV64" i="11"/>
  <c r="A64" i="11"/>
  <c r="AV63" i="11"/>
  <c r="A63" i="11"/>
  <c r="A62" i="11"/>
  <c r="AW61" i="11"/>
  <c r="AV61" i="11"/>
  <c r="Z61" i="11" s="1"/>
  <c r="AN61" i="11"/>
  <c r="R61" i="11"/>
  <c r="D61" i="11"/>
  <c r="A61" i="11"/>
  <c r="AW60" i="11"/>
  <c r="AV60" i="11"/>
  <c r="AD60" i="11"/>
  <c r="F60" i="11"/>
  <c r="A60" i="11"/>
  <c r="AW59" i="11"/>
  <c r="AF59" i="11" s="1"/>
  <c r="AV59" i="11"/>
  <c r="AR59" i="11"/>
  <c r="AJ59" i="11"/>
  <c r="Z59" i="11"/>
  <c r="V59" i="11"/>
  <c r="N59" i="11"/>
  <c r="F59" i="11"/>
  <c r="A59" i="11"/>
  <c r="AW58" i="11"/>
  <c r="A58" i="11"/>
  <c r="A57" i="11"/>
  <c r="AW56" i="11"/>
  <c r="AV56" i="11"/>
  <c r="AT56" i="11" s="1"/>
  <c r="AN56" i="11"/>
  <c r="X56" i="11"/>
  <c r="P56" i="11"/>
  <c r="D56" i="11"/>
  <c r="A56" i="11"/>
  <c r="AW55" i="11"/>
  <c r="AV55" i="11"/>
  <c r="X55" i="11"/>
  <c r="B55" i="11"/>
  <c r="A55" i="11"/>
  <c r="AV54" i="11"/>
  <c r="A54" i="11"/>
  <c r="A53" i="11"/>
  <c r="AV52" i="11"/>
  <c r="A52" i="11"/>
  <c r="AW51" i="11"/>
  <c r="AV51" i="11"/>
  <c r="AT51" i="11" s="1"/>
  <c r="AN51" i="11"/>
  <c r="V51" i="11"/>
  <c r="L51" i="11"/>
  <c r="F51" i="11"/>
  <c r="A51" i="11"/>
  <c r="AW50" i="11"/>
  <c r="A50" i="11"/>
  <c r="AV49" i="11"/>
  <c r="A49" i="11"/>
  <c r="AW48" i="11"/>
  <c r="A48" i="11"/>
  <c r="A47" i="11"/>
  <c r="AV46" i="11"/>
  <c r="A46" i="11"/>
  <c r="A45" i="11"/>
  <c r="A44" i="11"/>
  <c r="A43" i="11"/>
  <c r="AW42" i="11"/>
  <c r="A42" i="11"/>
  <c r="A41" i="11"/>
  <c r="AW40" i="11"/>
  <c r="AV40" i="11"/>
  <c r="AR40" i="11" s="1"/>
  <c r="AT40" i="11"/>
  <c r="AN40" i="11"/>
  <c r="AJ40" i="11"/>
  <c r="AF40" i="11"/>
  <c r="AD40" i="11"/>
  <c r="V40" i="11"/>
  <c r="R40" i="11"/>
  <c r="N40" i="11"/>
  <c r="L40" i="11"/>
  <c r="F40" i="11"/>
  <c r="B40" i="11"/>
  <c r="A40" i="11"/>
  <c r="A39" i="11"/>
  <c r="AW38" i="11"/>
  <c r="A38" i="11"/>
  <c r="AW37" i="11"/>
  <c r="A37" i="11"/>
  <c r="AV36" i="11"/>
  <c r="A36" i="11"/>
  <c r="AW35" i="11"/>
  <c r="A35" i="11"/>
  <c r="AW34" i="11"/>
  <c r="A34" i="11"/>
  <c r="A33" i="11"/>
  <c r="AW32" i="11"/>
  <c r="AV32" i="11"/>
  <c r="AR32" i="11" s="1"/>
  <c r="AT32" i="11"/>
  <c r="AN32" i="11"/>
  <c r="AJ32" i="11"/>
  <c r="AF32" i="11"/>
  <c r="AD32" i="11"/>
  <c r="V32" i="11"/>
  <c r="R32" i="11"/>
  <c r="N32" i="11"/>
  <c r="L32" i="11"/>
  <c r="F32" i="11"/>
  <c r="B32" i="11"/>
  <c r="A32" i="11"/>
  <c r="AW31" i="11"/>
  <c r="A31" i="11"/>
  <c r="AW30" i="11"/>
  <c r="A30" i="11"/>
  <c r="A29" i="11"/>
  <c r="A28" i="11"/>
  <c r="A27" i="11"/>
  <c r="A26" i="11"/>
  <c r="AW25" i="11"/>
  <c r="A25" i="11"/>
  <c r="AW24" i="11"/>
  <c r="A24" i="11"/>
  <c r="AW23" i="11"/>
  <c r="A23" i="11"/>
  <c r="AV22" i="11"/>
  <c r="A22" i="11"/>
  <c r="A21" i="11"/>
  <c r="A20" i="11"/>
  <c r="A19" i="11"/>
  <c r="A18" i="11"/>
  <c r="A17" i="11"/>
  <c r="AW16" i="11"/>
  <c r="AV16" i="11"/>
  <c r="AR16" i="11" s="1"/>
  <c r="AT16" i="11"/>
  <c r="AN16" i="11"/>
  <c r="AJ16" i="11"/>
  <c r="AD16" i="11"/>
  <c r="V16" i="11"/>
  <c r="R16" i="11"/>
  <c r="N16" i="11"/>
  <c r="L16" i="11"/>
  <c r="F16" i="11"/>
  <c r="B16" i="11"/>
  <c r="A16" i="11"/>
  <c r="A15" i="11"/>
  <c r="A14" i="11"/>
  <c r="AW13" i="11"/>
  <c r="A13" i="11"/>
  <c r="A12" i="11"/>
  <c r="AW11" i="11"/>
  <c r="A11" i="11"/>
  <c r="AW10" i="11"/>
  <c r="AV10" i="11"/>
  <c r="AP10" i="11" s="1"/>
  <c r="X10" i="11"/>
  <c r="A10" i="11"/>
  <c r="AW9" i="11"/>
  <c r="A9" i="11"/>
  <c r="AW8" i="11"/>
  <c r="AV8" i="11"/>
  <c r="AR8" i="11" s="1"/>
  <c r="AT8" i="11"/>
  <c r="AN8" i="11"/>
  <c r="AJ8" i="11"/>
  <c r="AD8" i="11"/>
  <c r="V8" i="11"/>
  <c r="R8" i="11"/>
  <c r="N8" i="11"/>
  <c r="L8" i="11"/>
  <c r="F8" i="11"/>
  <c r="B8" i="11"/>
  <c r="A8" i="11"/>
  <c r="A7" i="11"/>
  <c r="AW6" i="11"/>
  <c r="P6" i="11" s="1"/>
  <c r="AV6" i="11"/>
  <c r="Z6" i="11"/>
  <c r="J6" i="11"/>
  <c r="F6" i="11"/>
  <c r="A6" i="11"/>
  <c r="AW5" i="11"/>
  <c r="A5" i="11"/>
  <c r="AW4" i="11"/>
  <c r="A4" i="11"/>
  <c r="F10" i="20" l="1"/>
  <c r="F70" i="8"/>
  <c r="F6" i="8"/>
  <c r="F6" i="23"/>
  <c r="G4" i="21"/>
  <c r="G44" i="8"/>
  <c r="B44" i="9" s="1"/>
  <c r="G5" i="21"/>
  <c r="G45" i="8"/>
  <c r="B45" i="9" s="1"/>
  <c r="G6" i="21"/>
  <c r="G46" i="8"/>
  <c r="B46" i="9" s="1"/>
  <c r="AA48" i="2"/>
  <c r="X88" i="11"/>
  <c r="D88" i="11"/>
  <c r="AT88" i="11"/>
  <c r="V88" i="11"/>
  <c r="AP88" i="11"/>
  <c r="T88" i="11"/>
  <c r="AN88" i="11"/>
  <c r="P88" i="11"/>
  <c r="AL88" i="11"/>
  <c r="N88" i="11"/>
  <c r="AH88" i="11"/>
  <c r="L88" i="11"/>
  <c r="AF88" i="11"/>
  <c r="H88" i="11"/>
  <c r="J2" i="21"/>
  <c r="J42" i="8"/>
  <c r="G42" i="9" s="1"/>
  <c r="AA44" i="3"/>
  <c r="AD44" i="3" s="1"/>
  <c r="AW44" i="12"/>
  <c r="AW44" i="26"/>
  <c r="AW44" i="11"/>
  <c r="AJ10" i="11"/>
  <c r="AT55" i="11"/>
  <c r="AD55" i="11"/>
  <c r="L55" i="11"/>
  <c r="AL55" i="11"/>
  <c r="T55" i="11"/>
  <c r="D55" i="11"/>
  <c r="AR55" i="11"/>
  <c r="V55" i="11"/>
  <c r="AP55" i="11"/>
  <c r="R55" i="11"/>
  <c r="AN55" i="11"/>
  <c r="P55" i="11"/>
  <c r="AJ55" i="11"/>
  <c r="N55" i="11"/>
  <c r="J55" i="11"/>
  <c r="AH55" i="11"/>
  <c r="AF55" i="11"/>
  <c r="H55" i="11"/>
  <c r="Z55" i="11"/>
  <c r="F55" i="11"/>
  <c r="X83" i="11"/>
  <c r="B83" i="11"/>
  <c r="AR83" i="11"/>
  <c r="V83" i="11"/>
  <c r="AP83" i="11"/>
  <c r="R83" i="11"/>
  <c r="AN83" i="11"/>
  <c r="P83" i="11"/>
  <c r="AJ83" i="11"/>
  <c r="N83" i="11"/>
  <c r="AH83" i="11"/>
  <c r="J83" i="11"/>
  <c r="AF83" i="11"/>
  <c r="H83" i="11"/>
  <c r="B91" i="11"/>
  <c r="F2" i="21"/>
  <c r="F42" i="8"/>
  <c r="F14" i="21"/>
  <c r="F54" i="8"/>
  <c r="F2" i="20"/>
  <c r="F62" i="8"/>
  <c r="X96" i="11"/>
  <c r="D96" i="11"/>
  <c r="AT96" i="11"/>
  <c r="V96" i="11"/>
  <c r="AP96" i="11"/>
  <c r="T96" i="11"/>
  <c r="AN96" i="11"/>
  <c r="P96" i="11"/>
  <c r="AL96" i="11"/>
  <c r="N96" i="11"/>
  <c r="AH96" i="11"/>
  <c r="L96" i="11"/>
  <c r="AF96" i="11"/>
  <c r="H96" i="11"/>
  <c r="F18" i="22"/>
  <c r="F38" i="8"/>
  <c r="F6" i="21"/>
  <c r="F46" i="8"/>
  <c r="F7" i="17"/>
  <c r="F127" i="8"/>
  <c r="AF6" i="11"/>
  <c r="N6" i="11"/>
  <c r="AT6" i="11"/>
  <c r="AD6" i="11"/>
  <c r="L6" i="11"/>
  <c r="AP6" i="11"/>
  <c r="X6" i="11"/>
  <c r="H6" i="11"/>
  <c r="AL6" i="11"/>
  <c r="T6" i="11"/>
  <c r="D6" i="11"/>
  <c r="AJ6" i="11"/>
  <c r="B6" i="11"/>
  <c r="R6" i="11"/>
  <c r="AF10" i="11"/>
  <c r="V6" i="11"/>
  <c r="AF107" i="11"/>
  <c r="N107" i="11"/>
  <c r="F107" i="11"/>
  <c r="AR107" i="11"/>
  <c r="AN107" i="11"/>
  <c r="AH107" i="11"/>
  <c r="Z107" i="11"/>
  <c r="V107" i="11"/>
  <c r="P107" i="11"/>
  <c r="G2" i="23"/>
  <c r="G2" i="8"/>
  <c r="B2" i="9" s="1"/>
  <c r="AA4" i="2"/>
  <c r="Y5" i="2"/>
  <c r="Z5" i="2"/>
  <c r="F19" i="22"/>
  <c r="F39" i="8"/>
  <c r="G5" i="20"/>
  <c r="G65" i="8"/>
  <c r="B65" i="9" s="1"/>
  <c r="G6" i="20"/>
  <c r="G66" i="8"/>
  <c r="B66" i="9" s="1"/>
  <c r="AA68" i="2"/>
  <c r="Y69" i="2"/>
  <c r="Z69" i="2"/>
  <c r="F13" i="20"/>
  <c r="F73" i="8"/>
  <c r="F20" i="20"/>
  <c r="F80" i="8"/>
  <c r="AN10" i="11"/>
  <c r="V10" i="11"/>
  <c r="F10" i="11"/>
  <c r="AL10" i="11"/>
  <c r="D10" i="11"/>
  <c r="T10" i="11"/>
  <c r="AH10" i="11"/>
  <c r="P10" i="11"/>
  <c r="AT10" i="11"/>
  <c r="AD10" i="11"/>
  <c r="L10" i="11"/>
  <c r="AR10" i="11"/>
  <c r="Z10" i="11"/>
  <c r="J10" i="11"/>
  <c r="AL91" i="11"/>
  <c r="T91" i="11"/>
  <c r="D91" i="11"/>
  <c r="AT91" i="11"/>
  <c r="AD91" i="11"/>
  <c r="L91" i="11"/>
  <c r="AR91" i="11"/>
  <c r="V91" i="11"/>
  <c r="AP91" i="11"/>
  <c r="R91" i="11"/>
  <c r="AN91" i="11"/>
  <c r="P91" i="11"/>
  <c r="AJ91" i="11"/>
  <c r="N91" i="11"/>
  <c r="AH91" i="11"/>
  <c r="J91" i="11"/>
  <c r="AF91" i="11"/>
  <c r="H91" i="11"/>
  <c r="Z91" i="11"/>
  <c r="F91" i="11"/>
  <c r="F14" i="23"/>
  <c r="F14" i="8"/>
  <c r="F4" i="20"/>
  <c r="F64" i="8"/>
  <c r="H10" i="11"/>
  <c r="F88" i="11"/>
  <c r="F96" i="11"/>
  <c r="H16" i="23"/>
  <c r="H16" i="8"/>
  <c r="C120" i="24" s="1"/>
  <c r="F2" i="22"/>
  <c r="F22" i="8"/>
  <c r="G7" i="22"/>
  <c r="G27" i="8"/>
  <c r="B27" i="9" s="1"/>
  <c r="AA29" i="2"/>
  <c r="B10" i="11"/>
  <c r="AH6" i="11"/>
  <c r="AN6" i="11"/>
  <c r="N10" i="11"/>
  <c r="AD88" i="11"/>
  <c r="AD96" i="11"/>
  <c r="G3" i="22"/>
  <c r="G23" i="8"/>
  <c r="B23" i="9" s="1"/>
  <c r="AA25" i="2"/>
  <c r="G24" i="8"/>
  <c r="B24" i="9" s="1"/>
  <c r="G4" i="22"/>
  <c r="AA26" i="2"/>
  <c r="F10" i="22"/>
  <c r="F30" i="8"/>
  <c r="F11" i="18"/>
  <c r="F111" i="8"/>
  <c r="AR6" i="11"/>
  <c r="R10" i="11"/>
  <c r="X60" i="11"/>
  <c r="D60" i="11"/>
  <c r="AT60" i="11"/>
  <c r="V60" i="11"/>
  <c r="AP60" i="11"/>
  <c r="T60" i="11"/>
  <c r="AN60" i="11"/>
  <c r="P60" i="11"/>
  <c r="AL60" i="11"/>
  <c r="N60" i="11"/>
  <c r="AH60" i="11"/>
  <c r="L60" i="11"/>
  <c r="AF60" i="11"/>
  <c r="H60" i="11"/>
  <c r="F83" i="11"/>
  <c r="G4" i="19"/>
  <c r="G84" i="8"/>
  <c r="B84" i="9" s="1"/>
  <c r="F7" i="19"/>
  <c r="F87" i="8"/>
  <c r="F19" i="19"/>
  <c r="F99" i="8"/>
  <c r="G21" i="19"/>
  <c r="G101" i="8"/>
  <c r="B101" i="9" s="1"/>
  <c r="G2" i="18"/>
  <c r="G102" i="8"/>
  <c r="B102" i="9" s="1"/>
  <c r="G3" i="18"/>
  <c r="G103" i="8"/>
  <c r="B103" i="9" s="1"/>
  <c r="AA105" i="2"/>
  <c r="H51" i="11"/>
  <c r="X51" i="11"/>
  <c r="AP51" i="11"/>
  <c r="T56" i="11"/>
  <c r="AP56" i="11"/>
  <c r="P59" i="11"/>
  <c r="AN59" i="11"/>
  <c r="T61" i="11"/>
  <c r="AR61" i="11"/>
  <c r="N67" i="11"/>
  <c r="AJ67" i="11"/>
  <c r="N72" i="11"/>
  <c r="AL72" i="11"/>
  <c r="P87" i="11"/>
  <c r="AN87" i="11"/>
  <c r="F2" i="23"/>
  <c r="F2" i="8"/>
  <c r="G4" i="23"/>
  <c r="G4" i="8"/>
  <c r="B4" i="9" s="1"/>
  <c r="AA6" i="2"/>
  <c r="Z7" i="2"/>
  <c r="Z8" i="2"/>
  <c r="F4" i="22"/>
  <c r="F24" i="8"/>
  <c r="G5" i="22"/>
  <c r="G25" i="8"/>
  <c r="B25" i="9" s="1"/>
  <c r="G6" i="22"/>
  <c r="G26" i="8"/>
  <c r="B26" i="9" s="1"/>
  <c r="AA28" i="2"/>
  <c r="F7" i="22"/>
  <c r="F27" i="8"/>
  <c r="Z49" i="2"/>
  <c r="Z50" i="2"/>
  <c r="G11" i="21"/>
  <c r="G51" i="8"/>
  <c r="B51" i="9" s="1"/>
  <c r="AA53" i="2"/>
  <c r="F3" i="20"/>
  <c r="F63" i="8"/>
  <c r="F6" i="20"/>
  <c r="F66" i="8"/>
  <c r="G8" i="20"/>
  <c r="G68" i="8"/>
  <c r="B68" i="9" s="1"/>
  <c r="AA70" i="2"/>
  <c r="G9" i="20"/>
  <c r="G69" i="8"/>
  <c r="B69" i="9" s="1"/>
  <c r="Z72" i="2"/>
  <c r="F16" i="19"/>
  <c r="F96" i="8"/>
  <c r="AF8" i="11"/>
  <c r="AF16" i="11"/>
  <c r="P8" i="11"/>
  <c r="AH8" i="11"/>
  <c r="P16" i="11"/>
  <c r="AH16" i="11"/>
  <c r="P32" i="11"/>
  <c r="AH32" i="11"/>
  <c r="P40" i="11"/>
  <c r="AH40" i="11"/>
  <c r="J51" i="11"/>
  <c r="Z51" i="11"/>
  <c r="AR51" i="11"/>
  <c r="V56" i="11"/>
  <c r="R59" i="11"/>
  <c r="AP59" i="11"/>
  <c r="B61" i="11"/>
  <c r="V61" i="11"/>
  <c r="AT61" i="11"/>
  <c r="P67" i="11"/>
  <c r="AN67" i="11"/>
  <c r="P72" i="11"/>
  <c r="AN72" i="11"/>
  <c r="R87" i="11"/>
  <c r="AP87" i="11"/>
  <c r="AP123" i="11"/>
  <c r="G7" i="23"/>
  <c r="G7" i="8"/>
  <c r="B7" i="9" s="1"/>
  <c r="AA9" i="2"/>
  <c r="Z10" i="2"/>
  <c r="G11" i="23"/>
  <c r="G11" i="8"/>
  <c r="B11" i="9" s="1"/>
  <c r="AA13" i="2"/>
  <c r="F3" i="22"/>
  <c r="F23" i="8"/>
  <c r="F6" i="22"/>
  <c r="F26" i="8"/>
  <c r="G8" i="22"/>
  <c r="G28" i="8"/>
  <c r="B28" i="9" s="1"/>
  <c r="AA30" i="2"/>
  <c r="G9" i="22"/>
  <c r="G29" i="8"/>
  <c r="B29" i="9" s="1"/>
  <c r="G10" i="22"/>
  <c r="G30" i="8"/>
  <c r="B30" i="9" s="1"/>
  <c r="AA32" i="2"/>
  <c r="H12" i="22"/>
  <c r="H32" i="8"/>
  <c r="C85" i="24" s="1"/>
  <c r="F8" i="21"/>
  <c r="F48" i="8"/>
  <c r="Z51" i="2"/>
  <c r="Z52" i="2"/>
  <c r="F11" i="21"/>
  <c r="F51" i="8"/>
  <c r="G71" i="8"/>
  <c r="B71" i="9" s="1"/>
  <c r="G11" i="20"/>
  <c r="AA73" i="2"/>
  <c r="G12" i="20"/>
  <c r="G72" i="8"/>
  <c r="B72" i="9" s="1"/>
  <c r="AA74" i="2"/>
  <c r="G13" i="20"/>
  <c r="G73" i="8"/>
  <c r="B73" i="9" s="1"/>
  <c r="AA75" i="2"/>
  <c r="Z78" i="2"/>
  <c r="F19" i="18"/>
  <c r="F119" i="8"/>
  <c r="AN123" i="11"/>
  <c r="V123" i="11"/>
  <c r="F123" i="11"/>
  <c r="AF123" i="11"/>
  <c r="N123" i="11"/>
  <c r="F8" i="23"/>
  <c r="F8" i="8"/>
  <c r="Z11" i="2"/>
  <c r="G10" i="23"/>
  <c r="G10" i="8"/>
  <c r="B10" i="9" s="1"/>
  <c r="AA12" i="2"/>
  <c r="F11" i="23"/>
  <c r="F11" i="8"/>
  <c r="G11" i="22"/>
  <c r="G31" i="8"/>
  <c r="B31" i="9" s="1"/>
  <c r="AA33" i="2"/>
  <c r="G12" i="22"/>
  <c r="G32" i="8"/>
  <c r="B32" i="9" s="1"/>
  <c r="G15" i="22"/>
  <c r="G35" i="8"/>
  <c r="B35" i="9" s="1"/>
  <c r="AA37" i="2"/>
  <c r="Y49" i="2"/>
  <c r="Y52" i="2"/>
  <c r="Z54" i="2"/>
  <c r="Z55" i="2"/>
  <c r="G14" i="21"/>
  <c r="G54" i="8"/>
  <c r="B54" i="9" s="1"/>
  <c r="AA56" i="2"/>
  <c r="F12" i="20"/>
  <c r="F72" i="8"/>
  <c r="F16" i="20"/>
  <c r="F76" i="8"/>
  <c r="G2" i="17"/>
  <c r="G122" i="8"/>
  <c r="B122" i="9" s="1"/>
  <c r="G3" i="17"/>
  <c r="G123" i="8"/>
  <c r="B123" i="9" s="1"/>
  <c r="AA125" i="2"/>
  <c r="Y126" i="2"/>
  <c r="Z126" i="2"/>
  <c r="F15" i="17"/>
  <c r="F135" i="8"/>
  <c r="AD51" i="11"/>
  <c r="AR56" i="11"/>
  <c r="Z56" i="11"/>
  <c r="J56" i="11"/>
  <c r="AJ56" i="11"/>
  <c r="R56" i="11"/>
  <c r="B56" i="11"/>
  <c r="AH61" i="11"/>
  <c r="P61" i="11"/>
  <c r="AP61" i="11"/>
  <c r="X61" i="11"/>
  <c r="H61" i="11"/>
  <c r="D8" i="11"/>
  <c r="T8" i="11"/>
  <c r="AL8" i="11"/>
  <c r="D16" i="11"/>
  <c r="T16" i="11"/>
  <c r="AL16" i="11"/>
  <c r="D32" i="11"/>
  <c r="T32" i="11"/>
  <c r="AL32" i="11"/>
  <c r="D40" i="11"/>
  <c r="T40" i="11"/>
  <c r="AL40" i="11"/>
  <c r="N51" i="11"/>
  <c r="AF51" i="11"/>
  <c r="F56" i="11"/>
  <c r="AD56" i="11"/>
  <c r="B59" i="11"/>
  <c r="X59" i="11"/>
  <c r="AL59" i="11"/>
  <c r="T59" i="11"/>
  <c r="D59" i="11"/>
  <c r="AT59" i="11"/>
  <c r="AD59" i="11"/>
  <c r="L59" i="11"/>
  <c r="F61" i="11"/>
  <c r="AD61" i="11"/>
  <c r="V67" i="11"/>
  <c r="AH69" i="11"/>
  <c r="P69" i="11"/>
  <c r="AP69" i="11"/>
  <c r="X69" i="11"/>
  <c r="H69" i="11"/>
  <c r="V72" i="11"/>
  <c r="R75" i="11"/>
  <c r="T80" i="11"/>
  <c r="T85" i="11"/>
  <c r="B87" i="11"/>
  <c r="X87" i="11"/>
  <c r="AT87" i="11"/>
  <c r="AD87" i="11"/>
  <c r="L87" i="11"/>
  <c r="AL87" i="11"/>
  <c r="T87" i="11"/>
  <c r="D87" i="11"/>
  <c r="AF115" i="11"/>
  <c r="N115" i="11"/>
  <c r="F7" i="23"/>
  <c r="F7" i="8"/>
  <c r="F10" i="23"/>
  <c r="F10" i="8"/>
  <c r="Z14" i="2"/>
  <c r="G13" i="23"/>
  <c r="G13" i="8"/>
  <c r="B13" i="9" s="1"/>
  <c r="Z16" i="2"/>
  <c r="F12" i="22"/>
  <c r="F32" i="8"/>
  <c r="Z35" i="2"/>
  <c r="Z36" i="2"/>
  <c r="F15" i="22"/>
  <c r="F35" i="8"/>
  <c r="Z57" i="2"/>
  <c r="Z58" i="2"/>
  <c r="Z61" i="2"/>
  <c r="Y77" i="2"/>
  <c r="G17" i="20"/>
  <c r="G77" i="8"/>
  <c r="B77" i="9" s="1"/>
  <c r="G6" i="19"/>
  <c r="G86" i="8"/>
  <c r="B86" i="9" s="1"/>
  <c r="F21" i="18"/>
  <c r="F121" i="8"/>
  <c r="H56" i="11"/>
  <c r="AF56" i="11"/>
  <c r="J61" i="11"/>
  <c r="AF61" i="11"/>
  <c r="AL67" i="11"/>
  <c r="T67" i="11"/>
  <c r="D67" i="11"/>
  <c r="AT67" i="11"/>
  <c r="AD67" i="11"/>
  <c r="L67" i="11"/>
  <c r="AR72" i="11"/>
  <c r="Z72" i="11"/>
  <c r="J72" i="11"/>
  <c r="AJ72" i="11"/>
  <c r="R72" i="11"/>
  <c r="B72" i="11"/>
  <c r="J123" i="11"/>
  <c r="G15" i="8"/>
  <c r="B15" i="9" s="1"/>
  <c r="G15" i="23"/>
  <c r="AA17" i="2"/>
  <c r="G16" i="23"/>
  <c r="G16" i="8"/>
  <c r="B16" i="9" s="1"/>
  <c r="G19" i="23"/>
  <c r="G19" i="8"/>
  <c r="B19" i="9" s="1"/>
  <c r="AA21" i="2"/>
  <c r="F11" i="22"/>
  <c r="F31" i="8"/>
  <c r="F14" i="22"/>
  <c r="F34" i="8"/>
  <c r="G16" i="22"/>
  <c r="G36" i="8"/>
  <c r="B36" i="9" s="1"/>
  <c r="G17" i="22"/>
  <c r="G37" i="8"/>
  <c r="B37" i="9" s="1"/>
  <c r="G18" i="22"/>
  <c r="G38" i="8"/>
  <c r="B38" i="9" s="1"/>
  <c r="AA40" i="2"/>
  <c r="F16" i="21"/>
  <c r="F56" i="8"/>
  <c r="G17" i="21"/>
  <c r="G57" i="8"/>
  <c r="B57" i="9" s="1"/>
  <c r="Z60" i="2"/>
  <c r="F19" i="21"/>
  <c r="F59" i="8"/>
  <c r="G18" i="20"/>
  <c r="G78" i="8"/>
  <c r="B78" i="9" s="1"/>
  <c r="F19" i="20"/>
  <c r="F79" i="8"/>
  <c r="G21" i="20"/>
  <c r="G81" i="8"/>
  <c r="B81" i="9" s="1"/>
  <c r="Y87" i="2"/>
  <c r="Z87" i="2"/>
  <c r="AH51" i="11"/>
  <c r="AP8" i="11"/>
  <c r="H16" i="11"/>
  <c r="AP16" i="11"/>
  <c r="H32" i="11"/>
  <c r="X32" i="11"/>
  <c r="AP32" i="11"/>
  <c r="H40" i="11"/>
  <c r="X40" i="11"/>
  <c r="AP40" i="11"/>
  <c r="B51" i="11"/>
  <c r="R51" i="11"/>
  <c r="AJ51" i="11"/>
  <c r="L56" i="11"/>
  <c r="AH56" i="11"/>
  <c r="H59" i="11"/>
  <c r="L61" i="11"/>
  <c r="AJ61" i="11"/>
  <c r="F67" i="11"/>
  <c r="Z67" i="11"/>
  <c r="F72" i="11"/>
  <c r="AD72" i="11"/>
  <c r="AL75" i="11"/>
  <c r="T75" i="11"/>
  <c r="D75" i="11"/>
  <c r="AT75" i="11"/>
  <c r="AD75" i="11"/>
  <c r="L75" i="11"/>
  <c r="AR80" i="11"/>
  <c r="Z80" i="11"/>
  <c r="J80" i="11"/>
  <c r="AJ80" i="11"/>
  <c r="R80" i="11"/>
  <c r="B80" i="11"/>
  <c r="AH85" i="11"/>
  <c r="P85" i="11"/>
  <c r="AP85" i="11"/>
  <c r="X85" i="11"/>
  <c r="H85" i="11"/>
  <c r="H87" i="11"/>
  <c r="AL99" i="11"/>
  <c r="T99" i="11"/>
  <c r="D99" i="11"/>
  <c r="AJ99" i="11"/>
  <c r="R99" i="11"/>
  <c r="AT99" i="11"/>
  <c r="AD99" i="11"/>
  <c r="L99" i="11"/>
  <c r="P123" i="11"/>
  <c r="F16" i="23"/>
  <c r="F16" i="8"/>
  <c r="Z19" i="2"/>
  <c r="Z20" i="2"/>
  <c r="F19" i="23"/>
  <c r="F19" i="8"/>
  <c r="Z41" i="2"/>
  <c r="Z42" i="2"/>
  <c r="Z45" i="2"/>
  <c r="Y57" i="2"/>
  <c r="Y60" i="2"/>
  <c r="Z62" i="2"/>
  <c r="Z63" i="2"/>
  <c r="Z64" i="2"/>
  <c r="F11" i="20"/>
  <c r="F71" i="8"/>
  <c r="F95" i="8"/>
  <c r="F15" i="19"/>
  <c r="P51" i="11"/>
  <c r="H8" i="11"/>
  <c r="X8" i="11"/>
  <c r="X16" i="11"/>
  <c r="J8" i="11"/>
  <c r="Z8" i="11"/>
  <c r="J16" i="11"/>
  <c r="Z16" i="11"/>
  <c r="J32" i="11"/>
  <c r="Z32" i="11"/>
  <c r="J40" i="11"/>
  <c r="Z40" i="11"/>
  <c r="D51" i="11"/>
  <c r="T51" i="11"/>
  <c r="AL51" i="11"/>
  <c r="N56" i="11"/>
  <c r="AL56" i="11"/>
  <c r="J59" i="11"/>
  <c r="AH59" i="11"/>
  <c r="AJ60" i="11"/>
  <c r="R60" i="11"/>
  <c r="B60" i="11"/>
  <c r="AR60" i="11"/>
  <c r="Z60" i="11"/>
  <c r="J60" i="11"/>
  <c r="N61" i="11"/>
  <c r="AL61" i="11"/>
  <c r="H67" i="11"/>
  <c r="AF67" i="11"/>
  <c r="L69" i="11"/>
  <c r="AJ69" i="11"/>
  <c r="H72" i="11"/>
  <c r="AF72" i="11"/>
  <c r="F75" i="11"/>
  <c r="Z75" i="11"/>
  <c r="F80" i="11"/>
  <c r="AD80" i="11"/>
  <c r="AL83" i="11"/>
  <c r="T83" i="11"/>
  <c r="D83" i="11"/>
  <c r="AT83" i="11"/>
  <c r="AD83" i="11"/>
  <c r="L83" i="11"/>
  <c r="F85" i="11"/>
  <c r="AD85" i="11"/>
  <c r="J87" i="11"/>
  <c r="AH87" i="11"/>
  <c r="AR88" i="11"/>
  <c r="Z88" i="11"/>
  <c r="J88" i="11"/>
  <c r="AJ88" i="11"/>
  <c r="R88" i="11"/>
  <c r="B88" i="11"/>
  <c r="AR96" i="11"/>
  <c r="Z96" i="11"/>
  <c r="J96" i="11"/>
  <c r="AJ96" i="11"/>
  <c r="R96" i="11"/>
  <c r="B96" i="11"/>
  <c r="AP107" i="11"/>
  <c r="Z123" i="11"/>
  <c r="Y17" i="2"/>
  <c r="Y20" i="2"/>
  <c r="G20" i="23"/>
  <c r="G20" i="8"/>
  <c r="B20" i="9" s="1"/>
  <c r="Z23" i="2"/>
  <c r="G2" i="22"/>
  <c r="G22" i="8"/>
  <c r="B22" i="9" s="1"/>
  <c r="AA24" i="2"/>
  <c r="F20" i="22"/>
  <c r="F40" i="8"/>
  <c r="Z43" i="2"/>
  <c r="Z44" i="2"/>
  <c r="F3" i="21"/>
  <c r="F43" i="8"/>
  <c r="Z65" i="2"/>
  <c r="Z66" i="2"/>
  <c r="G14" i="20"/>
  <c r="G74" i="8"/>
  <c r="B74" i="9" s="1"/>
  <c r="H17" i="19"/>
  <c r="H97" i="8"/>
  <c r="C133" i="24" s="1"/>
  <c r="F3" i="18"/>
  <c r="F103" i="8"/>
  <c r="H101" i="11"/>
  <c r="X101" i="11"/>
  <c r="AP101" i="11"/>
  <c r="L107" i="11"/>
  <c r="AD107" i="11"/>
  <c r="AT107" i="11"/>
  <c r="H109" i="11"/>
  <c r="X109" i="11"/>
  <c r="AP109" i="11"/>
  <c r="L115" i="11"/>
  <c r="AD115" i="11"/>
  <c r="AT115" i="11"/>
  <c r="H117" i="11"/>
  <c r="X117" i="11"/>
  <c r="AP117" i="11"/>
  <c r="D119" i="11"/>
  <c r="T119" i="11"/>
  <c r="AL119" i="11"/>
  <c r="L123" i="11"/>
  <c r="AD123" i="11"/>
  <c r="AT123" i="11"/>
  <c r="L131" i="11"/>
  <c r="AD131" i="11"/>
  <c r="AT131" i="11"/>
  <c r="H133" i="11"/>
  <c r="X133" i="11"/>
  <c r="AP133" i="11"/>
  <c r="L139" i="11"/>
  <c r="AD139" i="11"/>
  <c r="AT139" i="11"/>
  <c r="H141" i="11"/>
  <c r="X141" i="11"/>
  <c r="AP141" i="11"/>
  <c r="Y11" i="2"/>
  <c r="Y19" i="2"/>
  <c r="Y27" i="2"/>
  <c r="Y35" i="2"/>
  <c r="Y43" i="2"/>
  <c r="Y51" i="2"/>
  <c r="Y59" i="2"/>
  <c r="AA59" i="2" s="1"/>
  <c r="Y67" i="2"/>
  <c r="AA67" i="2" s="1"/>
  <c r="Y79" i="2"/>
  <c r="Z82" i="2"/>
  <c r="Y83" i="2"/>
  <c r="Y88" i="2"/>
  <c r="Z106" i="2"/>
  <c r="Z107" i="2"/>
  <c r="Z110" i="2"/>
  <c r="Y122" i="2"/>
  <c r="Y125" i="2"/>
  <c r="Z127" i="2"/>
  <c r="Z128" i="2"/>
  <c r="Z129" i="2"/>
  <c r="F119" i="11"/>
  <c r="V119" i="11"/>
  <c r="AN119" i="11"/>
  <c r="N131" i="11"/>
  <c r="AF131" i="11"/>
  <c r="N139" i="11"/>
  <c r="AF139" i="11"/>
  <c r="Y6" i="2"/>
  <c r="Y14" i="2"/>
  <c r="Y22" i="2"/>
  <c r="AA22" i="2" s="1"/>
  <c r="Y30" i="2"/>
  <c r="Y38" i="2"/>
  <c r="AA38" i="2" s="1"/>
  <c r="Y46" i="2"/>
  <c r="Y54" i="2"/>
  <c r="Y62" i="2"/>
  <c r="Y70" i="2"/>
  <c r="G7" i="19"/>
  <c r="G87" i="8"/>
  <c r="B87" i="9" s="1"/>
  <c r="AA89" i="2"/>
  <c r="F5" i="18"/>
  <c r="F105" i="8"/>
  <c r="Z108" i="2"/>
  <c r="G7" i="18"/>
  <c r="G107" i="8"/>
  <c r="B107" i="9" s="1"/>
  <c r="AA109" i="2"/>
  <c r="F8" i="18"/>
  <c r="F108" i="8"/>
  <c r="Z130" i="2"/>
  <c r="Z131" i="2"/>
  <c r="Z134" i="2"/>
  <c r="G8" i="19"/>
  <c r="G88" i="8"/>
  <c r="B88" i="9" s="1"/>
  <c r="G9" i="19"/>
  <c r="G89" i="8"/>
  <c r="B89" i="9" s="1"/>
  <c r="G12" i="19"/>
  <c r="G92" i="8"/>
  <c r="B92" i="9" s="1"/>
  <c r="AA94" i="2"/>
  <c r="F4" i="18"/>
  <c r="F104" i="8"/>
  <c r="F7" i="18"/>
  <c r="F107" i="8"/>
  <c r="Z111" i="2"/>
  <c r="G10" i="18"/>
  <c r="G110" i="8"/>
  <c r="B110" i="9" s="1"/>
  <c r="AA112" i="2"/>
  <c r="G11" i="18"/>
  <c r="G111" i="8"/>
  <c r="B111" i="9" s="1"/>
  <c r="AA113" i="2"/>
  <c r="H13" i="18"/>
  <c r="H113" i="8"/>
  <c r="C98" i="24" s="1"/>
  <c r="F9" i="17"/>
  <c r="F129" i="8"/>
  <c r="G10" i="17"/>
  <c r="G130" i="8"/>
  <c r="B130" i="9" s="1"/>
  <c r="Z133" i="2"/>
  <c r="F12" i="17"/>
  <c r="F132" i="8"/>
  <c r="B107" i="11"/>
  <c r="R107" i="11"/>
  <c r="AJ107" i="11"/>
  <c r="B115" i="11"/>
  <c r="R115" i="11"/>
  <c r="AJ115" i="11"/>
  <c r="J119" i="11"/>
  <c r="Z119" i="11"/>
  <c r="AR119" i="11"/>
  <c r="B123" i="11"/>
  <c r="R123" i="11"/>
  <c r="AJ123" i="11"/>
  <c r="B131" i="11"/>
  <c r="R131" i="11"/>
  <c r="AJ131" i="11"/>
  <c r="B139" i="11"/>
  <c r="R139" i="11"/>
  <c r="AJ139" i="11"/>
  <c r="Y76" i="2"/>
  <c r="Y91" i="2"/>
  <c r="Z92" i="2"/>
  <c r="Z93" i="2"/>
  <c r="F12" i="19"/>
  <c r="F92" i="8"/>
  <c r="Z114" i="2"/>
  <c r="G13" i="18"/>
  <c r="G113" i="8"/>
  <c r="B113" i="9" s="1"/>
  <c r="G16" i="18"/>
  <c r="G116" i="8"/>
  <c r="B116" i="9" s="1"/>
  <c r="AA118" i="2"/>
  <c r="Y130" i="2"/>
  <c r="Y133" i="2"/>
  <c r="G13" i="17"/>
  <c r="G133" i="8"/>
  <c r="B133" i="9" s="1"/>
  <c r="Z136" i="2"/>
  <c r="G15" i="17"/>
  <c r="G135" i="8"/>
  <c r="B135" i="9" s="1"/>
  <c r="AA137" i="2"/>
  <c r="P101" i="11"/>
  <c r="D107" i="11"/>
  <c r="T107" i="11"/>
  <c r="AL107" i="11"/>
  <c r="P109" i="11"/>
  <c r="D115" i="11"/>
  <c r="T115" i="11"/>
  <c r="AL115" i="11"/>
  <c r="P117" i="11"/>
  <c r="L119" i="11"/>
  <c r="AD119" i="11"/>
  <c r="AT119" i="11"/>
  <c r="D123" i="11"/>
  <c r="T123" i="11"/>
  <c r="AL123" i="11"/>
  <c r="D131" i="11"/>
  <c r="T131" i="11"/>
  <c r="AL131" i="11"/>
  <c r="P133" i="11"/>
  <c r="D139" i="11"/>
  <c r="T139" i="11"/>
  <c r="AL139" i="11"/>
  <c r="P141" i="11"/>
  <c r="Y7" i="2"/>
  <c r="Y15" i="2"/>
  <c r="Y23" i="2"/>
  <c r="Y31" i="2"/>
  <c r="AA31" i="2" s="1"/>
  <c r="Y39" i="2"/>
  <c r="AA39" i="2" s="1"/>
  <c r="Y47" i="2"/>
  <c r="Y55" i="2"/>
  <c r="Y63" i="2"/>
  <c r="Y71" i="2"/>
  <c r="Y80" i="2"/>
  <c r="AA80" i="2" s="1"/>
  <c r="Z84" i="2"/>
  <c r="Y90" i="2"/>
  <c r="AA90" i="2" s="1"/>
  <c r="Y93" i="2"/>
  <c r="Z95" i="2"/>
  <c r="Z96" i="2"/>
  <c r="Z97" i="2"/>
  <c r="F13" i="18"/>
  <c r="F113" i="8"/>
  <c r="Z116" i="2"/>
  <c r="Z117" i="2"/>
  <c r="F116" i="8"/>
  <c r="F16" i="18"/>
  <c r="Z138" i="2"/>
  <c r="Z139" i="2"/>
  <c r="Z142" i="2"/>
  <c r="AT32" i="12"/>
  <c r="X32" i="12"/>
  <c r="B32" i="12"/>
  <c r="AP32" i="12"/>
  <c r="V32" i="12"/>
  <c r="AL32" i="12"/>
  <c r="P32" i="12"/>
  <c r="AH32" i="12"/>
  <c r="N32" i="12"/>
  <c r="AF32" i="12"/>
  <c r="J32" i="12"/>
  <c r="AD32" i="12"/>
  <c r="H32" i="12"/>
  <c r="F131" i="11"/>
  <c r="V131" i="11"/>
  <c r="F139" i="11"/>
  <c r="V139" i="11"/>
  <c r="Z77" i="2"/>
  <c r="Z85" i="2"/>
  <c r="G16" i="19"/>
  <c r="G96" i="8"/>
  <c r="B96" i="9" s="1"/>
  <c r="AA98" i="2"/>
  <c r="G17" i="19"/>
  <c r="G97" i="8"/>
  <c r="B97" i="9" s="1"/>
  <c r="G20" i="19"/>
  <c r="G100" i="8"/>
  <c r="B100" i="9" s="1"/>
  <c r="AA102" i="2"/>
  <c r="Y114" i="2"/>
  <c r="Y117" i="2"/>
  <c r="G17" i="18"/>
  <c r="G117" i="8"/>
  <c r="B117" i="9" s="1"/>
  <c r="Z120" i="2"/>
  <c r="G19" i="18"/>
  <c r="G119" i="8"/>
  <c r="B119" i="9" s="1"/>
  <c r="AA121" i="2"/>
  <c r="F17" i="17"/>
  <c r="F137" i="8"/>
  <c r="G18" i="17"/>
  <c r="G138" i="8"/>
  <c r="B138" i="9" s="1"/>
  <c r="G19" i="17"/>
  <c r="G139" i="8"/>
  <c r="B139" i="9" s="1"/>
  <c r="AA141" i="2"/>
  <c r="F20" i="17"/>
  <c r="F140" i="8"/>
  <c r="AT40" i="12"/>
  <c r="X40" i="12"/>
  <c r="B40" i="12"/>
  <c r="AP40" i="12"/>
  <c r="V40" i="12"/>
  <c r="AL40" i="12"/>
  <c r="P40" i="12"/>
  <c r="AH40" i="12"/>
  <c r="N40" i="12"/>
  <c r="AF40" i="12"/>
  <c r="J40" i="12"/>
  <c r="AD40" i="12"/>
  <c r="H40" i="12"/>
  <c r="H107" i="11"/>
  <c r="X107" i="11"/>
  <c r="H115" i="11"/>
  <c r="X115" i="11"/>
  <c r="P119" i="11"/>
  <c r="H123" i="11"/>
  <c r="X123" i="11"/>
  <c r="H131" i="11"/>
  <c r="X131" i="11"/>
  <c r="H139" i="11"/>
  <c r="X139" i="11"/>
  <c r="Z81" i="2"/>
  <c r="F3" i="19"/>
  <c r="F83" i="8"/>
  <c r="Y86" i="2"/>
  <c r="F17" i="19"/>
  <c r="F97" i="8"/>
  <c r="G18" i="19"/>
  <c r="G98" i="8"/>
  <c r="B98" i="9" s="1"/>
  <c r="Z101" i="2"/>
  <c r="F20" i="19"/>
  <c r="F100" i="8"/>
  <c r="Z122" i="2"/>
  <c r="Z123" i="2"/>
  <c r="F16" i="17"/>
  <c r="F136" i="8"/>
  <c r="F19" i="17"/>
  <c r="F139" i="8"/>
  <c r="Z143" i="2"/>
  <c r="Y84" i="2"/>
  <c r="Y92" i="2"/>
  <c r="Y100" i="2"/>
  <c r="AA100" i="2" s="1"/>
  <c r="Y108" i="2"/>
  <c r="Y116" i="2"/>
  <c r="Y124" i="2"/>
  <c r="AA124" i="2" s="1"/>
  <c r="Y132" i="2"/>
  <c r="Y140" i="2"/>
  <c r="P6" i="12"/>
  <c r="AF6" i="12"/>
  <c r="H8" i="12"/>
  <c r="X8" i="12"/>
  <c r="AN8" i="12"/>
  <c r="P10" i="12"/>
  <c r="AF10" i="12"/>
  <c r="H16" i="12"/>
  <c r="X16" i="12"/>
  <c r="AN16" i="12"/>
  <c r="AR32" i="12"/>
  <c r="AB32" i="12"/>
  <c r="L32" i="12"/>
  <c r="AJ32" i="12"/>
  <c r="T32" i="12"/>
  <c r="D32" i="12"/>
  <c r="AR40" i="12"/>
  <c r="AB40" i="12"/>
  <c r="L40" i="12"/>
  <c r="AJ40" i="12"/>
  <c r="T40" i="12"/>
  <c r="D40" i="12"/>
  <c r="L55" i="12"/>
  <c r="V59" i="12"/>
  <c r="B60" i="12"/>
  <c r="Z61" i="12"/>
  <c r="Y95" i="2"/>
  <c r="Y103" i="2"/>
  <c r="AA103" i="2" s="1"/>
  <c r="Y111" i="2"/>
  <c r="Y119" i="2"/>
  <c r="Y127" i="2"/>
  <c r="Y135" i="2"/>
  <c r="AA135" i="2" s="1"/>
  <c r="Y143" i="2"/>
  <c r="J8" i="12"/>
  <c r="Z8" i="12"/>
  <c r="AP8" i="12"/>
  <c r="J16" i="12"/>
  <c r="Z16" i="12"/>
  <c r="AP16" i="12"/>
  <c r="AF51" i="12"/>
  <c r="P51" i="12"/>
  <c r="AT51" i="12"/>
  <c r="AD51" i="12"/>
  <c r="N51" i="12"/>
  <c r="AN51" i="12"/>
  <c r="X51" i="12"/>
  <c r="H51" i="12"/>
  <c r="AF56" i="12"/>
  <c r="P56" i="12"/>
  <c r="AR56" i="12"/>
  <c r="AB56" i="12"/>
  <c r="L56" i="12"/>
  <c r="AP56" i="12"/>
  <c r="Z56" i="12"/>
  <c r="J56" i="12"/>
  <c r="AJ56" i="12"/>
  <c r="T56" i="12"/>
  <c r="D56" i="12"/>
  <c r="Z59" i="12"/>
  <c r="AD61" i="12"/>
  <c r="L8" i="12"/>
  <c r="AB8" i="12"/>
  <c r="AR8" i="12"/>
  <c r="L16" i="12"/>
  <c r="AB16" i="12"/>
  <c r="AR16" i="12"/>
  <c r="AJ55" i="12"/>
  <c r="T55" i="12"/>
  <c r="D55" i="12"/>
  <c r="AF55" i="12"/>
  <c r="P55" i="12"/>
  <c r="AT55" i="12"/>
  <c r="AD55" i="12"/>
  <c r="N55" i="12"/>
  <c r="AN55" i="12"/>
  <c r="X55" i="12"/>
  <c r="H55" i="12"/>
  <c r="X56" i="12"/>
  <c r="AH59" i="12"/>
  <c r="AF60" i="12"/>
  <c r="P60" i="12"/>
  <c r="AR60" i="12"/>
  <c r="AB60" i="12"/>
  <c r="L60" i="12"/>
  <c r="AP60" i="12"/>
  <c r="Z60" i="12"/>
  <c r="J60" i="12"/>
  <c r="AN60" i="12"/>
  <c r="X60" i="12"/>
  <c r="H60" i="12"/>
  <c r="AJ60" i="12"/>
  <c r="T60" i="12"/>
  <c r="D60" i="12"/>
  <c r="AH61" i="12"/>
  <c r="AF72" i="12"/>
  <c r="P72" i="12"/>
  <c r="AR72" i="12"/>
  <c r="AB72" i="12"/>
  <c r="L72" i="12"/>
  <c r="AP72" i="12"/>
  <c r="Z72" i="12"/>
  <c r="J72" i="12"/>
  <c r="AN72" i="12"/>
  <c r="X72" i="12"/>
  <c r="H72" i="12"/>
  <c r="AL72" i="12"/>
  <c r="V72" i="12"/>
  <c r="F72" i="12"/>
  <c r="AJ72" i="12"/>
  <c r="T72" i="12"/>
  <c r="D72" i="12"/>
  <c r="AJ75" i="12"/>
  <c r="T75" i="12"/>
  <c r="D75" i="12"/>
  <c r="AF75" i="12"/>
  <c r="P75" i="12"/>
  <c r="AT75" i="12"/>
  <c r="AD75" i="12"/>
  <c r="N75" i="12"/>
  <c r="AR75" i="12"/>
  <c r="AB75" i="12"/>
  <c r="L75" i="12"/>
  <c r="AP75" i="12"/>
  <c r="Z75" i="12"/>
  <c r="J75" i="12"/>
  <c r="AN75" i="12"/>
  <c r="X75" i="12"/>
  <c r="H75" i="12"/>
  <c r="AF88" i="12"/>
  <c r="P88" i="12"/>
  <c r="AT88" i="12"/>
  <c r="AD88" i="12"/>
  <c r="N88" i="12"/>
  <c r="AR88" i="12"/>
  <c r="AB88" i="12"/>
  <c r="L88" i="12"/>
  <c r="AP88" i="12"/>
  <c r="Z88" i="12"/>
  <c r="J88" i="12"/>
  <c r="AN88" i="12"/>
  <c r="X88" i="12"/>
  <c r="H88" i="12"/>
  <c r="AL88" i="12"/>
  <c r="V88" i="12"/>
  <c r="F88" i="12"/>
  <c r="AJ88" i="12"/>
  <c r="T88" i="12"/>
  <c r="D88" i="12"/>
  <c r="F6" i="12"/>
  <c r="V6" i="12"/>
  <c r="AL6" i="12"/>
  <c r="N8" i="12"/>
  <c r="AD8" i="12"/>
  <c r="AT8" i="12"/>
  <c r="V10" i="12"/>
  <c r="AL10" i="12"/>
  <c r="N16" i="12"/>
  <c r="AD16" i="12"/>
  <c r="AT16" i="12"/>
  <c r="F51" i="12"/>
  <c r="AH51" i="12"/>
  <c r="Z55" i="12"/>
  <c r="AD56" i="12"/>
  <c r="AL59" i="12"/>
  <c r="R60" i="12"/>
  <c r="AP61" i="12"/>
  <c r="B72" i="12"/>
  <c r="B75" i="12"/>
  <c r="Y96" i="2"/>
  <c r="Y104" i="2"/>
  <c r="AA104" i="2" s="1"/>
  <c r="Y112" i="2"/>
  <c r="Y120" i="2"/>
  <c r="Y128" i="2"/>
  <c r="Y136" i="2"/>
  <c r="H6" i="12"/>
  <c r="X6" i="12"/>
  <c r="P8" i="12"/>
  <c r="AF8" i="12"/>
  <c r="H10" i="12"/>
  <c r="X10" i="12"/>
  <c r="P16" i="12"/>
  <c r="AF16" i="12"/>
  <c r="R32" i="12"/>
  <c r="AN32" i="12"/>
  <c r="R40" i="12"/>
  <c r="AN40" i="12"/>
  <c r="J51" i="12"/>
  <c r="AJ51" i="12"/>
  <c r="AB55" i="12"/>
  <c r="B56" i="12"/>
  <c r="AH56" i="12"/>
  <c r="B59" i="12"/>
  <c r="AP59" i="12"/>
  <c r="V60" i="12"/>
  <c r="B61" i="12"/>
  <c r="AT61" i="12"/>
  <c r="AJ67" i="12"/>
  <c r="T67" i="12"/>
  <c r="D67" i="12"/>
  <c r="AF67" i="12"/>
  <c r="P67" i="12"/>
  <c r="AT67" i="12"/>
  <c r="AD67" i="12"/>
  <c r="N67" i="12"/>
  <c r="AR67" i="12"/>
  <c r="AB67" i="12"/>
  <c r="L67" i="12"/>
  <c r="AP67" i="12"/>
  <c r="Z67" i="12"/>
  <c r="J67" i="12"/>
  <c r="AN67" i="12"/>
  <c r="X67" i="12"/>
  <c r="H67" i="12"/>
  <c r="N72" i="12"/>
  <c r="F75" i="12"/>
  <c r="AF80" i="12"/>
  <c r="P80" i="12"/>
  <c r="AR80" i="12"/>
  <c r="AB80" i="12"/>
  <c r="L80" i="12"/>
  <c r="AP80" i="12"/>
  <c r="Z80" i="12"/>
  <c r="J80" i="12"/>
  <c r="AN80" i="12"/>
  <c r="X80" i="12"/>
  <c r="H80" i="12"/>
  <c r="AL80" i="12"/>
  <c r="V80" i="12"/>
  <c r="F80" i="12"/>
  <c r="AJ80" i="12"/>
  <c r="T80" i="12"/>
  <c r="D80" i="12"/>
  <c r="F56" i="12"/>
  <c r="AL56" i="12"/>
  <c r="D8" i="12"/>
  <c r="T8" i="12"/>
  <c r="D16" i="12"/>
  <c r="T16" i="12"/>
  <c r="AJ59" i="12"/>
  <c r="T59" i="12"/>
  <c r="D59" i="12"/>
  <c r="AF59" i="12"/>
  <c r="P59" i="12"/>
  <c r="AT59" i="12"/>
  <c r="AD59" i="12"/>
  <c r="N59" i="12"/>
  <c r="AR59" i="12"/>
  <c r="AB59" i="12"/>
  <c r="L59" i="12"/>
  <c r="AN59" i="12"/>
  <c r="X59" i="12"/>
  <c r="H59" i="12"/>
  <c r="AR61" i="12"/>
  <c r="AB61" i="12"/>
  <c r="L61" i="12"/>
  <c r="AN61" i="12"/>
  <c r="X61" i="12"/>
  <c r="H61" i="12"/>
  <c r="AL61" i="12"/>
  <c r="V61" i="12"/>
  <c r="F61" i="12"/>
  <c r="AJ61" i="12"/>
  <c r="T61" i="12"/>
  <c r="D61" i="12"/>
  <c r="AF61" i="12"/>
  <c r="P61" i="12"/>
  <c r="P69" i="12"/>
  <c r="AF69" i="12"/>
  <c r="H83" i="12"/>
  <c r="X83" i="12"/>
  <c r="AN83" i="12"/>
  <c r="P85" i="12"/>
  <c r="AF85" i="12"/>
  <c r="H87" i="12"/>
  <c r="X87" i="12"/>
  <c r="AN87" i="12"/>
  <c r="H91" i="12"/>
  <c r="X91" i="12"/>
  <c r="AN91" i="12"/>
  <c r="B96" i="12"/>
  <c r="X96" i="12"/>
  <c r="AN99" i="12"/>
  <c r="X99" i="12"/>
  <c r="H99" i="12"/>
  <c r="AF99" i="12"/>
  <c r="P99" i="12"/>
  <c r="F101" i="12"/>
  <c r="B109" i="12"/>
  <c r="AH109" i="12"/>
  <c r="D115" i="12"/>
  <c r="J83" i="12"/>
  <c r="Z83" i="12"/>
  <c r="AP83" i="12"/>
  <c r="J87" i="12"/>
  <c r="Z87" i="12"/>
  <c r="AP87" i="12"/>
  <c r="J91" i="12"/>
  <c r="Z91" i="12"/>
  <c r="AP91" i="12"/>
  <c r="AF101" i="12"/>
  <c r="P101" i="12"/>
  <c r="AN101" i="12"/>
  <c r="X101" i="12"/>
  <c r="H101" i="12"/>
  <c r="AR107" i="12"/>
  <c r="AB107" i="12"/>
  <c r="AN107" i="12"/>
  <c r="X107" i="12"/>
  <c r="H107" i="12"/>
  <c r="AL107" i="12"/>
  <c r="V107" i="12"/>
  <c r="F107" i="12"/>
  <c r="AF107" i="12"/>
  <c r="P107" i="12"/>
  <c r="F109" i="12"/>
  <c r="AL109" i="12"/>
  <c r="AJ117" i="12"/>
  <c r="T117" i="12"/>
  <c r="D117" i="12"/>
  <c r="AF117" i="12"/>
  <c r="P117" i="12"/>
  <c r="AT117" i="12"/>
  <c r="AD117" i="12"/>
  <c r="N117" i="12"/>
  <c r="AR117" i="12"/>
  <c r="AP117" i="12"/>
  <c r="Z117" i="12"/>
  <c r="J117" i="12"/>
  <c r="AN117" i="12"/>
  <c r="X117" i="12"/>
  <c r="H117" i="12"/>
  <c r="D69" i="12"/>
  <c r="T69" i="12"/>
  <c r="AJ69" i="12"/>
  <c r="L83" i="12"/>
  <c r="AB83" i="12"/>
  <c r="AR83" i="12"/>
  <c r="D85" i="12"/>
  <c r="T85" i="12"/>
  <c r="AJ85" i="12"/>
  <c r="L87" i="12"/>
  <c r="AB87" i="12"/>
  <c r="AR87" i="12"/>
  <c r="L91" i="12"/>
  <c r="AB91" i="12"/>
  <c r="AR91" i="12"/>
  <c r="H96" i="12"/>
  <c r="AD96" i="12"/>
  <c r="AJ96" i="12"/>
  <c r="T96" i="12"/>
  <c r="D96" i="12"/>
  <c r="AR96" i="12"/>
  <c r="AB96" i="12"/>
  <c r="L96" i="12"/>
  <c r="L101" i="12"/>
  <c r="AH101" i="12"/>
  <c r="Z107" i="12"/>
  <c r="J109" i="12"/>
  <c r="AP109" i="12"/>
  <c r="L117" i="12"/>
  <c r="B6" i="26"/>
  <c r="F69" i="12"/>
  <c r="V69" i="12"/>
  <c r="AL69" i="12"/>
  <c r="N83" i="12"/>
  <c r="AD83" i="12"/>
  <c r="AT83" i="12"/>
  <c r="F85" i="12"/>
  <c r="V85" i="12"/>
  <c r="AL85" i="12"/>
  <c r="N87" i="12"/>
  <c r="AD87" i="12"/>
  <c r="AT87" i="12"/>
  <c r="N91" i="12"/>
  <c r="AD91" i="12"/>
  <c r="AT91" i="12"/>
  <c r="J96" i="12"/>
  <c r="N101" i="12"/>
  <c r="AJ101" i="12"/>
  <c r="B107" i="12"/>
  <c r="AD107" i="12"/>
  <c r="L109" i="12"/>
  <c r="AR109" i="12"/>
  <c r="R117" i="12"/>
  <c r="R6" i="26"/>
  <c r="H69" i="12"/>
  <c r="X69" i="12"/>
  <c r="AN69" i="12"/>
  <c r="P83" i="12"/>
  <c r="AF83" i="12"/>
  <c r="H85" i="12"/>
  <c r="X85" i="12"/>
  <c r="AN85" i="12"/>
  <c r="P87" i="12"/>
  <c r="AF87" i="12"/>
  <c r="P91" i="12"/>
  <c r="AF91" i="12"/>
  <c r="N96" i="12"/>
  <c r="AH96" i="12"/>
  <c r="R101" i="12"/>
  <c r="AL101" i="12"/>
  <c r="D107" i="12"/>
  <c r="AH107" i="12"/>
  <c r="AR115" i="12"/>
  <c r="AB115" i="12"/>
  <c r="L115" i="12"/>
  <c r="AN115" i="12"/>
  <c r="X115" i="12"/>
  <c r="H115" i="12"/>
  <c r="AL115" i="12"/>
  <c r="V115" i="12"/>
  <c r="F115" i="12"/>
  <c r="AF115" i="12"/>
  <c r="P115" i="12"/>
  <c r="V117" i="12"/>
  <c r="AJ109" i="12"/>
  <c r="T109" i="12"/>
  <c r="D109" i="12"/>
  <c r="AF109" i="12"/>
  <c r="P109" i="12"/>
  <c r="AT109" i="12"/>
  <c r="AD109" i="12"/>
  <c r="N109" i="12"/>
  <c r="AN109" i="12"/>
  <c r="X109" i="12"/>
  <c r="H109" i="12"/>
  <c r="L69" i="12"/>
  <c r="AB69" i="12"/>
  <c r="D83" i="12"/>
  <c r="T83" i="12"/>
  <c r="L85" i="12"/>
  <c r="AB85" i="12"/>
  <c r="D87" i="12"/>
  <c r="T87" i="12"/>
  <c r="D91" i="12"/>
  <c r="T91" i="12"/>
  <c r="R96" i="12"/>
  <c r="AN96" i="12"/>
  <c r="B101" i="12"/>
  <c r="V101" i="12"/>
  <c r="AR101" i="12"/>
  <c r="L107" i="12"/>
  <c r="AP107" i="12"/>
  <c r="Z109" i="12"/>
  <c r="AH117" i="12"/>
  <c r="AF6" i="26"/>
  <c r="P6" i="26"/>
  <c r="AT6" i="26"/>
  <c r="AD6" i="26"/>
  <c r="N6" i="26"/>
  <c r="AP6" i="26"/>
  <c r="Z6" i="26"/>
  <c r="J6" i="26"/>
  <c r="AN6" i="26"/>
  <c r="X6" i="26"/>
  <c r="H6" i="26"/>
  <c r="AL6" i="26"/>
  <c r="V6" i="26"/>
  <c r="F6" i="26"/>
  <c r="P119" i="12"/>
  <c r="AF119" i="12"/>
  <c r="P123" i="12"/>
  <c r="AF123" i="12"/>
  <c r="P131" i="12"/>
  <c r="AF131" i="12"/>
  <c r="H133" i="12"/>
  <c r="X133" i="12"/>
  <c r="AN133" i="12"/>
  <c r="P139" i="12"/>
  <c r="AF139" i="12"/>
  <c r="H141" i="12"/>
  <c r="X141" i="12"/>
  <c r="AN141" i="12"/>
  <c r="D6" i="26"/>
  <c r="T6" i="26"/>
  <c r="AJ6" i="26"/>
  <c r="L8" i="26"/>
  <c r="AB8" i="26"/>
  <c r="AR8" i="26"/>
  <c r="F10" i="26"/>
  <c r="X10" i="26"/>
  <c r="B16" i="26"/>
  <c r="X16" i="26"/>
  <c r="J133" i="12"/>
  <c r="Z133" i="12"/>
  <c r="AP133" i="12"/>
  <c r="J141" i="12"/>
  <c r="Z141" i="12"/>
  <c r="AP141" i="12"/>
  <c r="AR16" i="26"/>
  <c r="AB16" i="26"/>
  <c r="L16" i="26"/>
  <c r="AJ16" i="26"/>
  <c r="T16" i="26"/>
  <c r="D16" i="26"/>
  <c r="B32" i="26"/>
  <c r="T123" i="12"/>
  <c r="AJ123" i="12"/>
  <c r="D131" i="12"/>
  <c r="T131" i="12"/>
  <c r="AJ131" i="12"/>
  <c r="L133" i="12"/>
  <c r="AB133" i="12"/>
  <c r="AR133" i="12"/>
  <c r="D139" i="12"/>
  <c r="T139" i="12"/>
  <c r="AJ139" i="12"/>
  <c r="L141" i="12"/>
  <c r="AB141" i="12"/>
  <c r="AR141" i="12"/>
  <c r="P8" i="26"/>
  <c r="J10" i="26"/>
  <c r="AR10" i="26"/>
  <c r="AB10" i="26"/>
  <c r="L10" i="26"/>
  <c r="H16" i="26"/>
  <c r="AD16" i="26"/>
  <c r="R32" i="26"/>
  <c r="R40" i="26"/>
  <c r="R56" i="26"/>
  <c r="F119" i="12"/>
  <c r="V119" i="12"/>
  <c r="AL119" i="12"/>
  <c r="F123" i="12"/>
  <c r="V123" i="12"/>
  <c r="AL123" i="12"/>
  <c r="F131" i="12"/>
  <c r="V131" i="12"/>
  <c r="AL131" i="12"/>
  <c r="N133" i="12"/>
  <c r="AD133" i="12"/>
  <c r="AT133" i="12"/>
  <c r="F139" i="12"/>
  <c r="V139" i="12"/>
  <c r="AL139" i="12"/>
  <c r="N141" i="12"/>
  <c r="AD141" i="12"/>
  <c r="AT141" i="12"/>
  <c r="J16" i="26"/>
  <c r="AF16" i="26"/>
  <c r="H119" i="12"/>
  <c r="X119" i="12"/>
  <c r="AN119" i="12"/>
  <c r="H123" i="12"/>
  <c r="X123" i="12"/>
  <c r="AN123" i="12"/>
  <c r="H131" i="12"/>
  <c r="X131" i="12"/>
  <c r="AN131" i="12"/>
  <c r="P133" i="12"/>
  <c r="AF133" i="12"/>
  <c r="H139" i="12"/>
  <c r="X139" i="12"/>
  <c r="AN139" i="12"/>
  <c r="P141" i="12"/>
  <c r="AF141" i="12"/>
  <c r="L6" i="26"/>
  <c r="AB6" i="26"/>
  <c r="D8" i="26"/>
  <c r="T8" i="26"/>
  <c r="AJ8" i="26"/>
  <c r="P10" i="26"/>
  <c r="AH10" i="26"/>
  <c r="N16" i="26"/>
  <c r="AH16" i="26"/>
  <c r="AR32" i="26"/>
  <c r="AR40" i="26"/>
  <c r="AR56" i="26"/>
  <c r="AF32" i="26"/>
  <c r="P32" i="26"/>
  <c r="AT32" i="26"/>
  <c r="AD32" i="26"/>
  <c r="N32" i="26"/>
  <c r="AP32" i="26"/>
  <c r="Z32" i="26"/>
  <c r="J32" i="26"/>
  <c r="AL32" i="26"/>
  <c r="V32" i="26"/>
  <c r="F32" i="26"/>
  <c r="AF40" i="26"/>
  <c r="P40" i="26"/>
  <c r="AT40" i="26"/>
  <c r="AD40" i="26"/>
  <c r="N40" i="26"/>
  <c r="AL40" i="26"/>
  <c r="V40" i="26"/>
  <c r="F40" i="26"/>
  <c r="AF56" i="26"/>
  <c r="P56" i="26"/>
  <c r="AT56" i="26"/>
  <c r="AD56" i="26"/>
  <c r="N56" i="26"/>
  <c r="AL56" i="26"/>
  <c r="V56" i="26"/>
  <c r="F56" i="26"/>
  <c r="AD83" i="26"/>
  <c r="L83" i="26"/>
  <c r="D83" i="26"/>
  <c r="AL83" i="26"/>
  <c r="T83" i="26"/>
  <c r="B83" i="26"/>
  <c r="AJ83" i="26"/>
  <c r="R83" i="26"/>
  <c r="AT83" i="26"/>
  <c r="AF83" i="26"/>
  <c r="AB83" i="26"/>
  <c r="N83" i="26"/>
  <c r="J83" i="26"/>
  <c r="L119" i="12"/>
  <c r="AB119" i="12"/>
  <c r="L123" i="12"/>
  <c r="AB123" i="12"/>
  <c r="L131" i="12"/>
  <c r="AB131" i="12"/>
  <c r="D133" i="12"/>
  <c r="T133" i="12"/>
  <c r="L139" i="12"/>
  <c r="AB139" i="12"/>
  <c r="D141" i="12"/>
  <c r="T141" i="12"/>
  <c r="H8" i="26"/>
  <c r="X8" i="26"/>
  <c r="B10" i="26"/>
  <c r="T10" i="26"/>
  <c r="AL10" i="26"/>
  <c r="R16" i="26"/>
  <c r="AN16" i="26"/>
  <c r="D32" i="26"/>
  <c r="T32" i="26"/>
  <c r="AJ32" i="26"/>
  <c r="D40" i="26"/>
  <c r="T40" i="26"/>
  <c r="AJ40" i="26"/>
  <c r="H51" i="26"/>
  <c r="X51" i="26"/>
  <c r="AN51" i="26"/>
  <c r="H55" i="26"/>
  <c r="X55" i="26"/>
  <c r="AN55" i="26"/>
  <c r="D56" i="26"/>
  <c r="T56" i="26"/>
  <c r="AJ56" i="26"/>
  <c r="H59" i="26"/>
  <c r="X59" i="26"/>
  <c r="AN59" i="26"/>
  <c r="F60" i="26"/>
  <c r="Z60" i="26"/>
  <c r="AR60" i="26"/>
  <c r="AB60" i="26"/>
  <c r="L60" i="26"/>
  <c r="AJ60" i="26"/>
  <c r="T60" i="26"/>
  <c r="D60" i="26"/>
  <c r="N61" i="26"/>
  <c r="AJ61" i="26"/>
  <c r="B67" i="26"/>
  <c r="AH67" i="26"/>
  <c r="J69" i="26"/>
  <c r="AP69" i="26"/>
  <c r="AD72" i="26"/>
  <c r="AL75" i="26"/>
  <c r="AD80" i="26"/>
  <c r="J9" i="23"/>
  <c r="J9" i="8"/>
  <c r="AA11" i="3"/>
  <c r="AD11" i="3" s="1"/>
  <c r="Y12" i="3"/>
  <c r="Z12" i="3"/>
  <c r="I14" i="21"/>
  <c r="I54" i="8"/>
  <c r="I3" i="20"/>
  <c r="I63" i="8"/>
  <c r="F63" i="9" s="1"/>
  <c r="L5" i="9" s="1"/>
  <c r="AV65" i="26"/>
  <c r="Z51" i="26"/>
  <c r="AP51" i="26"/>
  <c r="AP55" i="26"/>
  <c r="F67" i="26"/>
  <c r="AL67" i="26"/>
  <c r="AT131" i="26"/>
  <c r="AD131" i="26"/>
  <c r="N131" i="26"/>
  <c r="AR131" i="26"/>
  <c r="AB131" i="26"/>
  <c r="L131" i="26"/>
  <c r="AP131" i="26"/>
  <c r="Z131" i="26"/>
  <c r="J131" i="26"/>
  <c r="AL131" i="26"/>
  <c r="V131" i="26"/>
  <c r="F131" i="26"/>
  <c r="R131" i="26"/>
  <c r="AN131" i="26"/>
  <c r="H131" i="26"/>
  <c r="AJ131" i="26"/>
  <c r="AH131" i="26"/>
  <c r="AF131" i="26"/>
  <c r="X131" i="26"/>
  <c r="T131" i="26"/>
  <c r="P131" i="26"/>
  <c r="D131" i="26"/>
  <c r="I4" i="23"/>
  <c r="I4" i="8"/>
  <c r="H32" i="26"/>
  <c r="X32" i="26"/>
  <c r="AN32" i="26"/>
  <c r="H40" i="26"/>
  <c r="X40" i="26"/>
  <c r="AN40" i="26"/>
  <c r="L51" i="26"/>
  <c r="AB51" i="26"/>
  <c r="AR51" i="26"/>
  <c r="L55" i="26"/>
  <c r="AB55" i="26"/>
  <c r="AR55" i="26"/>
  <c r="H56" i="26"/>
  <c r="X56" i="26"/>
  <c r="AN56" i="26"/>
  <c r="L59" i="26"/>
  <c r="AB59" i="26"/>
  <c r="AR59" i="26"/>
  <c r="J60" i="26"/>
  <c r="AF60" i="26"/>
  <c r="T61" i="26"/>
  <c r="AP61" i="26"/>
  <c r="J67" i="26"/>
  <c r="AP67" i="26"/>
  <c r="AN69" i="26"/>
  <c r="F72" i="26"/>
  <c r="AL72" i="26"/>
  <c r="AN75" i="26"/>
  <c r="J40" i="26"/>
  <c r="Z40" i="26"/>
  <c r="AP40" i="26"/>
  <c r="N51" i="26"/>
  <c r="AD51" i="26"/>
  <c r="AT51" i="26"/>
  <c r="N55" i="26"/>
  <c r="AD55" i="26"/>
  <c r="AT55" i="26"/>
  <c r="J56" i="26"/>
  <c r="Z56" i="26"/>
  <c r="AP56" i="26"/>
  <c r="N59" i="26"/>
  <c r="AD59" i="26"/>
  <c r="AT59" i="26"/>
  <c r="N60" i="26"/>
  <c r="AH60" i="26"/>
  <c r="L67" i="26"/>
  <c r="AR67" i="26"/>
  <c r="AR69" i="26"/>
  <c r="AB69" i="26"/>
  <c r="L69" i="26"/>
  <c r="X69" i="26"/>
  <c r="H69" i="26"/>
  <c r="AL69" i="26"/>
  <c r="V69" i="26"/>
  <c r="F69" i="26"/>
  <c r="AF69" i="26"/>
  <c r="P69" i="26"/>
  <c r="AN72" i="26"/>
  <c r="AJ75" i="26"/>
  <c r="T75" i="26"/>
  <c r="D75" i="26"/>
  <c r="AF75" i="26"/>
  <c r="P75" i="26"/>
  <c r="AT75" i="26"/>
  <c r="AD75" i="26"/>
  <c r="N75" i="26"/>
  <c r="AR75" i="26"/>
  <c r="AB75" i="26"/>
  <c r="L75" i="26"/>
  <c r="X75" i="26"/>
  <c r="H75" i="26"/>
  <c r="AJ80" i="26"/>
  <c r="T80" i="26"/>
  <c r="D80" i="26"/>
  <c r="AP80" i="26"/>
  <c r="X80" i="26"/>
  <c r="F80" i="26"/>
  <c r="AL80" i="26"/>
  <c r="R80" i="26"/>
  <c r="AH80" i="26"/>
  <c r="P80" i="26"/>
  <c r="AF80" i="26"/>
  <c r="N80" i="26"/>
  <c r="AT80" i="26"/>
  <c r="AB80" i="26"/>
  <c r="J80" i="26"/>
  <c r="J3" i="22"/>
  <c r="J23" i="8"/>
  <c r="G23" i="9" s="1"/>
  <c r="M3" i="9" s="1"/>
  <c r="AA25" i="3"/>
  <c r="AD25" i="3" s="1"/>
  <c r="L32" i="26"/>
  <c r="AB32" i="26"/>
  <c r="L40" i="26"/>
  <c r="AB40" i="26"/>
  <c r="P51" i="26"/>
  <c r="AF51" i="26"/>
  <c r="P55" i="26"/>
  <c r="AF55" i="26"/>
  <c r="L56" i="26"/>
  <c r="AB56" i="26"/>
  <c r="P59" i="26"/>
  <c r="AF59" i="26"/>
  <c r="P60" i="26"/>
  <c r="AL60" i="26"/>
  <c r="D61" i="26"/>
  <c r="Z61" i="26"/>
  <c r="Z69" i="26"/>
  <c r="N72" i="26"/>
  <c r="R75" i="26"/>
  <c r="H80" i="26"/>
  <c r="AN115" i="26"/>
  <c r="I20" i="23"/>
  <c r="I20" i="8"/>
  <c r="R60" i="26"/>
  <c r="AN60" i="26"/>
  <c r="AJ67" i="26"/>
  <c r="T67" i="26"/>
  <c r="D67" i="26"/>
  <c r="AF67" i="26"/>
  <c r="P67" i="26"/>
  <c r="AT67" i="26"/>
  <c r="AD67" i="26"/>
  <c r="N67" i="26"/>
  <c r="AN67" i="26"/>
  <c r="X67" i="26"/>
  <c r="H67" i="26"/>
  <c r="R115" i="26"/>
  <c r="AR115" i="26"/>
  <c r="L115" i="26"/>
  <c r="AH115" i="26"/>
  <c r="H115" i="26"/>
  <c r="AF115" i="26"/>
  <c r="D115" i="26"/>
  <c r="AB115" i="26"/>
  <c r="B115" i="26"/>
  <c r="J16" i="22"/>
  <c r="J36" i="8"/>
  <c r="AA38" i="3"/>
  <c r="AD38" i="3" s="1"/>
  <c r="D51" i="26"/>
  <c r="T51" i="26"/>
  <c r="D55" i="26"/>
  <c r="T55" i="26"/>
  <c r="D59" i="26"/>
  <c r="T59" i="26"/>
  <c r="V60" i="26"/>
  <c r="AN61" i="26"/>
  <c r="X61" i="26"/>
  <c r="H61" i="26"/>
  <c r="AF61" i="26"/>
  <c r="P61" i="26"/>
  <c r="Z67" i="26"/>
  <c r="AH69" i="26"/>
  <c r="AF72" i="26"/>
  <c r="P72" i="26"/>
  <c r="AR83" i="26"/>
  <c r="AT139" i="26"/>
  <c r="AD139" i="26"/>
  <c r="N139" i="26"/>
  <c r="AR139" i="26"/>
  <c r="AB139" i="26"/>
  <c r="L139" i="26"/>
  <c r="AP139" i="26"/>
  <c r="Z139" i="26"/>
  <c r="J139" i="26"/>
  <c r="AN139" i="26"/>
  <c r="X139" i="26"/>
  <c r="H139" i="26"/>
  <c r="AL139" i="26"/>
  <c r="V139" i="26"/>
  <c r="F139" i="26"/>
  <c r="AF139" i="26"/>
  <c r="R139" i="26"/>
  <c r="AJ139" i="26"/>
  <c r="AH139" i="26"/>
  <c r="T139" i="26"/>
  <c r="P139" i="26"/>
  <c r="D139" i="26"/>
  <c r="B139" i="26"/>
  <c r="I4" i="21"/>
  <c r="I44" i="8"/>
  <c r="F44" i="9" s="1"/>
  <c r="L12" i="9" s="1"/>
  <c r="D72" i="26"/>
  <c r="T72" i="26"/>
  <c r="AJ72" i="26"/>
  <c r="P83" i="26"/>
  <c r="AH83" i="26"/>
  <c r="F85" i="26"/>
  <c r="F87" i="26"/>
  <c r="AB87" i="26"/>
  <c r="AN87" i="26"/>
  <c r="X87" i="26"/>
  <c r="H87" i="26"/>
  <c r="AJ87" i="26"/>
  <c r="T87" i="26"/>
  <c r="D87" i="26"/>
  <c r="N88" i="26"/>
  <c r="AL88" i="26"/>
  <c r="V91" i="26"/>
  <c r="H96" i="26"/>
  <c r="AJ96" i="26"/>
  <c r="N99" i="26"/>
  <c r="AH99" i="26"/>
  <c r="AF101" i="26"/>
  <c r="P101" i="26"/>
  <c r="AR101" i="26"/>
  <c r="AB101" i="26"/>
  <c r="L101" i="26"/>
  <c r="F107" i="26"/>
  <c r="AB107" i="26"/>
  <c r="AN107" i="26"/>
  <c r="X107" i="26"/>
  <c r="H107" i="26"/>
  <c r="AJ107" i="26"/>
  <c r="T107" i="26"/>
  <c r="D107" i="26"/>
  <c r="H109" i="26"/>
  <c r="AF109" i="26"/>
  <c r="Z115" i="26"/>
  <c r="H117" i="26"/>
  <c r="J119" i="26"/>
  <c r="P123" i="26"/>
  <c r="X133" i="26"/>
  <c r="I8" i="23"/>
  <c r="I8" i="8"/>
  <c r="J11" i="23"/>
  <c r="J11" i="8"/>
  <c r="AA13" i="3"/>
  <c r="AD13" i="3" s="1"/>
  <c r="Z41" i="3"/>
  <c r="J20" i="22"/>
  <c r="J40" i="8"/>
  <c r="AA42" i="3"/>
  <c r="AD42" i="3" s="1"/>
  <c r="I9" i="21"/>
  <c r="I49" i="8"/>
  <c r="AC69" i="3"/>
  <c r="I14" i="20"/>
  <c r="I74" i="8"/>
  <c r="AF85" i="26"/>
  <c r="P85" i="26"/>
  <c r="AR85" i="26"/>
  <c r="AB85" i="26"/>
  <c r="L85" i="26"/>
  <c r="AF96" i="26"/>
  <c r="P96" i="26"/>
  <c r="P99" i="26"/>
  <c r="AL99" i="26"/>
  <c r="J109" i="26"/>
  <c r="AJ109" i="26"/>
  <c r="Z133" i="26"/>
  <c r="Z14" i="3"/>
  <c r="J14" i="23"/>
  <c r="J14" i="8"/>
  <c r="AA16" i="3"/>
  <c r="AD16" i="3" s="1"/>
  <c r="Z27" i="3"/>
  <c r="Y28" i="3"/>
  <c r="Z28" i="3"/>
  <c r="J10" i="22"/>
  <c r="J30" i="8"/>
  <c r="AA32" i="3"/>
  <c r="AD32" i="3" s="1"/>
  <c r="Z43" i="3"/>
  <c r="M29" i="9"/>
  <c r="O29" i="9" s="1"/>
  <c r="Y44" i="3"/>
  <c r="J8" i="21"/>
  <c r="J48" i="8"/>
  <c r="AA50" i="3"/>
  <c r="AD50" i="3" s="1"/>
  <c r="J85" i="26"/>
  <c r="AH85" i="26"/>
  <c r="L87" i="26"/>
  <c r="AF87" i="26"/>
  <c r="AN91" i="26"/>
  <c r="X91" i="26"/>
  <c r="H91" i="26"/>
  <c r="AJ91" i="26"/>
  <c r="T91" i="26"/>
  <c r="D91" i="26"/>
  <c r="L96" i="26"/>
  <c r="AH96" i="26"/>
  <c r="R99" i="26"/>
  <c r="AP99" i="26"/>
  <c r="L107" i="26"/>
  <c r="AF107" i="26"/>
  <c r="L109" i="26"/>
  <c r="AN109" i="26"/>
  <c r="AT119" i="26"/>
  <c r="AD119" i="26"/>
  <c r="N119" i="26"/>
  <c r="AL119" i="26"/>
  <c r="V119" i="26"/>
  <c r="F119" i="26"/>
  <c r="AR119" i="26"/>
  <c r="X119" i="26"/>
  <c r="B119" i="26"/>
  <c r="AN119" i="26"/>
  <c r="R119" i="26"/>
  <c r="Z123" i="26"/>
  <c r="D123" i="26"/>
  <c r="AP123" i="26"/>
  <c r="T123" i="26"/>
  <c r="AB133" i="26"/>
  <c r="J2" i="23"/>
  <c r="J2" i="8"/>
  <c r="G2" i="9" s="1"/>
  <c r="U2" i="9" s="1"/>
  <c r="AA4" i="3"/>
  <c r="AD4" i="3" s="1"/>
  <c r="J8" i="22"/>
  <c r="J28" i="8"/>
  <c r="AA30" i="3"/>
  <c r="AD30" i="3" s="1"/>
  <c r="J9" i="22"/>
  <c r="J29" i="8"/>
  <c r="AA31" i="3"/>
  <c r="AD31" i="3" s="1"/>
  <c r="I10" i="22"/>
  <c r="I30" i="8"/>
  <c r="AB32" i="3"/>
  <c r="Z46" i="3"/>
  <c r="J72" i="26"/>
  <c r="Z72" i="26"/>
  <c r="AP72" i="26"/>
  <c r="V83" i="26"/>
  <c r="AP83" i="26"/>
  <c r="N85" i="26"/>
  <c r="AJ85" i="26"/>
  <c r="N87" i="26"/>
  <c r="AH87" i="26"/>
  <c r="AR88" i="26"/>
  <c r="J91" i="26"/>
  <c r="AD91" i="26"/>
  <c r="N96" i="26"/>
  <c r="AL96" i="26"/>
  <c r="V99" i="26"/>
  <c r="AR99" i="26"/>
  <c r="N107" i="26"/>
  <c r="AH107" i="26"/>
  <c r="R109" i="26"/>
  <c r="AP109" i="26"/>
  <c r="AL117" i="26"/>
  <c r="V117" i="26"/>
  <c r="F117" i="26"/>
  <c r="AT117" i="26"/>
  <c r="AD117" i="26"/>
  <c r="N117" i="26"/>
  <c r="AR117" i="26"/>
  <c r="X117" i="26"/>
  <c r="B117" i="26"/>
  <c r="AN117" i="26"/>
  <c r="R117" i="26"/>
  <c r="T119" i="26"/>
  <c r="AB123" i="26"/>
  <c r="AN133" i="26"/>
  <c r="M27" i="9"/>
  <c r="O27" i="9" s="1"/>
  <c r="Y4" i="3"/>
  <c r="Y14" i="3"/>
  <c r="Z17" i="3"/>
  <c r="Z33" i="3"/>
  <c r="Y45" i="3"/>
  <c r="I21" i="21"/>
  <c r="I61" i="8"/>
  <c r="L72" i="26"/>
  <c r="AB72" i="26"/>
  <c r="F83" i="26"/>
  <c r="Z83" i="26"/>
  <c r="R85" i="26"/>
  <c r="AL85" i="26"/>
  <c r="P87" i="26"/>
  <c r="AL87" i="26"/>
  <c r="F88" i="26"/>
  <c r="Z88" i="26"/>
  <c r="L91" i="26"/>
  <c r="AF91" i="26"/>
  <c r="R96" i="26"/>
  <c r="AN96" i="26"/>
  <c r="B99" i="26"/>
  <c r="Z99" i="26"/>
  <c r="AN101" i="26"/>
  <c r="P107" i="26"/>
  <c r="AL107" i="26"/>
  <c r="V109" i="26"/>
  <c r="J115" i="26"/>
  <c r="T117" i="26"/>
  <c r="Z119" i="26"/>
  <c r="B123" i="26"/>
  <c r="AF123" i="26"/>
  <c r="J6" i="23"/>
  <c r="J6" i="8"/>
  <c r="AA8" i="3"/>
  <c r="AD8" i="3" s="1"/>
  <c r="Z19" i="3"/>
  <c r="Y20" i="3"/>
  <c r="Z20" i="3"/>
  <c r="Z21" i="3"/>
  <c r="J12" i="22"/>
  <c r="J32" i="8"/>
  <c r="AA34" i="3"/>
  <c r="AD34" i="3" s="1"/>
  <c r="Z36" i="3"/>
  <c r="I10" i="21"/>
  <c r="I50" i="8"/>
  <c r="I13" i="21"/>
  <c r="I53" i="8"/>
  <c r="AC55" i="3"/>
  <c r="AN99" i="26"/>
  <c r="X99" i="26"/>
  <c r="H99" i="26"/>
  <c r="AJ99" i="26"/>
  <c r="T99" i="26"/>
  <c r="D99" i="26"/>
  <c r="AT109" i="26"/>
  <c r="AD109" i="26"/>
  <c r="N109" i="26"/>
  <c r="AL109" i="26"/>
  <c r="T109" i="26"/>
  <c r="B109" i="26"/>
  <c r="AH109" i="26"/>
  <c r="P109" i="26"/>
  <c r="AL133" i="26"/>
  <c r="V133" i="26"/>
  <c r="F133" i="26"/>
  <c r="AJ133" i="26"/>
  <c r="T133" i="26"/>
  <c r="D133" i="26"/>
  <c r="AH133" i="26"/>
  <c r="R133" i="26"/>
  <c r="B133" i="26"/>
  <c r="AT133" i="26"/>
  <c r="AD133" i="26"/>
  <c r="N133" i="26"/>
  <c r="AP133" i="26"/>
  <c r="J133" i="26"/>
  <c r="AF133" i="26"/>
  <c r="J4" i="23"/>
  <c r="J4" i="8"/>
  <c r="G4" i="9" s="1"/>
  <c r="M10" i="9" s="1"/>
  <c r="AA6" i="3"/>
  <c r="AD6" i="3" s="1"/>
  <c r="Y18" i="3"/>
  <c r="Z22" i="3"/>
  <c r="J2" i="22"/>
  <c r="J22" i="8"/>
  <c r="G22" i="9" s="1"/>
  <c r="U3" i="9" s="1"/>
  <c r="AA24" i="3"/>
  <c r="AD24" i="3" s="1"/>
  <c r="J13" i="22"/>
  <c r="J33" i="8"/>
  <c r="AA35" i="3"/>
  <c r="AD35" i="3" s="1"/>
  <c r="I14" i="22"/>
  <c r="I34" i="8"/>
  <c r="I7" i="21"/>
  <c r="I47" i="8"/>
  <c r="I5" i="20"/>
  <c r="I65" i="8"/>
  <c r="F65" i="9" s="1"/>
  <c r="L21" i="9" s="1"/>
  <c r="AN83" i="26"/>
  <c r="X83" i="26"/>
  <c r="H83" i="26"/>
  <c r="B85" i="26"/>
  <c r="V85" i="26"/>
  <c r="AP85" i="26"/>
  <c r="V87" i="26"/>
  <c r="AF88" i="26"/>
  <c r="P88" i="26"/>
  <c r="P91" i="26"/>
  <c r="AL91" i="26"/>
  <c r="B96" i="26"/>
  <c r="X96" i="26"/>
  <c r="AR96" i="26"/>
  <c r="J99" i="26"/>
  <c r="AD99" i="26"/>
  <c r="V107" i="26"/>
  <c r="D109" i="26"/>
  <c r="Z109" i="26"/>
  <c r="AT115" i="26"/>
  <c r="AD115" i="26"/>
  <c r="N115" i="26"/>
  <c r="AL115" i="26"/>
  <c r="V115" i="26"/>
  <c r="F115" i="26"/>
  <c r="AP115" i="26"/>
  <c r="T115" i="26"/>
  <c r="AJ115" i="26"/>
  <c r="P115" i="26"/>
  <c r="AB117" i="26"/>
  <c r="D119" i="26"/>
  <c r="AF119" i="26"/>
  <c r="J123" i="26"/>
  <c r="AJ123" i="26"/>
  <c r="L133" i="26"/>
  <c r="J7" i="23"/>
  <c r="J7" i="8"/>
  <c r="AA9" i="3"/>
  <c r="AD9" i="3" s="1"/>
  <c r="J8" i="23"/>
  <c r="J8" i="8"/>
  <c r="AA10" i="3"/>
  <c r="AD10" i="3" s="1"/>
  <c r="J21" i="23"/>
  <c r="J21" i="8"/>
  <c r="AA23" i="3"/>
  <c r="AD23" i="3" s="1"/>
  <c r="M28" i="9"/>
  <c r="O28" i="9" s="1"/>
  <c r="Y24" i="3"/>
  <c r="J18" i="22"/>
  <c r="J38" i="8"/>
  <c r="AA40" i="3"/>
  <c r="AD40" i="3" s="1"/>
  <c r="J18" i="21"/>
  <c r="J58" i="8"/>
  <c r="AA60" i="3"/>
  <c r="AD60" i="3" s="1"/>
  <c r="I17" i="20"/>
  <c r="I77" i="8"/>
  <c r="I9" i="18"/>
  <c r="I109" i="8"/>
  <c r="J15" i="20"/>
  <c r="J75" i="8"/>
  <c r="AA77" i="3"/>
  <c r="AD77" i="3" s="1"/>
  <c r="I21" i="20"/>
  <c r="I81" i="8"/>
  <c r="I5" i="19"/>
  <c r="I85" i="8"/>
  <c r="F85" i="9" s="1"/>
  <c r="L22" i="9" s="1"/>
  <c r="AB87" i="3"/>
  <c r="J6" i="19"/>
  <c r="J86" i="8"/>
  <c r="AA88" i="3"/>
  <c r="AD88" i="3" s="1"/>
  <c r="I9" i="19"/>
  <c r="I89" i="8"/>
  <c r="AC91" i="3"/>
  <c r="I13" i="19"/>
  <c r="I93" i="8"/>
  <c r="I17" i="19"/>
  <c r="I97" i="8"/>
  <c r="AC99" i="3"/>
  <c r="J16" i="19"/>
  <c r="J96" i="8"/>
  <c r="AA98" i="3"/>
  <c r="AD98" i="3" s="1"/>
  <c r="J17" i="19"/>
  <c r="J97" i="8"/>
  <c r="AA99" i="3"/>
  <c r="AD99" i="3" s="1"/>
  <c r="I21" i="19"/>
  <c r="I101" i="8"/>
  <c r="I5" i="18"/>
  <c r="I105" i="8"/>
  <c r="F105" i="9" s="1"/>
  <c r="L23" i="9" s="1"/>
  <c r="J3" i="23"/>
  <c r="J3" i="8"/>
  <c r="G3" i="9" s="1"/>
  <c r="M2" i="9" s="1"/>
  <c r="AA5" i="3"/>
  <c r="AD5" i="3" s="1"/>
  <c r="Z15" i="3"/>
  <c r="I14" i="23"/>
  <c r="I14" i="8"/>
  <c r="AC16" i="3"/>
  <c r="AB16" i="3"/>
  <c r="Z26" i="3"/>
  <c r="J15" i="22"/>
  <c r="J35" i="8"/>
  <c r="AA37" i="3"/>
  <c r="AD37" i="3" s="1"/>
  <c r="Y47" i="3"/>
  <c r="J6" i="21"/>
  <c r="J46" i="8"/>
  <c r="AA48" i="3"/>
  <c r="AD48" i="3" s="1"/>
  <c r="I15" i="19"/>
  <c r="I95" i="8"/>
  <c r="J7" i="18"/>
  <c r="J107" i="8"/>
  <c r="AA109" i="3"/>
  <c r="I13" i="18"/>
  <c r="I113" i="8"/>
  <c r="AB115" i="3"/>
  <c r="I17" i="18"/>
  <c r="I117" i="8"/>
  <c r="J118" i="8"/>
  <c r="J18" i="18"/>
  <c r="AA120" i="3"/>
  <c r="AD120" i="3" s="1"/>
  <c r="AW120" i="26"/>
  <c r="I21" i="18"/>
  <c r="I121" i="8"/>
  <c r="I5" i="17"/>
  <c r="I125" i="8"/>
  <c r="F125" i="9" s="1"/>
  <c r="L24" i="9" s="1"/>
  <c r="I9" i="17"/>
  <c r="I129" i="8"/>
  <c r="D88" i="26"/>
  <c r="T88" i="26"/>
  <c r="D96" i="26"/>
  <c r="T96" i="26"/>
  <c r="AT123" i="26"/>
  <c r="AD123" i="26"/>
  <c r="N123" i="26"/>
  <c r="AL123" i="26"/>
  <c r="V123" i="26"/>
  <c r="F123" i="26"/>
  <c r="Z7" i="3"/>
  <c r="I6" i="23"/>
  <c r="I6" i="8"/>
  <c r="AC8" i="3"/>
  <c r="AB8" i="3"/>
  <c r="Z18" i="3"/>
  <c r="Z29" i="3"/>
  <c r="Z39" i="3"/>
  <c r="I18" i="22"/>
  <c r="I38" i="8"/>
  <c r="AC40" i="3"/>
  <c r="D86" i="24"/>
  <c r="F52" i="9"/>
  <c r="J13" i="21"/>
  <c r="J53" i="8"/>
  <c r="AA55" i="3"/>
  <c r="AD55" i="3" s="1"/>
  <c r="I17" i="21"/>
  <c r="I57" i="8"/>
  <c r="I18" i="21"/>
  <c r="I58" i="8"/>
  <c r="AC60" i="3"/>
  <c r="AB60" i="3"/>
  <c r="J8" i="17"/>
  <c r="J128" i="8"/>
  <c r="AA130" i="3"/>
  <c r="AD130" i="3" s="1"/>
  <c r="AW130" i="26"/>
  <c r="J9" i="17"/>
  <c r="J129" i="8"/>
  <c r="AA131" i="3"/>
  <c r="AD131" i="3" s="1"/>
  <c r="I13" i="17"/>
  <c r="I133" i="8"/>
  <c r="I17" i="17"/>
  <c r="I137" i="8"/>
  <c r="J21" i="17"/>
  <c r="J141" i="8"/>
  <c r="AA143" i="3"/>
  <c r="AD143" i="3" s="1"/>
  <c r="AW143" i="26"/>
  <c r="J19" i="17"/>
  <c r="J139" i="8"/>
  <c r="AA141" i="3"/>
  <c r="AD141" i="3" s="1"/>
  <c r="AW141" i="26"/>
  <c r="AL141" i="26" s="1"/>
  <c r="AD61" i="3"/>
  <c r="AC61" i="3"/>
  <c r="J4" i="20"/>
  <c r="J64" i="8"/>
  <c r="G64" i="9" s="1"/>
  <c r="M13" i="9" s="1"/>
  <c r="AA66" i="3"/>
  <c r="AD66" i="3" s="1"/>
  <c r="J5" i="20"/>
  <c r="J65" i="8"/>
  <c r="G65" i="9" s="1"/>
  <c r="M21" i="9" s="1"/>
  <c r="AA67" i="3"/>
  <c r="AD67" i="3" s="1"/>
  <c r="I9" i="20"/>
  <c r="I69" i="8"/>
  <c r="I13" i="20"/>
  <c r="I73" i="8"/>
  <c r="N141" i="26"/>
  <c r="AD141" i="26"/>
  <c r="AT141" i="26"/>
  <c r="Y7" i="3"/>
  <c r="Y11" i="3"/>
  <c r="Y15" i="3"/>
  <c r="Y19" i="3"/>
  <c r="Y23" i="3"/>
  <c r="Y27" i="3"/>
  <c r="Y31" i="3"/>
  <c r="Y35" i="3"/>
  <c r="Y39" i="3"/>
  <c r="Y43" i="3"/>
  <c r="Y48" i="3"/>
  <c r="Z52" i="3"/>
  <c r="Z68" i="3"/>
  <c r="Y77" i="3"/>
  <c r="Z78" i="3"/>
  <c r="Z79" i="3"/>
  <c r="I6" i="19"/>
  <c r="I86" i="8"/>
  <c r="AC88" i="3"/>
  <c r="AB88" i="3"/>
  <c r="Z89" i="3"/>
  <c r="Z100" i="3"/>
  <c r="Z110" i="3"/>
  <c r="Z111" i="3"/>
  <c r="I15" i="18"/>
  <c r="I115" i="8"/>
  <c r="AB117" i="3"/>
  <c r="Z121" i="3"/>
  <c r="Z132" i="3"/>
  <c r="Z142" i="3"/>
  <c r="J14" i="21"/>
  <c r="J54" i="8"/>
  <c r="AA56" i="3"/>
  <c r="AD56" i="3" s="1"/>
  <c r="J19" i="21"/>
  <c r="J59" i="8"/>
  <c r="I6" i="20"/>
  <c r="I66" i="8"/>
  <c r="J7" i="20"/>
  <c r="J67" i="8"/>
  <c r="AA69" i="3"/>
  <c r="AD69" i="3" s="1"/>
  <c r="J18" i="20"/>
  <c r="J78" i="8"/>
  <c r="I7" i="19"/>
  <c r="I87" i="8"/>
  <c r="J8" i="19"/>
  <c r="AA90" i="3"/>
  <c r="AD90" i="3" s="1"/>
  <c r="J88" i="8"/>
  <c r="J9" i="19"/>
  <c r="J89" i="8"/>
  <c r="AA91" i="3"/>
  <c r="AD91" i="3" s="1"/>
  <c r="I18" i="19"/>
  <c r="J19" i="19"/>
  <c r="AA101" i="3"/>
  <c r="AD101" i="3" s="1"/>
  <c r="J99" i="8"/>
  <c r="J10" i="18"/>
  <c r="J110" i="8"/>
  <c r="J20" i="18"/>
  <c r="J120" i="8"/>
  <c r="AA122" i="3"/>
  <c r="AD122" i="3" s="1"/>
  <c r="J21" i="18"/>
  <c r="J121" i="8"/>
  <c r="AA123" i="3"/>
  <c r="AD123" i="3" s="1"/>
  <c r="I7" i="17"/>
  <c r="I127" i="8"/>
  <c r="J11" i="17"/>
  <c r="J131" i="8"/>
  <c r="AA133" i="3"/>
  <c r="AD133" i="3" s="1"/>
  <c r="I19" i="17"/>
  <c r="I139" i="8"/>
  <c r="AB141" i="3"/>
  <c r="B141" i="26"/>
  <c r="R141" i="26"/>
  <c r="AH141" i="26"/>
  <c r="Y26" i="3"/>
  <c r="Y30" i="3"/>
  <c r="Y34" i="3"/>
  <c r="Y38" i="3"/>
  <c r="Y42" i="3"/>
  <c r="Y50" i="3"/>
  <c r="I19" i="21"/>
  <c r="I59" i="8"/>
  <c r="AB61" i="3"/>
  <c r="I7" i="20"/>
  <c r="I67" i="8"/>
  <c r="AB69" i="3"/>
  <c r="Z70" i="3"/>
  <c r="Z71" i="3"/>
  <c r="I18" i="20"/>
  <c r="I78" i="8"/>
  <c r="AC80" i="3"/>
  <c r="AB80" i="3"/>
  <c r="Z81" i="3"/>
  <c r="Z92" i="3"/>
  <c r="I19" i="19"/>
  <c r="I99" i="8"/>
  <c r="AB101" i="3"/>
  <c r="Z102" i="3"/>
  <c r="Z103" i="3"/>
  <c r="I7" i="18"/>
  <c r="I107" i="8"/>
  <c r="AB109" i="3"/>
  <c r="Z113" i="3"/>
  <c r="Y124" i="3"/>
  <c r="Z134" i="3"/>
  <c r="Z135" i="3"/>
  <c r="D141" i="26"/>
  <c r="T141" i="26"/>
  <c r="Z53" i="3"/>
  <c r="Z57" i="3"/>
  <c r="Z62" i="3"/>
  <c r="J10" i="20"/>
  <c r="J70" i="8"/>
  <c r="Y81" i="3"/>
  <c r="J20" i="20"/>
  <c r="J80" i="8"/>
  <c r="AA82" i="3"/>
  <c r="AD82" i="3" s="1"/>
  <c r="J21" i="20"/>
  <c r="J81" i="8"/>
  <c r="AA83" i="3"/>
  <c r="AD83" i="3" s="1"/>
  <c r="I90" i="8"/>
  <c r="I10" i="19"/>
  <c r="Z93" i="3"/>
  <c r="J12" i="18"/>
  <c r="J112" i="8"/>
  <c r="AA114" i="3"/>
  <c r="AD114" i="3" s="1"/>
  <c r="J13" i="18"/>
  <c r="J113" i="8"/>
  <c r="AA115" i="3"/>
  <c r="AD115" i="3" s="1"/>
  <c r="I19" i="18"/>
  <c r="I119" i="8"/>
  <c r="Z125" i="3"/>
  <c r="I11" i="17"/>
  <c r="I131" i="8"/>
  <c r="J14" i="17"/>
  <c r="J134" i="8"/>
  <c r="F141" i="26"/>
  <c r="V141" i="26"/>
  <c r="Y5" i="3"/>
  <c r="Y9" i="3"/>
  <c r="Y13" i="3"/>
  <c r="Y17" i="3"/>
  <c r="Y21" i="3"/>
  <c r="Y25" i="3"/>
  <c r="Y29" i="3"/>
  <c r="Y33" i="3"/>
  <c r="Y37" i="3"/>
  <c r="Y41" i="3"/>
  <c r="Z45" i="3"/>
  <c r="Y53" i="3"/>
  <c r="Z54" i="3"/>
  <c r="Y57" i="3"/>
  <c r="Z63" i="3"/>
  <c r="I10" i="20"/>
  <c r="I70" i="8"/>
  <c r="AC72" i="3"/>
  <c r="AB72" i="3"/>
  <c r="Z73" i="3"/>
  <c r="Y93" i="3"/>
  <c r="Z94" i="3"/>
  <c r="Z95" i="3"/>
  <c r="I2" i="18"/>
  <c r="I102" i="8"/>
  <c r="Z105" i="3"/>
  <c r="Z116" i="3"/>
  <c r="Z126" i="3"/>
  <c r="Z127" i="3"/>
  <c r="Z137" i="3"/>
  <c r="I98" i="8"/>
  <c r="Z47" i="3"/>
  <c r="I12" i="21"/>
  <c r="J16" i="21"/>
  <c r="J56" i="8"/>
  <c r="AA58" i="3"/>
  <c r="AD58" i="3" s="1"/>
  <c r="Y73" i="3"/>
  <c r="J12" i="20"/>
  <c r="J72" i="8"/>
  <c r="AA74" i="3"/>
  <c r="AD74" i="3" s="1"/>
  <c r="J13" i="20"/>
  <c r="J73" i="8"/>
  <c r="AA75" i="3"/>
  <c r="AD75" i="3" s="1"/>
  <c r="I82" i="8"/>
  <c r="I2" i="19"/>
  <c r="J3" i="19"/>
  <c r="J83" i="8"/>
  <c r="G83" i="9" s="1"/>
  <c r="M6" i="9" s="1"/>
  <c r="AA85" i="3"/>
  <c r="AD85" i="3" s="1"/>
  <c r="J14" i="19"/>
  <c r="J94" i="8"/>
  <c r="Y105" i="3"/>
  <c r="J4" i="18"/>
  <c r="J104" i="8"/>
  <c r="G104" i="9" s="1"/>
  <c r="M15" i="9" s="1"/>
  <c r="AA106" i="3"/>
  <c r="AD106" i="3" s="1"/>
  <c r="J5" i="18"/>
  <c r="J105" i="8"/>
  <c r="G105" i="9" s="1"/>
  <c r="M23" i="9" s="1"/>
  <c r="AA107" i="3"/>
  <c r="AD107" i="3" s="1"/>
  <c r="I11" i="18"/>
  <c r="I111" i="8"/>
  <c r="J15" i="18"/>
  <c r="J115" i="8"/>
  <c r="AA117" i="3"/>
  <c r="AD117" i="3" s="1"/>
  <c r="Z128" i="3"/>
  <c r="J16" i="17"/>
  <c r="J136" i="8"/>
  <c r="AA138" i="3"/>
  <c r="AD138" i="3" s="1"/>
  <c r="J17" i="17"/>
  <c r="J137" i="8"/>
  <c r="AA139" i="3"/>
  <c r="AD139" i="3" s="1"/>
  <c r="Z49" i="3"/>
  <c r="J9" i="21"/>
  <c r="J49" i="8"/>
  <c r="AA51" i="3"/>
  <c r="AD51" i="3" s="1"/>
  <c r="J17" i="21"/>
  <c r="J57" i="8"/>
  <c r="AA59" i="3"/>
  <c r="AD59" i="3" s="1"/>
  <c r="I2" i="20"/>
  <c r="I62" i="8"/>
  <c r="Z65" i="3"/>
  <c r="Z76" i="3"/>
  <c r="I3" i="19"/>
  <c r="AB85" i="3"/>
  <c r="I83" i="8"/>
  <c r="F83" i="9" s="1"/>
  <c r="L6" i="9" s="1"/>
  <c r="J4" i="19"/>
  <c r="J84" i="8"/>
  <c r="G84" i="9" s="1"/>
  <c r="M14" i="9" s="1"/>
  <c r="AA86" i="3"/>
  <c r="AD86" i="3" s="1"/>
  <c r="J5" i="19"/>
  <c r="J85" i="8"/>
  <c r="G85" i="9" s="1"/>
  <c r="M22" i="9" s="1"/>
  <c r="AA87" i="3"/>
  <c r="AD87" i="3" s="1"/>
  <c r="I14" i="19"/>
  <c r="I94" i="8"/>
  <c r="AC96" i="3"/>
  <c r="AB96" i="3"/>
  <c r="Z97" i="3"/>
  <c r="Z108" i="3"/>
  <c r="J16" i="18"/>
  <c r="J116" i="8"/>
  <c r="AA118" i="3"/>
  <c r="AD118" i="3" s="1"/>
  <c r="J17" i="18"/>
  <c r="J117" i="8"/>
  <c r="AA119" i="3"/>
  <c r="AD119" i="3" s="1"/>
  <c r="I3" i="17"/>
  <c r="I123" i="8"/>
  <c r="F123" i="9" s="1"/>
  <c r="L8" i="9" s="1"/>
  <c r="Z129" i="3"/>
  <c r="Y137" i="3"/>
  <c r="Z140" i="3"/>
  <c r="AC141" i="3"/>
  <c r="Y143" i="3"/>
  <c r="Y58" i="3"/>
  <c r="Y62" i="3"/>
  <c r="Y66" i="3"/>
  <c r="Y70" i="3"/>
  <c r="Y74" i="3"/>
  <c r="Y78" i="3"/>
  <c r="Y82" i="3"/>
  <c r="Y86" i="3"/>
  <c r="Y90" i="3"/>
  <c r="Y94" i="3"/>
  <c r="Y98" i="3"/>
  <c r="Y102" i="3"/>
  <c r="Y106" i="3"/>
  <c r="Y110" i="3"/>
  <c r="Y114" i="3"/>
  <c r="Y118" i="3"/>
  <c r="Y122" i="3"/>
  <c r="Y126" i="3"/>
  <c r="Y130" i="3"/>
  <c r="Y134" i="3"/>
  <c r="Y138" i="3"/>
  <c r="Y142" i="3"/>
  <c r="Y108" i="3"/>
  <c r="Y112" i="3"/>
  <c r="Y116" i="3"/>
  <c r="Y120" i="3"/>
  <c r="Y128" i="3"/>
  <c r="Y132" i="3"/>
  <c r="Y136" i="3"/>
  <c r="Y140" i="3"/>
  <c r="M30" i="9"/>
  <c r="O30" i="9" s="1"/>
  <c r="Z64" i="3"/>
  <c r="M31" i="9"/>
  <c r="O31" i="9" s="1"/>
  <c r="Z84" i="3"/>
  <c r="M32" i="9"/>
  <c r="O32" i="9" s="1"/>
  <c r="Z104" i="3"/>
  <c r="M33" i="9"/>
  <c r="O33" i="9" s="1"/>
  <c r="Z124" i="3"/>
  <c r="H18" i="19" l="1"/>
  <c r="H98" i="8"/>
  <c r="C142" i="24" s="1"/>
  <c r="H78" i="8"/>
  <c r="C141" i="24" s="1"/>
  <c r="H18" i="20"/>
  <c r="H2" i="18"/>
  <c r="H102" i="8"/>
  <c r="H13" i="17"/>
  <c r="H133" i="8"/>
  <c r="C99" i="24" s="1"/>
  <c r="H16" i="22"/>
  <c r="H36" i="8"/>
  <c r="C121" i="24" s="1"/>
  <c r="H5" i="20"/>
  <c r="H65" i="8"/>
  <c r="H2" i="17"/>
  <c r="H122" i="8"/>
  <c r="H17" i="22"/>
  <c r="H37" i="8"/>
  <c r="C130" i="24" s="1"/>
  <c r="H17" i="21"/>
  <c r="H57" i="8"/>
  <c r="C131" i="24" s="1"/>
  <c r="H8" i="19"/>
  <c r="H88" i="8"/>
  <c r="C52" i="24" s="1"/>
  <c r="H9" i="22"/>
  <c r="H29" i="8"/>
  <c r="C58" i="24" s="1"/>
  <c r="H20" i="23"/>
  <c r="H20" i="8"/>
  <c r="C156" i="24" s="1"/>
  <c r="H21" i="19"/>
  <c r="H101" i="8"/>
  <c r="C169" i="24" s="1"/>
  <c r="E30" i="24"/>
  <c r="F30" i="24" s="1"/>
  <c r="G6" i="9"/>
  <c r="F13" i="19"/>
  <c r="F93" i="8"/>
  <c r="F15" i="18"/>
  <c r="F115" i="8"/>
  <c r="H113" i="9"/>
  <c r="C113" i="9"/>
  <c r="G17" i="23"/>
  <c r="G17" i="8"/>
  <c r="B17" i="9" s="1"/>
  <c r="AA19" i="2"/>
  <c r="G13" i="22"/>
  <c r="G33" i="8"/>
  <c r="B33" i="9" s="1"/>
  <c r="AA35" i="2"/>
  <c r="F7" i="21"/>
  <c r="F47" i="8"/>
  <c r="F3" i="23"/>
  <c r="F3" i="8"/>
  <c r="G136" i="9"/>
  <c r="E126" i="24"/>
  <c r="F126" i="24" s="1"/>
  <c r="D80" i="24"/>
  <c r="F111" i="9"/>
  <c r="I3" i="18"/>
  <c r="I103" i="8"/>
  <c r="F103" i="9" s="1"/>
  <c r="L7" i="9" s="1"/>
  <c r="AV105" i="26"/>
  <c r="AV105" i="12"/>
  <c r="AV105" i="11"/>
  <c r="I11" i="20"/>
  <c r="I71" i="8"/>
  <c r="AV73" i="26"/>
  <c r="AV73" i="12"/>
  <c r="AV73" i="11"/>
  <c r="D142" i="24"/>
  <c r="F98" i="9"/>
  <c r="I19" i="22"/>
  <c r="I39" i="8"/>
  <c r="AV41" i="26"/>
  <c r="AV41" i="12"/>
  <c r="AV41" i="11"/>
  <c r="I7" i="23"/>
  <c r="I7" i="8"/>
  <c r="AC9" i="3"/>
  <c r="AB9" i="3"/>
  <c r="AV9" i="26"/>
  <c r="AV9" i="12"/>
  <c r="AV9" i="11"/>
  <c r="J12" i="17"/>
  <c r="J132" i="8"/>
  <c r="AA134" i="3"/>
  <c r="AD134" i="3" s="1"/>
  <c r="AW134" i="26"/>
  <c r="AW134" i="12"/>
  <c r="AW134" i="11"/>
  <c r="D43" i="24"/>
  <c r="F87" i="9"/>
  <c r="J20" i="17"/>
  <c r="J140" i="8"/>
  <c r="AA142" i="3"/>
  <c r="AD142" i="3" s="1"/>
  <c r="AW142" i="26"/>
  <c r="AW142" i="12"/>
  <c r="AW142" i="11"/>
  <c r="J18" i="19"/>
  <c r="J98" i="8"/>
  <c r="AA100" i="3"/>
  <c r="AW100" i="26"/>
  <c r="AW100" i="12"/>
  <c r="AW100" i="11"/>
  <c r="I15" i="20"/>
  <c r="I75" i="8"/>
  <c r="AB77" i="3"/>
  <c r="AC77" i="3"/>
  <c r="AV77" i="26"/>
  <c r="AV77" i="12"/>
  <c r="AV77" i="11"/>
  <c r="I5" i="22"/>
  <c r="I25" i="8"/>
  <c r="F25" i="9" s="1"/>
  <c r="L19" i="9" s="1"/>
  <c r="AV27" i="26"/>
  <c r="AV27" i="12"/>
  <c r="AV27" i="11"/>
  <c r="E171" i="24"/>
  <c r="F171" i="24" s="1"/>
  <c r="G141" i="9"/>
  <c r="D99" i="24"/>
  <c r="F133" i="9"/>
  <c r="D139" i="24"/>
  <c r="F38" i="9"/>
  <c r="AC115" i="3"/>
  <c r="D115" i="24"/>
  <c r="F95" i="9"/>
  <c r="E3" i="24"/>
  <c r="F3" i="24" s="1"/>
  <c r="AB107" i="3"/>
  <c r="D133" i="24"/>
  <c r="F97" i="9"/>
  <c r="D61" i="24"/>
  <c r="F89" i="9"/>
  <c r="AC87" i="3"/>
  <c r="E114" i="24"/>
  <c r="F114" i="24" s="1"/>
  <c r="G75" i="9"/>
  <c r="D132" i="24"/>
  <c r="F77" i="9"/>
  <c r="I2" i="22"/>
  <c r="I22" i="8"/>
  <c r="AC24" i="3"/>
  <c r="AB24" i="3"/>
  <c r="AV24" i="26"/>
  <c r="AV24" i="12"/>
  <c r="AV24" i="11"/>
  <c r="D41" i="24"/>
  <c r="F47" i="9"/>
  <c r="D95" i="24"/>
  <c r="F53" i="9"/>
  <c r="E85" i="24"/>
  <c r="F85" i="24" s="1"/>
  <c r="G32" i="9"/>
  <c r="J4" i="21"/>
  <c r="J44" i="8"/>
  <c r="G44" i="9" s="1"/>
  <c r="M12" i="9" s="1"/>
  <c r="AA46" i="3"/>
  <c r="AW46" i="26"/>
  <c r="AW46" i="12"/>
  <c r="AW46" i="11"/>
  <c r="I42" i="8"/>
  <c r="I2" i="21"/>
  <c r="AB44" i="3"/>
  <c r="AC44" i="3"/>
  <c r="AV44" i="26"/>
  <c r="AV44" i="12"/>
  <c r="AV44" i="11"/>
  <c r="J5" i="22"/>
  <c r="J25" i="8"/>
  <c r="G25" i="9" s="1"/>
  <c r="M19" i="9" s="1"/>
  <c r="AA27" i="3"/>
  <c r="AD27" i="3" s="1"/>
  <c r="AW27" i="26"/>
  <c r="AW27" i="12"/>
  <c r="AW27" i="11"/>
  <c r="AB51" i="3"/>
  <c r="I10" i="23"/>
  <c r="I10" i="8"/>
  <c r="AC12" i="3"/>
  <c r="AB12" i="3"/>
  <c r="AV12" i="26"/>
  <c r="AV12" i="12"/>
  <c r="AV12" i="11"/>
  <c r="F2" i="19"/>
  <c r="F82" i="8"/>
  <c r="C100" i="9"/>
  <c r="H100" i="9"/>
  <c r="F4" i="19"/>
  <c r="F84" i="8"/>
  <c r="H19" i="17"/>
  <c r="H139" i="8"/>
  <c r="C153" i="24" s="1"/>
  <c r="H19" i="18"/>
  <c r="H119" i="8"/>
  <c r="C152" i="24" s="1"/>
  <c r="F12" i="18"/>
  <c r="F112" i="8"/>
  <c r="G20" i="17"/>
  <c r="G140" i="8"/>
  <c r="B140" i="9" s="1"/>
  <c r="AA142" i="2"/>
  <c r="F9" i="20"/>
  <c r="F69" i="8"/>
  <c r="F5" i="23"/>
  <c r="F5" i="8"/>
  <c r="G14" i="17"/>
  <c r="G134" i="8"/>
  <c r="B134" i="9" s="1"/>
  <c r="AA136" i="2"/>
  <c r="F89" i="8"/>
  <c r="F9" i="19"/>
  <c r="H129" i="9"/>
  <c r="C129" i="9"/>
  <c r="F8" i="20"/>
  <c r="F68" i="8"/>
  <c r="F4" i="23"/>
  <c r="F4" i="8"/>
  <c r="G6" i="17"/>
  <c r="G126" i="8"/>
  <c r="B126" i="9" s="1"/>
  <c r="AA128" i="2"/>
  <c r="F21" i="20"/>
  <c r="F81" i="8"/>
  <c r="F5" i="22"/>
  <c r="F25" i="8"/>
  <c r="F18" i="23"/>
  <c r="F18" i="8"/>
  <c r="H95" i="9"/>
  <c r="C95" i="9"/>
  <c r="F15" i="21"/>
  <c r="F55" i="8"/>
  <c r="C16" i="9"/>
  <c r="H16" i="9"/>
  <c r="H79" i="9"/>
  <c r="C79" i="9"/>
  <c r="C31" i="9"/>
  <c r="H31" i="9"/>
  <c r="H121" i="9"/>
  <c r="C121" i="9"/>
  <c r="F15" i="20"/>
  <c r="F75" i="8"/>
  <c r="H32" i="9"/>
  <c r="C32" i="9"/>
  <c r="H15" i="22"/>
  <c r="H35" i="8"/>
  <c r="C112" i="24" s="1"/>
  <c r="C11" i="9"/>
  <c r="H11" i="9"/>
  <c r="H13" i="20"/>
  <c r="H73" i="8"/>
  <c r="C96" i="24" s="1"/>
  <c r="AA27" i="2"/>
  <c r="C87" i="9"/>
  <c r="H87" i="9"/>
  <c r="C80" i="9"/>
  <c r="H80" i="9"/>
  <c r="H2" i="23"/>
  <c r="H2" i="8"/>
  <c r="H6" i="21"/>
  <c r="H46" i="8"/>
  <c r="C32" i="24" s="1"/>
  <c r="E54" i="24"/>
  <c r="F54" i="24" s="1"/>
  <c r="G128" i="9"/>
  <c r="E112" i="24"/>
  <c r="F112" i="24" s="1"/>
  <c r="G35" i="9"/>
  <c r="I6" i="22"/>
  <c r="I26" i="8"/>
  <c r="AV28" i="26"/>
  <c r="AV28" i="12"/>
  <c r="AV28" i="11"/>
  <c r="F4" i="9"/>
  <c r="L10" i="9" s="1"/>
  <c r="J10" i="8"/>
  <c r="J10" i="23"/>
  <c r="AA12" i="3"/>
  <c r="AD12" i="3" s="1"/>
  <c r="AW12" i="26"/>
  <c r="AW12" i="12"/>
  <c r="AW12" i="11"/>
  <c r="G20" i="18"/>
  <c r="G120" i="8"/>
  <c r="B120" i="9" s="1"/>
  <c r="AA122" i="2"/>
  <c r="G10" i="19"/>
  <c r="G90" i="8"/>
  <c r="B90" i="9" s="1"/>
  <c r="AA92" i="2"/>
  <c r="G7" i="17"/>
  <c r="G127" i="8"/>
  <c r="B127" i="9" s="1"/>
  <c r="AA129" i="2"/>
  <c r="G18" i="21"/>
  <c r="G58" i="8"/>
  <c r="B58" i="9" s="1"/>
  <c r="AA60" i="2"/>
  <c r="C72" i="9"/>
  <c r="H72" i="9"/>
  <c r="H4" i="23"/>
  <c r="H4" i="8"/>
  <c r="E59" i="24"/>
  <c r="F59" i="24" s="1"/>
  <c r="G49" i="9"/>
  <c r="E106" i="24"/>
  <c r="F106" i="24" s="1"/>
  <c r="G94" i="9"/>
  <c r="F82" i="9"/>
  <c r="T6" i="9" s="1"/>
  <c r="J15" i="17"/>
  <c r="J135" i="8"/>
  <c r="AA137" i="3"/>
  <c r="AD137" i="3" s="1"/>
  <c r="AW137" i="26"/>
  <c r="AW137" i="12"/>
  <c r="AW137" i="11"/>
  <c r="F102" i="9"/>
  <c r="T7" i="9" s="1"/>
  <c r="D69" i="24"/>
  <c r="F70" i="9"/>
  <c r="I15" i="22"/>
  <c r="I35" i="8"/>
  <c r="AC37" i="3"/>
  <c r="AB37" i="3"/>
  <c r="AV37" i="26"/>
  <c r="AV37" i="12"/>
  <c r="AV37" i="11"/>
  <c r="I3" i="23"/>
  <c r="I3" i="8"/>
  <c r="AC5" i="3"/>
  <c r="AB5" i="3"/>
  <c r="AV5" i="26"/>
  <c r="AV5" i="12"/>
  <c r="AV5" i="11"/>
  <c r="J3" i="17"/>
  <c r="J123" i="8"/>
  <c r="G123" i="9" s="1"/>
  <c r="M8" i="9" s="1"/>
  <c r="AA125" i="3"/>
  <c r="AW125" i="26"/>
  <c r="AW125" i="12"/>
  <c r="AW125" i="11"/>
  <c r="E89" i="24"/>
  <c r="F89" i="24" s="1"/>
  <c r="G112" i="9"/>
  <c r="E168" i="24"/>
  <c r="F168" i="24" s="1"/>
  <c r="G81" i="9"/>
  <c r="J60" i="8"/>
  <c r="AA62" i="3"/>
  <c r="AD62" i="3" s="1"/>
  <c r="J20" i="21"/>
  <c r="AW62" i="26"/>
  <c r="AW62" i="12"/>
  <c r="AW62" i="11"/>
  <c r="I2" i="17"/>
  <c r="I122" i="8"/>
  <c r="AV124" i="26"/>
  <c r="AV124" i="12"/>
  <c r="AV124" i="11"/>
  <c r="D151" i="24"/>
  <c r="F99" i="9"/>
  <c r="J9" i="20"/>
  <c r="J69" i="8"/>
  <c r="AA71" i="3"/>
  <c r="AW71" i="26"/>
  <c r="AW71" i="12"/>
  <c r="AW71" i="11"/>
  <c r="I8" i="21"/>
  <c r="I48" i="8"/>
  <c r="AB50" i="3"/>
  <c r="AC50" i="3"/>
  <c r="AV50" i="26"/>
  <c r="AV50" i="12"/>
  <c r="AV50" i="11"/>
  <c r="D45" i="24"/>
  <c r="F127" i="9"/>
  <c r="G110" i="9"/>
  <c r="E71" i="24"/>
  <c r="F71" i="24" s="1"/>
  <c r="D33" i="24"/>
  <c r="F66" i="9"/>
  <c r="J10" i="17"/>
  <c r="J130" i="8"/>
  <c r="AW132" i="26"/>
  <c r="AA132" i="3"/>
  <c r="AD132" i="3" s="1"/>
  <c r="AW132" i="12"/>
  <c r="AW132" i="11"/>
  <c r="J7" i="19"/>
  <c r="J87" i="8"/>
  <c r="AA89" i="3"/>
  <c r="AW89" i="26"/>
  <c r="AW89" i="12"/>
  <c r="AW89" i="11"/>
  <c r="J6" i="20"/>
  <c r="J66" i="8"/>
  <c r="AA68" i="3"/>
  <c r="AW68" i="26"/>
  <c r="AW68" i="12"/>
  <c r="AW68" i="11"/>
  <c r="I21" i="23"/>
  <c r="I21" i="8"/>
  <c r="AC23" i="3"/>
  <c r="AB23" i="3"/>
  <c r="AV23" i="26"/>
  <c r="AV23" i="12"/>
  <c r="AV23" i="11"/>
  <c r="J5" i="23"/>
  <c r="J5" i="8"/>
  <c r="G5" i="9" s="1"/>
  <c r="M18" i="9" s="1"/>
  <c r="AA7" i="3"/>
  <c r="AD7" i="3" s="1"/>
  <c r="AW7" i="26"/>
  <c r="AW7" i="12"/>
  <c r="AW7" i="11"/>
  <c r="D27" i="24"/>
  <c r="D98" i="24"/>
  <c r="F113" i="9"/>
  <c r="J4" i="22"/>
  <c r="J24" i="8"/>
  <c r="G24" i="9" s="1"/>
  <c r="M11" i="9" s="1"/>
  <c r="AA26" i="3"/>
  <c r="AD26" i="3" s="1"/>
  <c r="AW26" i="26"/>
  <c r="AW26" i="12"/>
  <c r="AW26" i="11"/>
  <c r="AC107" i="3"/>
  <c r="E133" i="24"/>
  <c r="F133" i="24" s="1"/>
  <c r="G97" i="9"/>
  <c r="D25" i="24"/>
  <c r="E39" i="24"/>
  <c r="F39" i="24" s="1"/>
  <c r="G7" i="9"/>
  <c r="I3" i="21"/>
  <c r="I43" i="8"/>
  <c r="F43" i="9" s="1"/>
  <c r="L4" i="9" s="1"/>
  <c r="AV45" i="26"/>
  <c r="AV45" i="12"/>
  <c r="AV45" i="11"/>
  <c r="E49" i="24"/>
  <c r="F49" i="24" s="1"/>
  <c r="G28" i="9"/>
  <c r="AC101" i="3"/>
  <c r="AC51" i="3"/>
  <c r="E75" i="24"/>
  <c r="F75" i="24" s="1"/>
  <c r="G11" i="9"/>
  <c r="F14" i="17"/>
  <c r="F134" i="8"/>
  <c r="F21" i="17"/>
  <c r="F141" i="8"/>
  <c r="F18" i="17"/>
  <c r="F138" i="8"/>
  <c r="G21" i="17"/>
  <c r="G141" i="8"/>
  <c r="B141" i="9" s="1"/>
  <c r="AA143" i="2"/>
  <c r="H83" i="9"/>
  <c r="C83" i="9"/>
  <c r="H20" i="19"/>
  <c r="H100" i="8"/>
  <c r="C160" i="24" s="1"/>
  <c r="G3" i="19"/>
  <c r="G83" i="8"/>
  <c r="B83" i="9" s="1"/>
  <c r="K6" i="9" s="1"/>
  <c r="C7" i="24" s="1"/>
  <c r="AA85" i="2"/>
  <c r="G17" i="17"/>
  <c r="G137" i="8"/>
  <c r="B137" i="9" s="1"/>
  <c r="AA139" i="2"/>
  <c r="G15" i="19"/>
  <c r="G95" i="8"/>
  <c r="B95" i="9" s="1"/>
  <c r="AA97" i="2"/>
  <c r="F21" i="21"/>
  <c r="F61" i="8"/>
  <c r="F14" i="20"/>
  <c r="F74" i="8"/>
  <c r="F20" i="21"/>
  <c r="F60" i="8"/>
  <c r="G5" i="17"/>
  <c r="G125" i="8"/>
  <c r="B125" i="9" s="1"/>
  <c r="AA127" i="2"/>
  <c r="G20" i="20"/>
  <c r="G80" i="8"/>
  <c r="B80" i="9" s="1"/>
  <c r="AA82" i="2"/>
  <c r="F17" i="23"/>
  <c r="F17" i="8"/>
  <c r="G4" i="20"/>
  <c r="G64" i="8"/>
  <c r="B64" i="9" s="1"/>
  <c r="AA66" i="2"/>
  <c r="H2" i="22"/>
  <c r="H22" i="8"/>
  <c r="F15" i="23"/>
  <c r="F15" i="8"/>
  <c r="AA91" i="2"/>
  <c r="G3" i="21"/>
  <c r="G43" i="8"/>
  <c r="B43" i="9" s="1"/>
  <c r="AA45" i="2"/>
  <c r="G19" i="21"/>
  <c r="G59" i="8"/>
  <c r="B59" i="9" s="1"/>
  <c r="AA61" i="2"/>
  <c r="H7" i="9"/>
  <c r="C7" i="9"/>
  <c r="H14" i="21"/>
  <c r="H54" i="8"/>
  <c r="C104" i="24" s="1"/>
  <c r="C51" i="9"/>
  <c r="H51" i="9"/>
  <c r="H10" i="22"/>
  <c r="H30" i="8"/>
  <c r="C67" i="24" s="1"/>
  <c r="G8" i="23"/>
  <c r="G8" i="8"/>
  <c r="B8" i="9" s="1"/>
  <c r="AA10" i="2"/>
  <c r="H96" i="9"/>
  <c r="C96" i="9"/>
  <c r="G8" i="21"/>
  <c r="G48" i="8"/>
  <c r="B48" i="9" s="1"/>
  <c r="AA50" i="2"/>
  <c r="H3" i="22"/>
  <c r="H23" i="8"/>
  <c r="H38" i="9"/>
  <c r="C38" i="9"/>
  <c r="H62" i="9"/>
  <c r="C62" i="9"/>
  <c r="I6" i="17"/>
  <c r="I126" i="8"/>
  <c r="AC128" i="3"/>
  <c r="AV128" i="26"/>
  <c r="AV128" i="12"/>
  <c r="AV128" i="11"/>
  <c r="I4" i="20"/>
  <c r="I64" i="8"/>
  <c r="F64" i="9" s="1"/>
  <c r="L13" i="9" s="1"/>
  <c r="AC66" i="3"/>
  <c r="AB66" i="3"/>
  <c r="AV66" i="26"/>
  <c r="AV66" i="12"/>
  <c r="AV66" i="11"/>
  <c r="E25" i="24"/>
  <c r="F25" i="24" s="1"/>
  <c r="I11" i="23"/>
  <c r="I11" i="8"/>
  <c r="AC13" i="3"/>
  <c r="AV13" i="26"/>
  <c r="AB13" i="3"/>
  <c r="AV13" i="12"/>
  <c r="AV13" i="11"/>
  <c r="J13" i="17"/>
  <c r="J133" i="8"/>
  <c r="AA135" i="3"/>
  <c r="AW135" i="26"/>
  <c r="AW135" i="12"/>
  <c r="AW135" i="11"/>
  <c r="D141" i="24"/>
  <c r="F78" i="9"/>
  <c r="E161" i="24"/>
  <c r="F161" i="24" s="1"/>
  <c r="G120" i="9"/>
  <c r="J16" i="20"/>
  <c r="J76" i="8"/>
  <c r="AA78" i="3"/>
  <c r="AD78" i="3" s="1"/>
  <c r="AW78" i="26"/>
  <c r="AW78" i="12"/>
  <c r="AW78" i="11"/>
  <c r="D131" i="24"/>
  <c r="F57" i="9"/>
  <c r="D30" i="24"/>
  <c r="F6" i="9"/>
  <c r="E12" i="24"/>
  <c r="F12" i="24" s="1"/>
  <c r="F10" i="19"/>
  <c r="F90" i="8"/>
  <c r="F13" i="23"/>
  <c r="F13" i="8"/>
  <c r="H12" i="19"/>
  <c r="H92" i="8"/>
  <c r="C88" i="24" s="1"/>
  <c r="H7" i="18"/>
  <c r="H107" i="8"/>
  <c r="C44" i="24" s="1"/>
  <c r="F6" i="19"/>
  <c r="F86" i="8"/>
  <c r="H40" i="9"/>
  <c r="C40" i="9"/>
  <c r="H3" i="17"/>
  <c r="H123" i="8"/>
  <c r="H46" i="9"/>
  <c r="C46" i="9"/>
  <c r="J2" i="19"/>
  <c r="J82" i="8"/>
  <c r="G82" i="9" s="1"/>
  <c r="AA84" i="3"/>
  <c r="AW84" i="26"/>
  <c r="AW84" i="12"/>
  <c r="AW84" i="11"/>
  <c r="I18" i="18"/>
  <c r="I118" i="8"/>
  <c r="AC120" i="3"/>
  <c r="AB120" i="3"/>
  <c r="AV120" i="26"/>
  <c r="AV120" i="12"/>
  <c r="AV120" i="11"/>
  <c r="I4" i="17"/>
  <c r="I124" i="8"/>
  <c r="F124" i="9" s="1"/>
  <c r="L16" i="9" s="1"/>
  <c r="AV126" i="26"/>
  <c r="AV126" i="12"/>
  <c r="AV126" i="11"/>
  <c r="I12" i="19"/>
  <c r="I92" i="8"/>
  <c r="AV94" i="26"/>
  <c r="AV94" i="12"/>
  <c r="AV94" i="11"/>
  <c r="I20" i="21"/>
  <c r="I60" i="8"/>
  <c r="AB62" i="3"/>
  <c r="AC62" i="3"/>
  <c r="AV62" i="26"/>
  <c r="AV62" i="12"/>
  <c r="AV62" i="11"/>
  <c r="D9" i="24"/>
  <c r="J6" i="18"/>
  <c r="J106" i="8"/>
  <c r="AA108" i="3"/>
  <c r="AD108" i="3" s="1"/>
  <c r="AW108" i="26"/>
  <c r="AW108" i="12"/>
  <c r="AW108" i="11"/>
  <c r="J3" i="20"/>
  <c r="AA65" i="3"/>
  <c r="J63" i="8"/>
  <c r="G63" i="9" s="1"/>
  <c r="M5" i="9" s="1"/>
  <c r="AW65" i="26"/>
  <c r="AW65" i="12"/>
  <c r="AW65" i="11"/>
  <c r="I14" i="18"/>
  <c r="I114" i="8"/>
  <c r="AB116" i="3"/>
  <c r="AV116" i="26"/>
  <c r="AV116" i="12"/>
  <c r="AV116" i="11"/>
  <c r="I20" i="18"/>
  <c r="I120" i="8"/>
  <c r="AC122" i="3"/>
  <c r="AB122" i="3"/>
  <c r="AV122" i="26"/>
  <c r="AV122" i="12"/>
  <c r="AV122" i="11"/>
  <c r="I8" i="19"/>
  <c r="I88" i="8"/>
  <c r="AC90" i="3"/>
  <c r="AB90" i="3"/>
  <c r="AV90" i="26"/>
  <c r="AV90" i="12"/>
  <c r="AV90" i="11"/>
  <c r="I16" i="21"/>
  <c r="I56" i="8"/>
  <c r="AB58" i="3"/>
  <c r="AC58" i="3"/>
  <c r="AV58" i="26"/>
  <c r="AV58" i="12"/>
  <c r="AV58" i="11"/>
  <c r="J15" i="19"/>
  <c r="J95" i="8"/>
  <c r="AA97" i="3"/>
  <c r="AW97" i="26"/>
  <c r="AW97" i="12"/>
  <c r="AW97" i="11"/>
  <c r="J2" i="20"/>
  <c r="AA64" i="3"/>
  <c r="J62" i="8"/>
  <c r="G62" i="9" s="1"/>
  <c r="AW64" i="26"/>
  <c r="AW64" i="12"/>
  <c r="AW64" i="11"/>
  <c r="I10" i="18"/>
  <c r="I110" i="8"/>
  <c r="AC112" i="3"/>
  <c r="AB112" i="3"/>
  <c r="AV112" i="26"/>
  <c r="AV112" i="12"/>
  <c r="AV112" i="11"/>
  <c r="I16" i="18"/>
  <c r="I116" i="8"/>
  <c r="AC118" i="3"/>
  <c r="AB118" i="3"/>
  <c r="AV118" i="26"/>
  <c r="AV118" i="12"/>
  <c r="AV118" i="11"/>
  <c r="I4" i="19"/>
  <c r="I84" i="8"/>
  <c r="F84" i="9" s="1"/>
  <c r="L14" i="9" s="1"/>
  <c r="AC86" i="3"/>
  <c r="AB86" i="3"/>
  <c r="AV86" i="26"/>
  <c r="AV86" i="12"/>
  <c r="AV86" i="11"/>
  <c r="I21" i="17"/>
  <c r="I141" i="8"/>
  <c r="AC143" i="3"/>
  <c r="AB143" i="3"/>
  <c r="AV143" i="26"/>
  <c r="AV143" i="12"/>
  <c r="AV143" i="11"/>
  <c r="E122" i="24"/>
  <c r="F122" i="24" s="1"/>
  <c r="G56" i="9"/>
  <c r="J5" i="17"/>
  <c r="J125" i="8"/>
  <c r="G125" i="9" s="1"/>
  <c r="M24" i="9" s="1"/>
  <c r="AA127" i="3"/>
  <c r="AW127" i="26"/>
  <c r="AW127" i="12"/>
  <c r="AW127" i="11"/>
  <c r="I11" i="22"/>
  <c r="I31" i="8"/>
  <c r="AC33" i="3"/>
  <c r="AV33" i="26"/>
  <c r="AV33" i="12"/>
  <c r="AV33" i="11"/>
  <c r="J15" i="21"/>
  <c r="J55" i="8"/>
  <c r="AA57" i="3"/>
  <c r="AD57" i="3" s="1"/>
  <c r="AW57" i="26"/>
  <c r="AW57" i="11"/>
  <c r="AW57" i="12"/>
  <c r="J11" i="18"/>
  <c r="J111" i="8"/>
  <c r="AA113" i="3"/>
  <c r="AW113" i="26"/>
  <c r="AW113" i="12"/>
  <c r="AW113" i="11"/>
  <c r="J8" i="20"/>
  <c r="J68" i="8"/>
  <c r="AA70" i="3"/>
  <c r="AD70" i="3" s="1"/>
  <c r="AW70" i="26"/>
  <c r="AW70" i="12"/>
  <c r="AW70" i="11"/>
  <c r="I20" i="22"/>
  <c r="I40" i="8"/>
  <c r="AC42" i="3"/>
  <c r="AB42" i="3"/>
  <c r="AV42" i="26"/>
  <c r="AV42" i="12"/>
  <c r="AV42" i="11"/>
  <c r="E61" i="24"/>
  <c r="F61" i="24" s="1"/>
  <c r="G89" i="9"/>
  <c r="E141" i="24"/>
  <c r="F141" i="24" s="1"/>
  <c r="G78" i="9"/>
  <c r="J19" i="18"/>
  <c r="J119" i="8"/>
  <c r="AA121" i="3"/>
  <c r="AW121" i="26"/>
  <c r="AW121" i="12"/>
  <c r="AW121" i="11"/>
  <c r="J10" i="21"/>
  <c r="J50" i="8"/>
  <c r="AA52" i="3"/>
  <c r="AW52" i="26"/>
  <c r="AW52" i="12"/>
  <c r="AW52" i="11"/>
  <c r="I17" i="23"/>
  <c r="I17" i="8"/>
  <c r="AV19" i="26"/>
  <c r="AV19" i="12"/>
  <c r="AV19" i="11"/>
  <c r="AB75" i="3"/>
  <c r="AP141" i="26"/>
  <c r="Z141" i="26"/>
  <c r="AN141" i="26"/>
  <c r="X141" i="26"/>
  <c r="H141" i="26"/>
  <c r="AF141" i="26"/>
  <c r="P141" i="26"/>
  <c r="J141" i="26"/>
  <c r="AR141" i="26"/>
  <c r="AB141" i="26"/>
  <c r="L141" i="26"/>
  <c r="AB139" i="3"/>
  <c r="E95" i="24"/>
  <c r="F95" i="24" s="1"/>
  <c r="G53" i="9"/>
  <c r="J17" i="22"/>
  <c r="J37" i="8"/>
  <c r="AA39" i="3"/>
  <c r="AD39" i="3" s="1"/>
  <c r="AW39" i="26"/>
  <c r="AW39" i="12"/>
  <c r="AW39" i="11"/>
  <c r="G118" i="9"/>
  <c r="E143" i="24"/>
  <c r="F143" i="24" s="1"/>
  <c r="D26" i="24"/>
  <c r="D97" i="24"/>
  <c r="F93" i="9"/>
  <c r="J19" i="23"/>
  <c r="J19" i="8"/>
  <c r="AA21" i="3"/>
  <c r="AD21" i="3" s="1"/>
  <c r="AW21" i="26"/>
  <c r="AW21" i="12"/>
  <c r="AW21" i="11"/>
  <c r="J11" i="22"/>
  <c r="J31" i="8"/>
  <c r="AA33" i="3"/>
  <c r="AD33" i="3" s="1"/>
  <c r="AW33" i="26"/>
  <c r="AW33" i="12"/>
  <c r="AW33" i="11"/>
  <c r="AC32" i="3"/>
  <c r="J21" i="22"/>
  <c r="J41" i="8"/>
  <c r="AA43" i="3"/>
  <c r="AD43" i="3" s="1"/>
  <c r="AW43" i="26"/>
  <c r="AW43" i="12"/>
  <c r="AW43" i="11"/>
  <c r="E102" i="24"/>
  <c r="F102" i="24" s="1"/>
  <c r="G14" i="9"/>
  <c r="AC85" i="3"/>
  <c r="D59" i="24"/>
  <c r="F49" i="9"/>
  <c r="D14" i="24"/>
  <c r="D104" i="24"/>
  <c r="F54" i="9"/>
  <c r="E57" i="24"/>
  <c r="F57" i="24" s="1"/>
  <c r="G9" i="9"/>
  <c r="F6" i="17"/>
  <c r="F126" i="8"/>
  <c r="F13" i="17"/>
  <c r="F133" i="8"/>
  <c r="F10" i="17"/>
  <c r="F130" i="8"/>
  <c r="C139" i="9"/>
  <c r="H139" i="9"/>
  <c r="G19" i="19"/>
  <c r="G99" i="8"/>
  <c r="B99" i="9" s="1"/>
  <c r="AA101" i="2"/>
  <c r="G15" i="20"/>
  <c r="G75" i="8"/>
  <c r="B75" i="9" s="1"/>
  <c r="AA77" i="2"/>
  <c r="G16" i="17"/>
  <c r="G136" i="8"/>
  <c r="B136" i="9" s="1"/>
  <c r="AA138" i="2"/>
  <c r="G14" i="19"/>
  <c r="G94" i="8"/>
  <c r="B94" i="9" s="1"/>
  <c r="AA96" i="2"/>
  <c r="F13" i="21"/>
  <c r="F53" i="8"/>
  <c r="C132" i="9"/>
  <c r="H132" i="9"/>
  <c r="G9" i="18"/>
  <c r="G109" i="8"/>
  <c r="B109" i="9" s="1"/>
  <c r="AA111" i="2"/>
  <c r="G12" i="17"/>
  <c r="G132" i="8"/>
  <c r="B132" i="9" s="1"/>
  <c r="AA134" i="2"/>
  <c r="G6" i="18"/>
  <c r="G106" i="8"/>
  <c r="B106" i="9" s="1"/>
  <c r="AA108" i="2"/>
  <c r="F12" i="21"/>
  <c r="F52" i="8"/>
  <c r="F3" i="17"/>
  <c r="F123" i="8"/>
  <c r="F17" i="20"/>
  <c r="F77" i="8"/>
  <c r="F9" i="23"/>
  <c r="F9" i="8"/>
  <c r="H103" i="9"/>
  <c r="C103" i="9"/>
  <c r="K7" i="9" s="1"/>
  <c r="C8" i="24" s="1"/>
  <c r="G3" i="20"/>
  <c r="G63" i="8"/>
  <c r="B63" i="9" s="1"/>
  <c r="AA65" i="2"/>
  <c r="C71" i="9"/>
  <c r="H71" i="9"/>
  <c r="G20" i="22"/>
  <c r="G40" i="8"/>
  <c r="B40" i="9" s="1"/>
  <c r="AA42" i="2"/>
  <c r="H19" i="23"/>
  <c r="H19" i="8"/>
  <c r="C147" i="24" s="1"/>
  <c r="AA88" i="2"/>
  <c r="G16" i="21"/>
  <c r="G56" i="8"/>
  <c r="B56" i="9" s="1"/>
  <c r="AA58" i="2"/>
  <c r="G14" i="23"/>
  <c r="G14" i="8"/>
  <c r="B14" i="9" s="1"/>
  <c r="AA16" i="2"/>
  <c r="H10" i="23"/>
  <c r="H10" i="8"/>
  <c r="C66" i="24" s="1"/>
  <c r="H26" i="9"/>
  <c r="C26" i="9"/>
  <c r="H7" i="23"/>
  <c r="H7" i="8"/>
  <c r="C39" i="24" s="1"/>
  <c r="C66" i="9"/>
  <c r="H66" i="9"/>
  <c r="G7" i="21"/>
  <c r="G47" i="8"/>
  <c r="B47" i="9" s="1"/>
  <c r="AA49" i="2"/>
  <c r="C2" i="9"/>
  <c r="H2" i="9"/>
  <c r="AA86" i="2"/>
  <c r="H111" i="9"/>
  <c r="C111" i="9"/>
  <c r="C73" i="9"/>
  <c r="H73" i="9"/>
  <c r="E16" i="24"/>
  <c r="F16" i="24" s="1"/>
  <c r="E96" i="24"/>
  <c r="F96" i="24" s="1"/>
  <c r="G73" i="9"/>
  <c r="J4" i="17"/>
  <c r="J124" i="8"/>
  <c r="G124" i="9" s="1"/>
  <c r="M16" i="9" s="1"/>
  <c r="AA126" i="3"/>
  <c r="AD126" i="3" s="1"/>
  <c r="AW126" i="26"/>
  <c r="AW126" i="12"/>
  <c r="AW126" i="11"/>
  <c r="J13" i="19"/>
  <c r="J93" i="8"/>
  <c r="AA95" i="3"/>
  <c r="AW95" i="26"/>
  <c r="AW95" i="12"/>
  <c r="AW95" i="11"/>
  <c r="J21" i="21"/>
  <c r="J61" i="8"/>
  <c r="AA63" i="3"/>
  <c r="AW63" i="26"/>
  <c r="AW63" i="12"/>
  <c r="AW63" i="11"/>
  <c r="I7" i="22"/>
  <c r="I27" i="8"/>
  <c r="AC29" i="3"/>
  <c r="AV29" i="26"/>
  <c r="AV29" i="12"/>
  <c r="AV29" i="11"/>
  <c r="D152" i="24"/>
  <c r="F119" i="9"/>
  <c r="J11" i="19"/>
  <c r="J91" i="8"/>
  <c r="AA93" i="3"/>
  <c r="AD93" i="3" s="1"/>
  <c r="AW93" i="26"/>
  <c r="AW93" i="12"/>
  <c r="AW93" i="11"/>
  <c r="E151" i="24"/>
  <c r="F151" i="24" s="1"/>
  <c r="G99" i="9"/>
  <c r="E149" i="24"/>
  <c r="F149" i="24" s="1"/>
  <c r="G59" i="9"/>
  <c r="I6" i="21"/>
  <c r="I46" i="8"/>
  <c r="AB48" i="3"/>
  <c r="AC48" i="3"/>
  <c r="AV48" i="26"/>
  <c r="AV48" i="12"/>
  <c r="AV48" i="11"/>
  <c r="I13" i="23"/>
  <c r="I13" i="8"/>
  <c r="AV15" i="26"/>
  <c r="AV15" i="12"/>
  <c r="AV15" i="11"/>
  <c r="AC75" i="3"/>
  <c r="E24" i="24"/>
  <c r="F24" i="24" s="1"/>
  <c r="AC139" i="3"/>
  <c r="E63" i="24"/>
  <c r="F63" i="24" s="1"/>
  <c r="G129" i="9"/>
  <c r="D140" i="24"/>
  <c r="F58" i="9"/>
  <c r="J27" i="8"/>
  <c r="J7" i="22"/>
  <c r="AA29" i="3"/>
  <c r="AD29" i="3" s="1"/>
  <c r="AW29" i="26"/>
  <c r="AW29" i="11"/>
  <c r="AW29" i="12"/>
  <c r="AB131" i="3"/>
  <c r="AB123" i="3"/>
  <c r="AB119" i="3"/>
  <c r="AD109" i="3"/>
  <c r="AC109" i="3"/>
  <c r="E32" i="24"/>
  <c r="F32" i="24" s="1"/>
  <c r="G46" i="9"/>
  <c r="E34" i="24"/>
  <c r="F34" i="24" s="1"/>
  <c r="G86" i="9"/>
  <c r="AB83" i="3"/>
  <c r="E140" i="24"/>
  <c r="F140" i="24" s="1"/>
  <c r="G58" i="9"/>
  <c r="E165" i="24"/>
  <c r="F165" i="24" s="1"/>
  <c r="G21" i="9"/>
  <c r="AB67" i="3"/>
  <c r="J18" i="8"/>
  <c r="J18" i="23"/>
  <c r="AA20" i="3"/>
  <c r="AD20" i="3" s="1"/>
  <c r="AW20" i="26"/>
  <c r="AW20" i="12"/>
  <c r="AW20" i="11"/>
  <c r="J15" i="23"/>
  <c r="J15" i="8"/>
  <c r="AA17" i="3"/>
  <c r="AD17" i="3" s="1"/>
  <c r="AW17" i="26"/>
  <c r="AW17" i="12"/>
  <c r="AW17" i="11"/>
  <c r="D67" i="24"/>
  <c r="F30" i="9"/>
  <c r="AB10" i="3"/>
  <c r="AB56" i="3"/>
  <c r="F18" i="18"/>
  <c r="F118" i="8"/>
  <c r="F5" i="17"/>
  <c r="F125" i="8"/>
  <c r="F2" i="17"/>
  <c r="F122" i="8"/>
  <c r="G19" i="20"/>
  <c r="G79" i="8"/>
  <c r="B79" i="9" s="1"/>
  <c r="AA81" i="2"/>
  <c r="AA140" i="2"/>
  <c r="G18" i="18"/>
  <c r="G118" i="8"/>
  <c r="B118" i="9" s="1"/>
  <c r="AA120" i="2"/>
  <c r="G13" i="19"/>
  <c r="G93" i="8"/>
  <c r="B93" i="9" s="1"/>
  <c r="AA95" i="2"/>
  <c r="F5" i="21"/>
  <c r="F45" i="8"/>
  <c r="G12" i="18"/>
  <c r="G112" i="8"/>
  <c r="B112" i="9" s="1"/>
  <c r="AA114" i="2"/>
  <c r="C107" i="9"/>
  <c r="H107" i="9"/>
  <c r="G9" i="17"/>
  <c r="G129" i="8"/>
  <c r="B129" i="9" s="1"/>
  <c r="AA131" i="2"/>
  <c r="C105" i="9"/>
  <c r="H105" i="9"/>
  <c r="F4" i="21"/>
  <c r="F44" i="8"/>
  <c r="F120" i="8"/>
  <c r="F20" i="18"/>
  <c r="F5" i="20"/>
  <c r="F65" i="8"/>
  <c r="C43" i="9"/>
  <c r="H43" i="9"/>
  <c r="G19" i="22"/>
  <c r="G39" i="8"/>
  <c r="B39" i="9" s="1"/>
  <c r="AA41" i="2"/>
  <c r="G5" i="19"/>
  <c r="G85" i="8"/>
  <c r="B85" i="9" s="1"/>
  <c r="AA87" i="2"/>
  <c r="H56" i="9"/>
  <c r="C56" i="9"/>
  <c r="G15" i="21"/>
  <c r="G55" i="8"/>
  <c r="B55" i="9" s="1"/>
  <c r="AA57" i="2"/>
  <c r="AA15" i="2"/>
  <c r="H135" i="9"/>
  <c r="C135" i="9"/>
  <c r="H12" i="20"/>
  <c r="H72" i="8"/>
  <c r="C87" i="24" s="1"/>
  <c r="G10" i="21"/>
  <c r="G50" i="8"/>
  <c r="B50" i="9" s="1"/>
  <c r="AA52" i="2"/>
  <c r="G10" i="20"/>
  <c r="G70" i="8"/>
  <c r="B70" i="9" s="1"/>
  <c r="AA72" i="2"/>
  <c r="C27" i="9"/>
  <c r="H27" i="9"/>
  <c r="H24" i="9"/>
  <c r="C24" i="9"/>
  <c r="K11" i="9" s="1"/>
  <c r="C13" i="24" s="1"/>
  <c r="H64" i="9"/>
  <c r="C64" i="9"/>
  <c r="H54" i="9"/>
  <c r="C54" i="9"/>
  <c r="AA47" i="2"/>
  <c r="C6" i="9"/>
  <c r="H6" i="9"/>
  <c r="E94" i="24"/>
  <c r="F94" i="24" s="1"/>
  <c r="G33" i="9"/>
  <c r="J19" i="22"/>
  <c r="J39" i="8"/>
  <c r="AA41" i="3"/>
  <c r="AD41" i="3" s="1"/>
  <c r="AW41" i="26"/>
  <c r="AW41" i="12"/>
  <c r="AW41" i="11"/>
  <c r="D156" i="24"/>
  <c r="F20" i="9"/>
  <c r="D6" i="24"/>
  <c r="F18" i="20"/>
  <c r="F78" i="8"/>
  <c r="H10" i="18"/>
  <c r="H110" i="8"/>
  <c r="C71" i="24" s="1"/>
  <c r="F12" i="23"/>
  <c r="F12" i="8"/>
  <c r="F13" i="22"/>
  <c r="F33" i="8"/>
  <c r="F18" i="21"/>
  <c r="F58" i="8"/>
  <c r="H15" i="23"/>
  <c r="H15" i="8"/>
  <c r="C111" i="24" s="1"/>
  <c r="H10" i="9"/>
  <c r="C10" i="9"/>
  <c r="G16" i="20"/>
  <c r="G76" i="8"/>
  <c r="B76" i="9" s="1"/>
  <c r="AA78" i="2"/>
  <c r="H8" i="22"/>
  <c r="H28" i="8"/>
  <c r="C49" i="24" s="1"/>
  <c r="H8" i="20"/>
  <c r="H68" i="8"/>
  <c r="C51" i="24" s="1"/>
  <c r="C22" i="9"/>
  <c r="H22" i="9"/>
  <c r="I6" i="18"/>
  <c r="I106" i="8"/>
  <c r="AC108" i="3"/>
  <c r="AB108" i="3"/>
  <c r="AV108" i="26"/>
  <c r="AV108" i="12"/>
  <c r="AV108" i="11"/>
  <c r="I12" i="18"/>
  <c r="I112" i="8"/>
  <c r="AC114" i="3"/>
  <c r="AB114" i="3"/>
  <c r="AV114" i="26"/>
  <c r="AV114" i="12"/>
  <c r="AV114" i="11"/>
  <c r="I20" i="20"/>
  <c r="I80" i="8"/>
  <c r="AC82" i="3"/>
  <c r="AB82" i="3"/>
  <c r="AV82" i="26"/>
  <c r="AV82" i="12"/>
  <c r="AV82" i="11"/>
  <c r="E134" i="24"/>
  <c r="F134" i="24" s="1"/>
  <c r="G117" i="9"/>
  <c r="F62" i="9"/>
  <c r="T5" i="9" s="1"/>
  <c r="J7" i="21"/>
  <c r="J47" i="8"/>
  <c r="AA49" i="3"/>
  <c r="AW49" i="26"/>
  <c r="AW49" i="12"/>
  <c r="AW49" i="11"/>
  <c r="J6" i="17"/>
  <c r="J126" i="8"/>
  <c r="AA128" i="3"/>
  <c r="AD128" i="3" s="1"/>
  <c r="AW128" i="26"/>
  <c r="AW128" i="12"/>
  <c r="AW128" i="11"/>
  <c r="E26" i="24"/>
  <c r="F26" i="24" s="1"/>
  <c r="J11" i="21"/>
  <c r="J51" i="8"/>
  <c r="AA53" i="3"/>
  <c r="AD53" i="3" s="1"/>
  <c r="AW53" i="26"/>
  <c r="AW53" i="12"/>
  <c r="AW53" i="11"/>
  <c r="J10" i="19"/>
  <c r="J90" i="8"/>
  <c r="AA92" i="3"/>
  <c r="AW92" i="26"/>
  <c r="AW92" i="12"/>
  <c r="AW92" i="11"/>
  <c r="I16" i="22"/>
  <c r="I36" i="8"/>
  <c r="AC38" i="3"/>
  <c r="AB38" i="3"/>
  <c r="AV38" i="26"/>
  <c r="AV38" i="12"/>
  <c r="AV38" i="11"/>
  <c r="D153" i="24"/>
  <c r="F139" i="9"/>
  <c r="J2" i="17"/>
  <c r="J122" i="8"/>
  <c r="G122" i="9" s="1"/>
  <c r="AA124" i="3"/>
  <c r="AD124" i="3" s="1"/>
  <c r="AW124" i="26"/>
  <c r="AW124" i="12"/>
  <c r="AW124" i="11"/>
  <c r="I18" i="17"/>
  <c r="I138" i="8"/>
  <c r="AB140" i="3"/>
  <c r="AV140" i="26"/>
  <c r="AV140" i="12"/>
  <c r="AV140" i="11"/>
  <c r="I20" i="17"/>
  <c r="I140" i="8"/>
  <c r="AC142" i="3"/>
  <c r="AB142" i="3"/>
  <c r="AV142" i="26"/>
  <c r="AV142" i="12"/>
  <c r="AV142" i="11"/>
  <c r="I8" i="18"/>
  <c r="I108" i="8"/>
  <c r="AB110" i="3"/>
  <c r="AV110" i="26"/>
  <c r="AV110" i="12"/>
  <c r="AV110" i="11"/>
  <c r="I16" i="20"/>
  <c r="I76" i="8"/>
  <c r="AC78" i="3"/>
  <c r="AB78" i="3"/>
  <c r="AV78" i="26"/>
  <c r="AV78" i="12"/>
  <c r="AV78" i="11"/>
  <c r="J18" i="17"/>
  <c r="J138" i="8"/>
  <c r="AA140" i="3"/>
  <c r="AD140" i="3" s="1"/>
  <c r="AW140" i="26"/>
  <c r="AW140" i="12"/>
  <c r="AW140" i="11"/>
  <c r="D106" i="24"/>
  <c r="F94" i="9"/>
  <c r="D7" i="24"/>
  <c r="E7" i="24"/>
  <c r="F7" i="24" s="1"/>
  <c r="AC117" i="3"/>
  <c r="J12" i="19"/>
  <c r="J92" i="8"/>
  <c r="AA94" i="3"/>
  <c r="AD94" i="3" s="1"/>
  <c r="AW94" i="26"/>
  <c r="AW94" i="12"/>
  <c r="AW94" i="11"/>
  <c r="I15" i="21"/>
  <c r="I55" i="8"/>
  <c r="AB57" i="3"/>
  <c r="AV57" i="26"/>
  <c r="AV57" i="12"/>
  <c r="AV57" i="11"/>
  <c r="I3" i="22"/>
  <c r="I23" i="8"/>
  <c r="F23" i="9" s="1"/>
  <c r="L3" i="9" s="1"/>
  <c r="AC25" i="3"/>
  <c r="AB25" i="3"/>
  <c r="AV25" i="26"/>
  <c r="AV25" i="12"/>
  <c r="AV25" i="11"/>
  <c r="E108" i="24"/>
  <c r="F108" i="24" s="1"/>
  <c r="G134" i="9"/>
  <c r="E159" i="24"/>
  <c r="F159" i="24" s="1"/>
  <c r="G80" i="9"/>
  <c r="AJ141" i="26"/>
  <c r="D44" i="24"/>
  <c r="F107" i="9"/>
  <c r="J79" i="8"/>
  <c r="J19" i="20"/>
  <c r="AA81" i="3"/>
  <c r="AD81" i="3" s="1"/>
  <c r="AW81" i="26"/>
  <c r="AW81" i="12"/>
  <c r="AW81" i="11"/>
  <c r="D42" i="24"/>
  <c r="F67" i="9"/>
  <c r="I12" i="22"/>
  <c r="I32" i="8"/>
  <c r="AC34" i="3"/>
  <c r="AB34" i="3"/>
  <c r="AV34" i="26"/>
  <c r="AV34" i="12"/>
  <c r="AV34" i="11"/>
  <c r="E170" i="24"/>
  <c r="F170" i="24" s="1"/>
  <c r="G121" i="9"/>
  <c r="E52" i="24"/>
  <c r="F52" i="24" s="1"/>
  <c r="G88" i="9"/>
  <c r="D116" i="24"/>
  <c r="F115" i="9"/>
  <c r="D34" i="24"/>
  <c r="F86" i="9"/>
  <c r="I21" i="22"/>
  <c r="I41" i="8"/>
  <c r="AC43" i="3"/>
  <c r="AB43" i="3"/>
  <c r="AV43" i="26"/>
  <c r="AV43" i="12"/>
  <c r="AV43" i="11"/>
  <c r="I9" i="8"/>
  <c r="I9" i="23"/>
  <c r="AC11" i="3"/>
  <c r="AB11" i="3"/>
  <c r="AV11" i="26"/>
  <c r="AV11" i="12"/>
  <c r="AV11" i="11"/>
  <c r="D96" i="24"/>
  <c r="F73" i="9"/>
  <c r="E153" i="24"/>
  <c r="F153" i="24" s="1"/>
  <c r="G139" i="9"/>
  <c r="D135" i="24"/>
  <c r="F137" i="9"/>
  <c r="J16" i="23"/>
  <c r="J16" i="8"/>
  <c r="AA18" i="3"/>
  <c r="AD18" i="3" s="1"/>
  <c r="AW18" i="26"/>
  <c r="AW18" i="12"/>
  <c r="AW18" i="11"/>
  <c r="AC131" i="3"/>
  <c r="AC123" i="3"/>
  <c r="AC119" i="3"/>
  <c r="E44" i="24"/>
  <c r="F44" i="24" s="1"/>
  <c r="G107" i="9"/>
  <c r="D102" i="24"/>
  <c r="F14" i="9"/>
  <c r="E124" i="24"/>
  <c r="F124" i="24" s="1"/>
  <c r="G96" i="9"/>
  <c r="AC83" i="3"/>
  <c r="D62" i="24"/>
  <c r="F109" i="9"/>
  <c r="AC67" i="3"/>
  <c r="D103" i="24"/>
  <c r="F34" i="9"/>
  <c r="J20" i="23"/>
  <c r="J20" i="8"/>
  <c r="AA22" i="3"/>
  <c r="AW22" i="26"/>
  <c r="AW22" i="12"/>
  <c r="AW22" i="11"/>
  <c r="D68" i="24"/>
  <c r="F50" i="9"/>
  <c r="I18" i="23"/>
  <c r="I18" i="8"/>
  <c r="AC20" i="3"/>
  <c r="AV20" i="26"/>
  <c r="AV20" i="12"/>
  <c r="AV20" i="11"/>
  <c r="I12" i="23"/>
  <c r="I12" i="8"/>
  <c r="AV14" i="26"/>
  <c r="AV14" i="12"/>
  <c r="AV14" i="11"/>
  <c r="E67" i="24"/>
  <c r="F67" i="24" s="1"/>
  <c r="G30" i="9"/>
  <c r="J12" i="23"/>
  <c r="J12" i="8"/>
  <c r="AA14" i="3"/>
  <c r="AD14" i="3" s="1"/>
  <c r="AW14" i="26"/>
  <c r="AW14" i="12"/>
  <c r="AW14" i="11"/>
  <c r="AC10" i="3"/>
  <c r="E4" i="24"/>
  <c r="F4" i="24" s="1"/>
  <c r="AC56" i="3"/>
  <c r="F10" i="18"/>
  <c r="F110" i="8"/>
  <c r="F17" i="18"/>
  <c r="F117" i="8"/>
  <c r="F14" i="18"/>
  <c r="F114" i="8"/>
  <c r="H136" i="9"/>
  <c r="C136" i="9"/>
  <c r="AA119" i="2"/>
  <c r="C116" i="9"/>
  <c r="H116" i="9"/>
  <c r="F11" i="19"/>
  <c r="F91" i="8"/>
  <c r="F17" i="22"/>
  <c r="F37" i="8"/>
  <c r="F11" i="17"/>
  <c r="F131" i="8"/>
  <c r="C92" i="9"/>
  <c r="H92" i="9"/>
  <c r="G11" i="17"/>
  <c r="G131" i="8"/>
  <c r="B131" i="9" s="1"/>
  <c r="AA133" i="2"/>
  <c r="H11" i="18"/>
  <c r="H111" i="8"/>
  <c r="C80" i="24" s="1"/>
  <c r="G8" i="17"/>
  <c r="G128" i="8"/>
  <c r="B128" i="9" s="1"/>
  <c r="AA130" i="2"/>
  <c r="F16" i="22"/>
  <c r="F36" i="8"/>
  <c r="G8" i="18"/>
  <c r="G108" i="8"/>
  <c r="B108" i="9" s="1"/>
  <c r="AA110" i="2"/>
  <c r="F17" i="21"/>
  <c r="F57" i="8"/>
  <c r="G21" i="23"/>
  <c r="G21" i="8"/>
  <c r="B21" i="9" s="1"/>
  <c r="AA23" i="2"/>
  <c r="G2" i="20"/>
  <c r="G62" i="8"/>
  <c r="B62" i="9" s="1"/>
  <c r="AA64" i="2"/>
  <c r="C19" i="9"/>
  <c r="H19" i="9"/>
  <c r="F85" i="8"/>
  <c r="F5" i="19"/>
  <c r="C35" i="9"/>
  <c r="H35" i="9"/>
  <c r="G13" i="21"/>
  <c r="G53" i="8"/>
  <c r="B53" i="9" s="1"/>
  <c r="AA55" i="2"/>
  <c r="G9" i="21"/>
  <c r="G49" i="8"/>
  <c r="B49" i="9" s="1"/>
  <c r="AA51" i="2"/>
  <c r="C23" i="9"/>
  <c r="K3" i="9" s="1"/>
  <c r="C4" i="24" s="1"/>
  <c r="H23" i="9"/>
  <c r="AA71" i="2"/>
  <c r="H63" i="9"/>
  <c r="C63" i="9"/>
  <c r="C30" i="9"/>
  <c r="H30" i="9"/>
  <c r="H7" i="22"/>
  <c r="H27" i="8"/>
  <c r="C40" i="24" s="1"/>
  <c r="G7" i="20"/>
  <c r="G67" i="8"/>
  <c r="B67" i="9" s="1"/>
  <c r="AA69" i="2"/>
  <c r="H39" i="9"/>
  <c r="C39" i="9"/>
  <c r="C70" i="9"/>
  <c r="H70" i="9"/>
  <c r="J5" i="21"/>
  <c r="J45" i="8"/>
  <c r="G45" i="9" s="1"/>
  <c r="M20" i="9" s="1"/>
  <c r="AA47" i="3"/>
  <c r="AD47" i="3" s="1"/>
  <c r="AW47" i="26"/>
  <c r="AW47" i="12"/>
  <c r="AW47" i="11"/>
  <c r="J3" i="21"/>
  <c r="J43" i="8"/>
  <c r="G43" i="9" s="1"/>
  <c r="M4" i="9" s="1"/>
  <c r="AA45" i="3"/>
  <c r="AD45" i="3" s="1"/>
  <c r="AW45" i="26"/>
  <c r="AW45" i="12"/>
  <c r="AW45" i="11"/>
  <c r="D81" i="24"/>
  <c r="F131" i="9"/>
  <c r="D70" i="24"/>
  <c r="F90" i="9"/>
  <c r="E69" i="24"/>
  <c r="F69" i="24" s="1"/>
  <c r="G70" i="9"/>
  <c r="J20" i="19"/>
  <c r="J100" i="8"/>
  <c r="AA102" i="3"/>
  <c r="AD102" i="3" s="1"/>
  <c r="AW102" i="26"/>
  <c r="AW102" i="12"/>
  <c r="AW102" i="11"/>
  <c r="D149" i="24"/>
  <c r="F59" i="9"/>
  <c r="J8" i="18"/>
  <c r="J108" i="8"/>
  <c r="AA110" i="3"/>
  <c r="AD110" i="3" s="1"/>
  <c r="AW110" i="26"/>
  <c r="AW110" i="12"/>
  <c r="AW110" i="11"/>
  <c r="I9" i="22"/>
  <c r="I29" i="8"/>
  <c r="AC31" i="3"/>
  <c r="AB31" i="3"/>
  <c r="AV31" i="26"/>
  <c r="AV31" i="12"/>
  <c r="AV31" i="11"/>
  <c r="I16" i="17"/>
  <c r="I136" i="8"/>
  <c r="AC138" i="3"/>
  <c r="AB138" i="3"/>
  <c r="AV138" i="26"/>
  <c r="AV138" i="12"/>
  <c r="AV138" i="11"/>
  <c r="I8" i="22"/>
  <c r="I28" i="8"/>
  <c r="AC30" i="3"/>
  <c r="AB30" i="3"/>
  <c r="AV30" i="26"/>
  <c r="AV30" i="12"/>
  <c r="AV30" i="11"/>
  <c r="E42" i="24"/>
  <c r="F42" i="24" s="1"/>
  <c r="G67" i="9"/>
  <c r="I17" i="22"/>
  <c r="I37" i="8"/>
  <c r="AC39" i="3"/>
  <c r="AB39" i="3"/>
  <c r="AV39" i="26"/>
  <c r="AV39" i="12"/>
  <c r="AV39" i="11"/>
  <c r="I5" i="23"/>
  <c r="I5" i="8"/>
  <c r="AC7" i="3"/>
  <c r="AB7" i="3"/>
  <c r="AV7" i="26"/>
  <c r="AV7" i="12"/>
  <c r="AV7" i="11"/>
  <c r="AB59" i="3"/>
  <c r="D63" i="24"/>
  <c r="F129" i="9"/>
  <c r="D170" i="24"/>
  <c r="F121" i="9"/>
  <c r="D134" i="24"/>
  <c r="F117" i="9"/>
  <c r="I5" i="21"/>
  <c r="I45" i="8"/>
  <c r="F45" i="9" s="1"/>
  <c r="L20" i="9" s="1"/>
  <c r="AB47" i="3"/>
  <c r="AC47" i="3"/>
  <c r="AV47" i="26"/>
  <c r="AV47" i="12"/>
  <c r="AV47" i="11"/>
  <c r="AC133" i="3"/>
  <c r="D168" i="24"/>
  <c r="F81" i="9"/>
  <c r="D24" i="24"/>
  <c r="I16" i="23"/>
  <c r="I16" i="8"/>
  <c r="AV18" i="26"/>
  <c r="AV18" i="12"/>
  <c r="AV18" i="11"/>
  <c r="J17" i="23"/>
  <c r="J17" i="8"/>
  <c r="AA19" i="3"/>
  <c r="AD19" i="3" s="1"/>
  <c r="AW19" i="26"/>
  <c r="AW19" i="12"/>
  <c r="AW19" i="11"/>
  <c r="I2" i="23"/>
  <c r="I2" i="8"/>
  <c r="AC4" i="3"/>
  <c r="AB4" i="3"/>
  <c r="AV4" i="26"/>
  <c r="AV4" i="12"/>
  <c r="AV4" i="11"/>
  <c r="D105" i="24"/>
  <c r="F74" i="9"/>
  <c r="E157" i="24"/>
  <c r="F157" i="24" s="1"/>
  <c r="G40" i="9"/>
  <c r="D48" i="24"/>
  <c r="F8" i="9"/>
  <c r="AB6" i="3"/>
  <c r="AR65" i="26"/>
  <c r="AB65" i="26"/>
  <c r="AN65" i="26"/>
  <c r="X65" i="26"/>
  <c r="H65" i="26"/>
  <c r="AL65" i="26"/>
  <c r="V65" i="26"/>
  <c r="F65" i="26"/>
  <c r="AF65" i="26"/>
  <c r="P65" i="26"/>
  <c r="AP65" i="26"/>
  <c r="L65" i="26"/>
  <c r="AJ65" i="26"/>
  <c r="J65" i="26"/>
  <c r="AH65" i="26"/>
  <c r="D65" i="26"/>
  <c r="AD65" i="26"/>
  <c r="B65" i="26"/>
  <c r="Z65" i="26"/>
  <c r="T65" i="26"/>
  <c r="R65" i="26"/>
  <c r="N65" i="26"/>
  <c r="AT65" i="26"/>
  <c r="F2" i="18"/>
  <c r="F102" i="8"/>
  <c r="F109" i="8"/>
  <c r="F9" i="18"/>
  <c r="F106" i="8"/>
  <c r="F6" i="18"/>
  <c r="G15" i="18"/>
  <c r="G115" i="8"/>
  <c r="B115" i="9" s="1"/>
  <c r="AA117" i="2"/>
  <c r="F8" i="19"/>
  <c r="F88" i="8"/>
  <c r="F9" i="22"/>
  <c r="F29" i="8"/>
  <c r="H15" i="17"/>
  <c r="H135" i="8"/>
  <c r="C117" i="24" s="1"/>
  <c r="F8" i="17"/>
  <c r="F128" i="8"/>
  <c r="AA132" i="2"/>
  <c r="H104" i="9"/>
  <c r="C104" i="9"/>
  <c r="C108" i="9"/>
  <c r="H108" i="9"/>
  <c r="H7" i="19"/>
  <c r="H87" i="8"/>
  <c r="C43" i="24" s="1"/>
  <c r="F8" i="22"/>
  <c r="F28" i="8"/>
  <c r="G5" i="18"/>
  <c r="G105" i="8"/>
  <c r="B105" i="9" s="1"/>
  <c r="K23" i="9" s="1"/>
  <c r="C26" i="24" s="1"/>
  <c r="AA107" i="2"/>
  <c r="F9" i="21"/>
  <c r="F49" i="8"/>
  <c r="G2" i="21"/>
  <c r="G42" i="8"/>
  <c r="B42" i="9" s="1"/>
  <c r="AA44" i="2"/>
  <c r="G21" i="21"/>
  <c r="G61" i="8"/>
  <c r="B61" i="9" s="1"/>
  <c r="AA63" i="2"/>
  <c r="AA83" i="2"/>
  <c r="C59" i="9"/>
  <c r="H59" i="9"/>
  <c r="H18" i="22"/>
  <c r="H38" i="8"/>
  <c r="C139" i="24" s="1"/>
  <c r="AA79" i="2"/>
  <c r="G4" i="17"/>
  <c r="G124" i="8"/>
  <c r="B124" i="9" s="1"/>
  <c r="AA126" i="2"/>
  <c r="C76" i="9"/>
  <c r="H76" i="9"/>
  <c r="G12" i="21"/>
  <c r="G52" i="8"/>
  <c r="B52" i="9" s="1"/>
  <c r="AA54" i="2"/>
  <c r="H11" i="22"/>
  <c r="H31" i="8"/>
  <c r="C76" i="24" s="1"/>
  <c r="G9" i="23"/>
  <c r="G9" i="8"/>
  <c r="B9" i="9" s="1"/>
  <c r="AA11" i="2"/>
  <c r="H119" i="9"/>
  <c r="C119" i="9"/>
  <c r="H48" i="9"/>
  <c r="C48" i="9"/>
  <c r="H6" i="22"/>
  <c r="H26" i="8"/>
  <c r="C31" i="24" s="1"/>
  <c r="G6" i="23"/>
  <c r="G6" i="8"/>
  <c r="B6" i="9" s="1"/>
  <c r="AA8" i="2"/>
  <c r="H3" i="18"/>
  <c r="H103" i="8"/>
  <c r="H14" i="9"/>
  <c r="C14" i="9"/>
  <c r="F7" i="20"/>
  <c r="F67" i="8"/>
  <c r="H127" i="9"/>
  <c r="C127" i="9"/>
  <c r="C42" i="9"/>
  <c r="H42" i="9"/>
  <c r="I8" i="17"/>
  <c r="I128" i="8"/>
  <c r="AC130" i="3"/>
  <c r="AB130" i="3"/>
  <c r="AV130" i="26"/>
  <c r="AV130" i="12"/>
  <c r="AV130" i="11"/>
  <c r="I16" i="19"/>
  <c r="I96" i="8"/>
  <c r="AC98" i="3"/>
  <c r="AB98" i="3"/>
  <c r="AV98" i="26"/>
  <c r="AV98" i="12"/>
  <c r="AV98" i="11"/>
  <c r="J14" i="20"/>
  <c r="J74" i="8"/>
  <c r="AA76" i="3"/>
  <c r="AW76" i="26"/>
  <c r="AW76" i="12"/>
  <c r="AW76" i="11"/>
  <c r="I14" i="17"/>
  <c r="I134" i="8"/>
  <c r="AC136" i="3"/>
  <c r="AB136" i="3"/>
  <c r="AV136" i="26"/>
  <c r="AV136" i="12"/>
  <c r="AV136" i="11"/>
  <c r="I4" i="18"/>
  <c r="P2" i="18" s="1"/>
  <c r="I104" i="8"/>
  <c r="F104" i="9" s="1"/>
  <c r="L15" i="9" s="1"/>
  <c r="AC106" i="3"/>
  <c r="AB106" i="3"/>
  <c r="AV106" i="26"/>
  <c r="AV106" i="12"/>
  <c r="AV106" i="11"/>
  <c r="I12" i="20"/>
  <c r="I72" i="8"/>
  <c r="AC74" i="3"/>
  <c r="AB74" i="3"/>
  <c r="AV74" i="26"/>
  <c r="AV74" i="12"/>
  <c r="AV74" i="11"/>
  <c r="I15" i="17"/>
  <c r="I135" i="8"/>
  <c r="AB137" i="3"/>
  <c r="AC137" i="3"/>
  <c r="AV137" i="26"/>
  <c r="AV137" i="12"/>
  <c r="AV137" i="11"/>
  <c r="E135" i="24"/>
  <c r="F135" i="24" s="1"/>
  <c r="G137" i="9"/>
  <c r="E116" i="24"/>
  <c r="F116" i="24" s="1"/>
  <c r="G115" i="9"/>
  <c r="J14" i="18"/>
  <c r="J114" i="8"/>
  <c r="AA116" i="3"/>
  <c r="AD116" i="3" s="1"/>
  <c r="AW116" i="26"/>
  <c r="AW116" i="12"/>
  <c r="AW116" i="11"/>
  <c r="I11" i="19"/>
  <c r="P2" i="19" s="1"/>
  <c r="I91" i="8"/>
  <c r="AB93" i="3"/>
  <c r="AC93" i="3"/>
  <c r="AV93" i="26"/>
  <c r="AV93" i="12"/>
  <c r="AV93" i="11"/>
  <c r="J12" i="21"/>
  <c r="J52" i="8"/>
  <c r="AA54" i="3"/>
  <c r="AW54" i="26"/>
  <c r="AW54" i="12"/>
  <c r="AW54" i="11"/>
  <c r="I19" i="23"/>
  <c r="I19" i="8"/>
  <c r="AC21" i="3"/>
  <c r="AB21" i="3"/>
  <c r="AV21" i="26"/>
  <c r="AV21" i="12"/>
  <c r="AV21" i="11"/>
  <c r="J2" i="18"/>
  <c r="J102" i="8"/>
  <c r="G102" i="9" s="1"/>
  <c r="AA104" i="3"/>
  <c r="AW104" i="26"/>
  <c r="AW104" i="12"/>
  <c r="AW104" i="11"/>
  <c r="I10" i="17"/>
  <c r="I130" i="8"/>
  <c r="AC132" i="3"/>
  <c r="AB132" i="3"/>
  <c r="AV132" i="26"/>
  <c r="AV132" i="12"/>
  <c r="AV132" i="11"/>
  <c r="I12" i="17"/>
  <c r="I132" i="8"/>
  <c r="AC134" i="3"/>
  <c r="AB134" i="3"/>
  <c r="AV134" i="26"/>
  <c r="AV134" i="12"/>
  <c r="AV134" i="11"/>
  <c r="I20" i="19"/>
  <c r="I100" i="8"/>
  <c r="AC102" i="3"/>
  <c r="AB102" i="3"/>
  <c r="AV102" i="26"/>
  <c r="AV102" i="12"/>
  <c r="AV102" i="11"/>
  <c r="I8" i="20"/>
  <c r="P2" i="20" s="1"/>
  <c r="I68" i="8"/>
  <c r="AC70" i="3"/>
  <c r="AB70" i="3"/>
  <c r="AV70" i="26"/>
  <c r="AV70" i="12"/>
  <c r="AV70" i="11"/>
  <c r="J7" i="17"/>
  <c r="J127" i="8"/>
  <c r="AA129" i="3"/>
  <c r="AW129" i="26"/>
  <c r="AW129" i="12"/>
  <c r="AW129" i="11"/>
  <c r="E125" i="24"/>
  <c r="F125" i="24" s="1"/>
  <c r="G116" i="9"/>
  <c r="E131" i="24"/>
  <c r="F131" i="24" s="1"/>
  <c r="G57" i="9"/>
  <c r="E17" i="24"/>
  <c r="F17" i="24" s="1"/>
  <c r="E87" i="24"/>
  <c r="F87" i="24" s="1"/>
  <c r="G72" i="9"/>
  <c r="J3" i="18"/>
  <c r="AA105" i="3"/>
  <c r="AD105" i="3" s="1"/>
  <c r="J103" i="8"/>
  <c r="G103" i="9" s="1"/>
  <c r="M7" i="9" s="1"/>
  <c r="AW105" i="26"/>
  <c r="AW105" i="12"/>
  <c r="AW105" i="11"/>
  <c r="J11" i="20"/>
  <c r="AA73" i="3"/>
  <c r="AD73" i="3" s="1"/>
  <c r="J71" i="8"/>
  <c r="AW73" i="26"/>
  <c r="AW73" i="12"/>
  <c r="AW73" i="11"/>
  <c r="I51" i="8"/>
  <c r="AB53" i="3"/>
  <c r="I11" i="21"/>
  <c r="AV53" i="26"/>
  <c r="AV53" i="12"/>
  <c r="AV53" i="11"/>
  <c r="I15" i="23"/>
  <c r="I15" i="8"/>
  <c r="AB17" i="3"/>
  <c r="AV17" i="26"/>
  <c r="AV17" i="12"/>
  <c r="AV17" i="11"/>
  <c r="AB133" i="3"/>
  <c r="E98" i="24"/>
  <c r="F98" i="24" s="1"/>
  <c r="G113" i="9"/>
  <c r="I19" i="20"/>
  <c r="I79" i="8"/>
  <c r="AC81" i="3"/>
  <c r="AV81" i="26"/>
  <c r="AV81" i="12"/>
  <c r="AV81" i="11"/>
  <c r="J21" i="19"/>
  <c r="J101" i="8"/>
  <c r="AA103" i="3"/>
  <c r="AW103" i="26"/>
  <c r="AW103" i="12"/>
  <c r="AW103" i="11"/>
  <c r="I4" i="22"/>
  <c r="I24" i="8"/>
  <c r="F24" i="9" s="1"/>
  <c r="L11" i="9" s="1"/>
  <c r="AC26" i="3"/>
  <c r="AB26" i="3"/>
  <c r="AV26" i="26"/>
  <c r="AV26" i="12"/>
  <c r="AV26" i="11"/>
  <c r="E81" i="24"/>
  <c r="F81" i="24" s="1"/>
  <c r="G131" i="9"/>
  <c r="E104" i="24"/>
  <c r="F104" i="24" s="1"/>
  <c r="G54" i="9"/>
  <c r="J9" i="18"/>
  <c r="J109" i="8"/>
  <c r="AA111" i="3"/>
  <c r="AW111" i="26"/>
  <c r="AW111" i="12"/>
  <c r="AW111" i="11"/>
  <c r="J17" i="20"/>
  <c r="J77" i="8"/>
  <c r="AA79" i="3"/>
  <c r="AW79" i="26"/>
  <c r="AW79" i="12"/>
  <c r="AW79" i="11"/>
  <c r="I13" i="22"/>
  <c r="I33" i="8"/>
  <c r="AC35" i="3"/>
  <c r="AB35" i="3"/>
  <c r="AV35" i="26"/>
  <c r="AV35" i="12"/>
  <c r="AV35" i="11"/>
  <c r="D60" i="24"/>
  <c r="F69" i="9"/>
  <c r="E15" i="24"/>
  <c r="F15" i="24" s="1"/>
  <c r="AC59" i="3"/>
  <c r="AB40" i="3"/>
  <c r="J13" i="23"/>
  <c r="J13" i="8"/>
  <c r="AA15" i="3"/>
  <c r="AD15" i="3" s="1"/>
  <c r="AW15" i="26"/>
  <c r="AW15" i="12"/>
  <c r="AW15" i="11"/>
  <c r="D169" i="24"/>
  <c r="F101" i="9"/>
  <c r="AB99" i="3"/>
  <c r="AB91" i="3"/>
  <c r="G38" i="9"/>
  <c r="E139" i="24"/>
  <c r="F139" i="24" s="1"/>
  <c r="E48" i="24"/>
  <c r="F48" i="24" s="1"/>
  <c r="G8" i="9"/>
  <c r="AB55" i="3"/>
  <c r="J14" i="22"/>
  <c r="J34" i="8"/>
  <c r="AA36" i="3"/>
  <c r="AW36" i="26"/>
  <c r="AW36" i="12"/>
  <c r="AW36" i="11"/>
  <c r="D167" i="24"/>
  <c r="F61" i="9"/>
  <c r="E58" i="24"/>
  <c r="F58" i="24" s="1"/>
  <c r="G29" i="9"/>
  <c r="E50" i="24"/>
  <c r="F50" i="24" s="1"/>
  <c r="G48" i="9"/>
  <c r="J6" i="22"/>
  <c r="J26" i="8"/>
  <c r="AA28" i="3"/>
  <c r="AD28" i="3" s="1"/>
  <c r="AW28" i="26"/>
  <c r="AW28" i="12"/>
  <c r="AW28" i="11"/>
  <c r="E121" i="24"/>
  <c r="F121" i="24" s="1"/>
  <c r="G36" i="9"/>
  <c r="AC6" i="3"/>
  <c r="F14" i="19"/>
  <c r="F94" i="8"/>
  <c r="F21" i="19"/>
  <c r="F101" i="8"/>
  <c r="F18" i="19"/>
  <c r="F98" i="8"/>
  <c r="G21" i="18"/>
  <c r="G121" i="8"/>
  <c r="B121" i="9" s="1"/>
  <c r="AA123" i="2"/>
  <c r="C97" i="9"/>
  <c r="H97" i="9"/>
  <c r="C140" i="9"/>
  <c r="H140" i="9"/>
  <c r="H137" i="9"/>
  <c r="C137" i="9"/>
  <c r="H16" i="19"/>
  <c r="H96" i="8"/>
  <c r="C124" i="24" s="1"/>
  <c r="G14" i="18"/>
  <c r="G114" i="8"/>
  <c r="B114" i="9" s="1"/>
  <c r="AA116" i="2"/>
  <c r="G2" i="19"/>
  <c r="G82" i="8"/>
  <c r="B82" i="9" s="1"/>
  <c r="AA84" i="2"/>
  <c r="F21" i="23"/>
  <c r="F21" i="8"/>
  <c r="H116" i="8"/>
  <c r="C125" i="24" s="1"/>
  <c r="H16" i="18"/>
  <c r="G11" i="19"/>
  <c r="G91" i="8"/>
  <c r="B91" i="9" s="1"/>
  <c r="AA93" i="2"/>
  <c r="F20" i="23"/>
  <c r="F20" i="8"/>
  <c r="G4" i="18"/>
  <c r="G104" i="8"/>
  <c r="B104" i="9" s="1"/>
  <c r="AA106" i="2"/>
  <c r="F21" i="22"/>
  <c r="F41" i="8"/>
  <c r="AA76" i="2"/>
  <c r="G21" i="22"/>
  <c r="G41" i="8"/>
  <c r="B41" i="9" s="1"/>
  <c r="AA43" i="2"/>
  <c r="G20" i="21"/>
  <c r="G60" i="8"/>
  <c r="B60" i="9" s="1"/>
  <c r="AA62" i="2"/>
  <c r="G18" i="23"/>
  <c r="G18" i="8"/>
  <c r="B18" i="9" s="1"/>
  <c r="AA20" i="2"/>
  <c r="C34" i="9"/>
  <c r="H34" i="9"/>
  <c r="G14" i="22"/>
  <c r="G34" i="8"/>
  <c r="B34" i="9" s="1"/>
  <c r="AA36" i="2"/>
  <c r="G12" i="23"/>
  <c r="G12" i="8"/>
  <c r="B12" i="9" s="1"/>
  <c r="AA14" i="2"/>
  <c r="F4" i="17"/>
  <c r="F124" i="8"/>
  <c r="F10" i="21"/>
  <c r="F50" i="8"/>
  <c r="H8" i="9"/>
  <c r="C8" i="9"/>
  <c r="H11" i="20"/>
  <c r="H71" i="8"/>
  <c r="C78" i="24" s="1"/>
  <c r="H11" i="23"/>
  <c r="H11" i="8"/>
  <c r="C75" i="24" s="1"/>
  <c r="H11" i="21"/>
  <c r="H51" i="8"/>
  <c r="C77" i="24" s="1"/>
  <c r="G5" i="23"/>
  <c r="G5" i="8"/>
  <c r="B5" i="9" s="1"/>
  <c r="AA7" i="2"/>
  <c r="C99" i="9"/>
  <c r="H99" i="9"/>
  <c r="H4" i="22"/>
  <c r="H24" i="8"/>
  <c r="H6" i="20"/>
  <c r="H66" i="8"/>
  <c r="C33" i="24" s="1"/>
  <c r="G3" i="23"/>
  <c r="G3" i="8"/>
  <c r="B3" i="9" s="1"/>
  <c r="AA5" i="2"/>
  <c r="AR44" i="12"/>
  <c r="AB44" i="12"/>
  <c r="L44" i="12"/>
  <c r="AJ44" i="12"/>
  <c r="T44" i="12"/>
  <c r="D44" i="12"/>
  <c r="AT44" i="12"/>
  <c r="X44" i="12"/>
  <c r="B44" i="12"/>
  <c r="AP44" i="12"/>
  <c r="V44" i="12"/>
  <c r="AN44" i="12"/>
  <c r="R44" i="12"/>
  <c r="AL44" i="12"/>
  <c r="P44" i="12"/>
  <c r="AH44" i="12"/>
  <c r="N44" i="12"/>
  <c r="AF44" i="12"/>
  <c r="J44" i="12"/>
  <c r="AD44" i="12"/>
  <c r="H44" i="12"/>
  <c r="Z44" i="12"/>
  <c r="F44" i="12"/>
  <c r="AA46" i="2"/>
  <c r="V8" i="9" l="1"/>
  <c r="W8" i="9" s="1"/>
  <c r="V4" i="9"/>
  <c r="W4" i="9" s="1"/>
  <c r="V7" i="9"/>
  <c r="W7" i="9" s="1"/>
  <c r="Y7" i="9" s="1"/>
  <c r="V3" i="9"/>
  <c r="W3" i="9" s="1"/>
  <c r="Y3" i="9" s="1"/>
  <c r="V6" i="9"/>
  <c r="W6" i="9" s="1"/>
  <c r="X6" i="9" s="1"/>
  <c r="V2" i="9"/>
  <c r="W2" i="9" s="1"/>
  <c r="V5" i="9"/>
  <c r="W5" i="9" s="1"/>
  <c r="X5" i="9" s="1"/>
  <c r="Y6" i="9"/>
  <c r="W20" i="8"/>
  <c r="W14" i="8"/>
  <c r="W8" i="8"/>
  <c r="K5" i="9"/>
  <c r="C6" i="24" s="1"/>
  <c r="C41" i="9"/>
  <c r="H41" i="9"/>
  <c r="AN54" i="26"/>
  <c r="X54" i="26"/>
  <c r="H54" i="26"/>
  <c r="AL54" i="26"/>
  <c r="V54" i="26"/>
  <c r="F54" i="26"/>
  <c r="AH54" i="26"/>
  <c r="R54" i="26"/>
  <c r="B54" i="26"/>
  <c r="AF54" i="26"/>
  <c r="P54" i="26"/>
  <c r="AT54" i="26"/>
  <c r="AD54" i="26"/>
  <c r="N54" i="26"/>
  <c r="AP54" i="26"/>
  <c r="Z54" i="26"/>
  <c r="J54" i="26"/>
  <c r="D54" i="26"/>
  <c r="AR54" i="26"/>
  <c r="T54" i="26"/>
  <c r="AJ54" i="26"/>
  <c r="L54" i="26"/>
  <c r="AB54" i="26"/>
  <c r="H26" i="24"/>
  <c r="G26" i="24"/>
  <c r="AL19" i="11"/>
  <c r="T19" i="11"/>
  <c r="D19" i="11"/>
  <c r="AJ19" i="11"/>
  <c r="R19" i="11"/>
  <c r="B19" i="11"/>
  <c r="AF19" i="11"/>
  <c r="N19" i="11"/>
  <c r="AR19" i="11"/>
  <c r="Z19" i="11"/>
  <c r="J19" i="11"/>
  <c r="H19" i="11"/>
  <c r="AP19" i="11"/>
  <c r="X19" i="11"/>
  <c r="AD19" i="11"/>
  <c r="L19" i="11"/>
  <c r="V19" i="11"/>
  <c r="P19" i="11"/>
  <c r="F19" i="11"/>
  <c r="AH19" i="11"/>
  <c r="AT19" i="11"/>
  <c r="AN19" i="11"/>
  <c r="AF52" i="12"/>
  <c r="P52" i="12"/>
  <c r="AR52" i="12"/>
  <c r="AB52" i="12"/>
  <c r="L52" i="12"/>
  <c r="AP52" i="12"/>
  <c r="Z52" i="12"/>
  <c r="J52" i="12"/>
  <c r="AJ52" i="12"/>
  <c r="T52" i="12"/>
  <c r="D52" i="12"/>
  <c r="AT52" i="12"/>
  <c r="N52" i="12"/>
  <c r="AN52" i="12"/>
  <c r="H52" i="12"/>
  <c r="AL52" i="12"/>
  <c r="F52" i="12"/>
  <c r="AH52" i="12"/>
  <c r="B52" i="12"/>
  <c r="AD52" i="12"/>
  <c r="X52" i="12"/>
  <c r="V52" i="12"/>
  <c r="R52" i="12"/>
  <c r="AT42" i="12"/>
  <c r="X42" i="12"/>
  <c r="B42" i="12"/>
  <c r="AP42" i="12"/>
  <c r="V42" i="12"/>
  <c r="AL42" i="12"/>
  <c r="P42" i="12"/>
  <c r="AH42" i="12"/>
  <c r="N42" i="12"/>
  <c r="AF42" i="12"/>
  <c r="J42" i="12"/>
  <c r="AD42" i="12"/>
  <c r="H42" i="12"/>
  <c r="Z42" i="12"/>
  <c r="F42" i="12"/>
  <c r="AR42" i="12"/>
  <c r="R42" i="12"/>
  <c r="AB42" i="12"/>
  <c r="AN42" i="12"/>
  <c r="L42" i="12"/>
  <c r="D42" i="12"/>
  <c r="AJ42" i="12"/>
  <c r="T42" i="12"/>
  <c r="G111" i="9"/>
  <c r="E80" i="24"/>
  <c r="F80" i="24" s="1"/>
  <c r="G80" i="24" s="1"/>
  <c r="AP33" i="11"/>
  <c r="X33" i="11"/>
  <c r="H33" i="11"/>
  <c r="D33" i="11"/>
  <c r="AN33" i="11"/>
  <c r="V33" i="11"/>
  <c r="F33" i="11"/>
  <c r="AL33" i="11"/>
  <c r="T33" i="11"/>
  <c r="AJ33" i="11"/>
  <c r="R33" i="11"/>
  <c r="B33" i="11"/>
  <c r="AF33" i="11"/>
  <c r="N33" i="11"/>
  <c r="AT33" i="11"/>
  <c r="AD33" i="11"/>
  <c r="L33" i="11"/>
  <c r="J33" i="11"/>
  <c r="P33" i="11"/>
  <c r="AR33" i="11"/>
  <c r="AH33" i="11"/>
  <c r="Z33" i="11"/>
  <c r="AH143" i="11"/>
  <c r="P143" i="11"/>
  <c r="AF143" i="11"/>
  <c r="N143" i="11"/>
  <c r="AT143" i="11"/>
  <c r="AD143" i="11"/>
  <c r="L143" i="11"/>
  <c r="AR143" i="11"/>
  <c r="Z143" i="11"/>
  <c r="J143" i="11"/>
  <c r="AP143" i="11"/>
  <c r="X143" i="11"/>
  <c r="H143" i="11"/>
  <c r="AN143" i="11"/>
  <c r="V143" i="11"/>
  <c r="F143" i="11"/>
  <c r="AL143" i="11"/>
  <c r="T143" i="11"/>
  <c r="D143" i="11"/>
  <c r="B143" i="11"/>
  <c r="AJ143" i="11"/>
  <c r="R143" i="11"/>
  <c r="AN86" i="12"/>
  <c r="X86" i="12"/>
  <c r="H86" i="12"/>
  <c r="AL86" i="12"/>
  <c r="V86" i="12"/>
  <c r="F86" i="12"/>
  <c r="AH86" i="12"/>
  <c r="R86" i="12"/>
  <c r="B86" i="12"/>
  <c r="AF86" i="12"/>
  <c r="P86" i="12"/>
  <c r="AT86" i="12"/>
  <c r="AD86" i="12"/>
  <c r="N86" i="12"/>
  <c r="AP86" i="12"/>
  <c r="Z86" i="12"/>
  <c r="J86" i="12"/>
  <c r="L86" i="12"/>
  <c r="AB86" i="12"/>
  <c r="AR86" i="12"/>
  <c r="AJ86" i="12"/>
  <c r="D86" i="12"/>
  <c r="T86" i="12"/>
  <c r="AH118" i="26"/>
  <c r="R118" i="26"/>
  <c r="B118" i="26"/>
  <c r="AP118" i="26"/>
  <c r="Z118" i="26"/>
  <c r="J118" i="26"/>
  <c r="AJ118" i="26"/>
  <c r="N118" i="26"/>
  <c r="AD118" i="26"/>
  <c r="H118" i="26"/>
  <c r="AF118" i="26"/>
  <c r="D118" i="26"/>
  <c r="AB118" i="26"/>
  <c r="X118" i="26"/>
  <c r="V118" i="26"/>
  <c r="AT118" i="26"/>
  <c r="T118" i="26"/>
  <c r="AR118" i="26"/>
  <c r="P118" i="26"/>
  <c r="AN118" i="26"/>
  <c r="L118" i="26"/>
  <c r="AL118" i="26"/>
  <c r="F118" i="26"/>
  <c r="AH122" i="26"/>
  <c r="R122" i="26"/>
  <c r="B122" i="26"/>
  <c r="AP122" i="26"/>
  <c r="Z122" i="26"/>
  <c r="J122" i="26"/>
  <c r="AL122" i="26"/>
  <c r="P122" i="26"/>
  <c r="AF122" i="26"/>
  <c r="L122" i="26"/>
  <c r="AN122" i="26"/>
  <c r="H122" i="26"/>
  <c r="AJ122" i="26"/>
  <c r="F122" i="26"/>
  <c r="AD122" i="26"/>
  <c r="D122" i="26"/>
  <c r="AB122" i="26"/>
  <c r="X122" i="26"/>
  <c r="V122" i="26"/>
  <c r="AT122" i="26"/>
  <c r="T122" i="26"/>
  <c r="AR122" i="26"/>
  <c r="N122" i="26"/>
  <c r="B5" i="12"/>
  <c r="AT5" i="12"/>
  <c r="J5" i="12"/>
  <c r="T5" i="12"/>
  <c r="AD5" i="12"/>
  <c r="AN5" i="12"/>
  <c r="D5" i="12"/>
  <c r="N5" i="12"/>
  <c r="X5" i="12"/>
  <c r="AR5" i="12"/>
  <c r="H5" i="12"/>
  <c r="AJ5" i="12"/>
  <c r="AB5" i="12"/>
  <c r="AL5" i="12"/>
  <c r="R5" i="12"/>
  <c r="P5" i="12"/>
  <c r="Z5" i="12"/>
  <c r="AH5" i="12"/>
  <c r="L5" i="12"/>
  <c r="V5" i="12"/>
  <c r="AF5" i="12"/>
  <c r="AP5" i="12"/>
  <c r="F5" i="12"/>
  <c r="AR37" i="26"/>
  <c r="AB37" i="26"/>
  <c r="L37" i="26"/>
  <c r="AP37" i="26"/>
  <c r="Z37" i="26"/>
  <c r="J37" i="26"/>
  <c r="AN37" i="26"/>
  <c r="X37" i="26"/>
  <c r="H37" i="26"/>
  <c r="AL37" i="26"/>
  <c r="V37" i="26"/>
  <c r="F37" i="26"/>
  <c r="AJ37" i="26"/>
  <c r="T37" i="26"/>
  <c r="D37" i="26"/>
  <c r="AH37" i="26"/>
  <c r="R37" i="26"/>
  <c r="B37" i="26"/>
  <c r="AF37" i="26"/>
  <c r="P37" i="26"/>
  <c r="AT37" i="26"/>
  <c r="AD37" i="26"/>
  <c r="N37" i="26"/>
  <c r="H10" i="19"/>
  <c r="H90" i="8"/>
  <c r="C70" i="24" s="1"/>
  <c r="AF28" i="26"/>
  <c r="P28" i="26"/>
  <c r="AT28" i="26"/>
  <c r="AD28" i="26"/>
  <c r="N28" i="26"/>
  <c r="AR28" i="26"/>
  <c r="AB28" i="26"/>
  <c r="L28" i="26"/>
  <c r="AP28" i="26"/>
  <c r="Z28" i="26"/>
  <c r="J28" i="26"/>
  <c r="AN28" i="26"/>
  <c r="X28" i="26"/>
  <c r="H28" i="26"/>
  <c r="AL28" i="26"/>
  <c r="V28" i="26"/>
  <c r="F28" i="26"/>
  <c r="AJ28" i="26"/>
  <c r="T28" i="26"/>
  <c r="D28" i="26"/>
  <c r="B28" i="26"/>
  <c r="AH28" i="26"/>
  <c r="R28" i="26"/>
  <c r="H82" i="9"/>
  <c r="C82" i="9"/>
  <c r="AJ44" i="11"/>
  <c r="R44" i="11"/>
  <c r="B44" i="11"/>
  <c r="N44" i="11"/>
  <c r="AH44" i="11"/>
  <c r="P44" i="11"/>
  <c r="AF44" i="11"/>
  <c r="AT44" i="11"/>
  <c r="AD44" i="11"/>
  <c r="L44" i="11"/>
  <c r="AP44" i="11"/>
  <c r="X44" i="11"/>
  <c r="H44" i="11"/>
  <c r="AN44" i="11"/>
  <c r="V44" i="11"/>
  <c r="F44" i="11"/>
  <c r="AL44" i="11"/>
  <c r="AR44" i="11"/>
  <c r="Z44" i="11"/>
  <c r="T44" i="11"/>
  <c r="D44" i="11"/>
  <c r="J44" i="11"/>
  <c r="AJ46" i="12"/>
  <c r="T46" i="12"/>
  <c r="D46" i="12"/>
  <c r="AR46" i="12"/>
  <c r="AB46" i="12"/>
  <c r="L46" i="12"/>
  <c r="AT46" i="12"/>
  <c r="X46" i="12"/>
  <c r="B46" i="12"/>
  <c r="AP46" i="12"/>
  <c r="V46" i="12"/>
  <c r="AN46" i="12"/>
  <c r="R46" i="12"/>
  <c r="AL46" i="12"/>
  <c r="P46" i="12"/>
  <c r="AH46" i="12"/>
  <c r="N46" i="12"/>
  <c r="AF46" i="12"/>
  <c r="J46" i="12"/>
  <c r="AD46" i="12"/>
  <c r="H46" i="12"/>
  <c r="Z46" i="12"/>
  <c r="F46" i="12"/>
  <c r="H95" i="24"/>
  <c r="G95" i="24"/>
  <c r="F22" i="9"/>
  <c r="T3" i="9" s="1"/>
  <c r="P22" i="8"/>
  <c r="L28" i="9" s="1"/>
  <c r="H61" i="24"/>
  <c r="G61" i="24"/>
  <c r="AF77" i="26"/>
  <c r="P77" i="26"/>
  <c r="AH77" i="26"/>
  <c r="N77" i="26"/>
  <c r="AT77" i="26"/>
  <c r="AB77" i="26"/>
  <c r="J77" i="26"/>
  <c r="AR77" i="26"/>
  <c r="Z77" i="26"/>
  <c r="H77" i="26"/>
  <c r="AP77" i="26"/>
  <c r="X77" i="26"/>
  <c r="F77" i="26"/>
  <c r="AL77" i="26"/>
  <c r="T77" i="26"/>
  <c r="B77" i="26"/>
  <c r="AN77" i="26"/>
  <c r="AJ77" i="26"/>
  <c r="AD77" i="26"/>
  <c r="V77" i="26"/>
  <c r="R77" i="26"/>
  <c r="L77" i="26"/>
  <c r="D77" i="26"/>
  <c r="AD100" i="3"/>
  <c r="AB100" i="3"/>
  <c r="AC100" i="3"/>
  <c r="AP41" i="11"/>
  <c r="X41" i="11"/>
  <c r="H41" i="11"/>
  <c r="T41" i="11"/>
  <c r="AN41" i="11"/>
  <c r="V41" i="11"/>
  <c r="F41" i="11"/>
  <c r="D41" i="11"/>
  <c r="AL41" i="11"/>
  <c r="AJ41" i="11"/>
  <c r="R41" i="11"/>
  <c r="B41" i="11"/>
  <c r="AF41" i="11"/>
  <c r="N41" i="11"/>
  <c r="AT41" i="11"/>
  <c r="AD41" i="11"/>
  <c r="L41" i="11"/>
  <c r="AR41" i="11"/>
  <c r="AH41" i="11"/>
  <c r="Z41" i="11"/>
  <c r="P41" i="11"/>
  <c r="J41" i="11"/>
  <c r="H33" i="8"/>
  <c r="C94" i="24" s="1"/>
  <c r="H13" i="22"/>
  <c r="C115" i="9"/>
  <c r="H115" i="9"/>
  <c r="H14" i="22"/>
  <c r="H34" i="8"/>
  <c r="C103" i="24" s="1"/>
  <c r="H20" i="21"/>
  <c r="H60" i="8"/>
  <c r="C158" i="24" s="1"/>
  <c r="H14" i="18"/>
  <c r="H114" i="8"/>
  <c r="C107" i="24" s="1"/>
  <c r="H101" i="9"/>
  <c r="C101" i="9"/>
  <c r="AJ28" i="12"/>
  <c r="T28" i="12"/>
  <c r="D28" i="12"/>
  <c r="AH28" i="12"/>
  <c r="R28" i="12"/>
  <c r="B28" i="12"/>
  <c r="AF28" i="12"/>
  <c r="P28" i="12"/>
  <c r="AT28" i="12"/>
  <c r="AD28" i="12"/>
  <c r="N28" i="12"/>
  <c r="AR28" i="12"/>
  <c r="AB28" i="12"/>
  <c r="L28" i="12"/>
  <c r="AP28" i="12"/>
  <c r="Z28" i="12"/>
  <c r="J28" i="12"/>
  <c r="AN28" i="12"/>
  <c r="X28" i="12"/>
  <c r="H28" i="12"/>
  <c r="AL28" i="12"/>
  <c r="V28" i="12"/>
  <c r="F28" i="12"/>
  <c r="AJ35" i="26"/>
  <c r="T35" i="26"/>
  <c r="D35" i="26"/>
  <c r="AH35" i="26"/>
  <c r="R35" i="26"/>
  <c r="B35" i="26"/>
  <c r="AF35" i="26"/>
  <c r="P35" i="26"/>
  <c r="AT35" i="26"/>
  <c r="AD35" i="26"/>
  <c r="N35" i="26"/>
  <c r="AR35" i="26"/>
  <c r="AB35" i="26"/>
  <c r="L35" i="26"/>
  <c r="AP35" i="26"/>
  <c r="Z35" i="26"/>
  <c r="J35" i="26"/>
  <c r="AN35" i="26"/>
  <c r="X35" i="26"/>
  <c r="H35" i="26"/>
  <c r="AL35" i="26"/>
  <c r="V35" i="26"/>
  <c r="F35" i="26"/>
  <c r="AD79" i="3"/>
  <c r="AB79" i="3"/>
  <c r="AC79" i="3"/>
  <c r="E169" i="24"/>
  <c r="F169" i="24" s="1"/>
  <c r="H169" i="24" s="1"/>
  <c r="G101" i="9"/>
  <c r="AC17" i="3"/>
  <c r="X129" i="26"/>
  <c r="R129" i="26"/>
  <c r="AP129" i="26"/>
  <c r="J129" i="26"/>
  <c r="AF129" i="26"/>
  <c r="B129" i="26"/>
  <c r="AT129" i="26"/>
  <c r="AD129" i="26"/>
  <c r="N129" i="26"/>
  <c r="Z129" i="26"/>
  <c r="AJ129" i="26"/>
  <c r="P129" i="26"/>
  <c r="AL129" i="26"/>
  <c r="L129" i="26"/>
  <c r="T129" i="26"/>
  <c r="AR129" i="26"/>
  <c r="D129" i="26"/>
  <c r="V129" i="26"/>
  <c r="AB129" i="26"/>
  <c r="AN129" i="26"/>
  <c r="F129" i="26"/>
  <c r="H129" i="26"/>
  <c r="AH129" i="26"/>
  <c r="D160" i="24"/>
  <c r="F100" i="9"/>
  <c r="AF104" i="11"/>
  <c r="N104" i="11"/>
  <c r="AL104" i="11"/>
  <c r="T104" i="11"/>
  <c r="D104" i="11"/>
  <c r="F104" i="11"/>
  <c r="AT104" i="11"/>
  <c r="AN104" i="11"/>
  <c r="AH104" i="11"/>
  <c r="AD104" i="11"/>
  <c r="V104" i="11"/>
  <c r="P104" i="11"/>
  <c r="L104" i="11"/>
  <c r="AR104" i="11"/>
  <c r="Z104" i="11"/>
  <c r="B104" i="11"/>
  <c r="H104" i="11"/>
  <c r="J104" i="11"/>
  <c r="R104" i="11"/>
  <c r="X104" i="11"/>
  <c r="AJ104" i="11"/>
  <c r="AP104" i="11"/>
  <c r="AR21" i="26"/>
  <c r="AB21" i="26"/>
  <c r="L21" i="26"/>
  <c r="AP21" i="26"/>
  <c r="Z21" i="26"/>
  <c r="J21" i="26"/>
  <c r="AN21" i="26"/>
  <c r="X21" i="26"/>
  <c r="H21" i="26"/>
  <c r="AJ21" i="26"/>
  <c r="T21" i="26"/>
  <c r="D21" i="26"/>
  <c r="AH21" i="26"/>
  <c r="R21" i="26"/>
  <c r="B21" i="26"/>
  <c r="AF21" i="26"/>
  <c r="P21" i="26"/>
  <c r="AL21" i="26"/>
  <c r="AD21" i="26"/>
  <c r="V21" i="26"/>
  <c r="N21" i="26"/>
  <c r="F21" i="26"/>
  <c r="AT21" i="26"/>
  <c r="AD54" i="3"/>
  <c r="AB54" i="3"/>
  <c r="AC54" i="3"/>
  <c r="D79" i="24"/>
  <c r="F91" i="9"/>
  <c r="D87" i="24"/>
  <c r="F72" i="9"/>
  <c r="AL76" i="11"/>
  <c r="N76" i="11"/>
  <c r="AF76" i="11"/>
  <c r="H76" i="11"/>
  <c r="X76" i="11"/>
  <c r="D76" i="11"/>
  <c r="AT76" i="11"/>
  <c r="V76" i="11"/>
  <c r="AJ76" i="11"/>
  <c r="F76" i="11"/>
  <c r="AN76" i="11"/>
  <c r="R76" i="11"/>
  <c r="AD76" i="11"/>
  <c r="T76" i="11"/>
  <c r="B76" i="11"/>
  <c r="AP76" i="11"/>
  <c r="AR76" i="11"/>
  <c r="L76" i="11"/>
  <c r="Z76" i="11"/>
  <c r="AH76" i="11"/>
  <c r="J76" i="11"/>
  <c r="P76" i="11"/>
  <c r="AR98" i="26"/>
  <c r="AB98" i="26"/>
  <c r="L98" i="26"/>
  <c r="AN98" i="26"/>
  <c r="X98" i="26"/>
  <c r="H98" i="26"/>
  <c r="AL98" i="26"/>
  <c r="R98" i="26"/>
  <c r="AJ98" i="26"/>
  <c r="P98" i="26"/>
  <c r="AH98" i="26"/>
  <c r="N98" i="26"/>
  <c r="AF98" i="26"/>
  <c r="J98" i="26"/>
  <c r="AD98" i="26"/>
  <c r="F98" i="26"/>
  <c r="Z98" i="26"/>
  <c r="D98" i="26"/>
  <c r="AT98" i="26"/>
  <c r="V98" i="26"/>
  <c r="B98" i="26"/>
  <c r="AP98" i="26"/>
  <c r="T98" i="26"/>
  <c r="C67" i="9"/>
  <c r="H67" i="9"/>
  <c r="C49" i="9"/>
  <c r="H49" i="9"/>
  <c r="AN4" i="26"/>
  <c r="X4" i="26"/>
  <c r="H4" i="26"/>
  <c r="AL4" i="26"/>
  <c r="V4" i="26"/>
  <c r="F4" i="26"/>
  <c r="AJ4" i="26"/>
  <c r="T4" i="26"/>
  <c r="D4" i="26"/>
  <c r="AH4" i="26"/>
  <c r="R4" i="26"/>
  <c r="B4" i="26"/>
  <c r="AF4" i="26"/>
  <c r="P4" i="26"/>
  <c r="AT4" i="26"/>
  <c r="AD4" i="26"/>
  <c r="N4" i="26"/>
  <c r="AR4" i="26"/>
  <c r="AB4" i="26"/>
  <c r="L4" i="26"/>
  <c r="AP4" i="26"/>
  <c r="Z4" i="26"/>
  <c r="J4" i="26"/>
  <c r="D120" i="24"/>
  <c r="F16" i="9"/>
  <c r="W16" i="8"/>
  <c r="AT47" i="11"/>
  <c r="AD47" i="11"/>
  <c r="L47" i="11"/>
  <c r="AP47" i="11"/>
  <c r="AR47" i="11"/>
  <c r="Z47" i="11"/>
  <c r="J47" i="11"/>
  <c r="H47" i="11"/>
  <c r="X47" i="11"/>
  <c r="AN47" i="11"/>
  <c r="V47" i="11"/>
  <c r="F47" i="11"/>
  <c r="AJ47" i="11"/>
  <c r="R47" i="11"/>
  <c r="B47" i="11"/>
  <c r="AH47" i="11"/>
  <c r="P47" i="11"/>
  <c r="N47" i="11"/>
  <c r="D47" i="11"/>
  <c r="AL47" i="11"/>
  <c r="T47" i="11"/>
  <c r="AF47" i="11"/>
  <c r="H134" i="24"/>
  <c r="G134" i="24"/>
  <c r="AT7" i="11"/>
  <c r="AD7" i="11"/>
  <c r="L7" i="11"/>
  <c r="Z7" i="11"/>
  <c r="AR7" i="11"/>
  <c r="J7" i="11"/>
  <c r="AN7" i="11"/>
  <c r="V7" i="11"/>
  <c r="F7" i="11"/>
  <c r="AJ7" i="11"/>
  <c r="R7" i="11"/>
  <c r="B7" i="11"/>
  <c r="AH7" i="11"/>
  <c r="P7" i="11"/>
  <c r="X7" i="11"/>
  <c r="T7" i="11"/>
  <c r="N7" i="11"/>
  <c r="H7" i="11"/>
  <c r="D7" i="11"/>
  <c r="AL7" i="11"/>
  <c r="AP7" i="11"/>
  <c r="AF7" i="11"/>
  <c r="AF30" i="11"/>
  <c r="N30" i="11"/>
  <c r="AT30" i="11"/>
  <c r="AD30" i="11"/>
  <c r="L30" i="11"/>
  <c r="AP30" i="11"/>
  <c r="X30" i="11"/>
  <c r="H30" i="11"/>
  <c r="AL30" i="11"/>
  <c r="T30" i="11"/>
  <c r="D30" i="11"/>
  <c r="AJ30" i="11"/>
  <c r="R30" i="11"/>
  <c r="B30" i="11"/>
  <c r="V30" i="11"/>
  <c r="F30" i="11"/>
  <c r="P30" i="11"/>
  <c r="J30" i="11"/>
  <c r="AR30" i="11"/>
  <c r="AN30" i="11"/>
  <c r="Z30" i="11"/>
  <c r="AH30" i="11"/>
  <c r="R138" i="12"/>
  <c r="AR138" i="12"/>
  <c r="H138" i="12"/>
  <c r="AH138" i="12"/>
  <c r="AB138" i="12"/>
  <c r="AL138" i="12"/>
  <c r="L138" i="12"/>
  <c r="V138" i="12"/>
  <c r="AF138" i="12"/>
  <c r="AP138" i="12"/>
  <c r="F138" i="12"/>
  <c r="N138" i="12"/>
  <c r="P138" i="12"/>
  <c r="Z138" i="12"/>
  <c r="AJ138" i="12"/>
  <c r="X138" i="12"/>
  <c r="B138" i="12"/>
  <c r="AT138" i="12"/>
  <c r="J138" i="12"/>
  <c r="T138" i="12"/>
  <c r="AD138" i="12"/>
  <c r="AN138" i="12"/>
  <c r="D138" i="12"/>
  <c r="AJ31" i="26"/>
  <c r="T31" i="26"/>
  <c r="D31" i="26"/>
  <c r="AH31" i="26"/>
  <c r="R31" i="26"/>
  <c r="B31" i="26"/>
  <c r="AF31" i="26"/>
  <c r="P31" i="26"/>
  <c r="AT31" i="26"/>
  <c r="AD31" i="26"/>
  <c r="N31" i="26"/>
  <c r="AR31" i="26"/>
  <c r="AB31" i="26"/>
  <c r="L31" i="26"/>
  <c r="AP31" i="26"/>
  <c r="Z31" i="26"/>
  <c r="J31" i="26"/>
  <c r="AN31" i="26"/>
  <c r="X31" i="26"/>
  <c r="H31" i="26"/>
  <c r="AL31" i="26"/>
  <c r="V31" i="26"/>
  <c r="F31" i="26"/>
  <c r="H81" i="24"/>
  <c r="G81" i="24"/>
  <c r="AF47" i="12"/>
  <c r="P47" i="12"/>
  <c r="AN47" i="12"/>
  <c r="X47" i="12"/>
  <c r="H47" i="12"/>
  <c r="AH47" i="12"/>
  <c r="L47" i="12"/>
  <c r="AD47" i="12"/>
  <c r="J47" i="12"/>
  <c r="AB47" i="12"/>
  <c r="F47" i="12"/>
  <c r="AT47" i="12"/>
  <c r="Z47" i="12"/>
  <c r="D47" i="12"/>
  <c r="AR47" i="12"/>
  <c r="V47" i="12"/>
  <c r="B47" i="12"/>
  <c r="AP47" i="12"/>
  <c r="T47" i="12"/>
  <c r="AL47" i="12"/>
  <c r="R47" i="12"/>
  <c r="N47" i="12"/>
  <c r="AJ47" i="12"/>
  <c r="C57" i="9"/>
  <c r="H57" i="9"/>
  <c r="C110" i="9"/>
  <c r="H110" i="9"/>
  <c r="AR14" i="26"/>
  <c r="AB14" i="26"/>
  <c r="L14" i="26"/>
  <c r="AD14" i="26"/>
  <c r="J14" i="26"/>
  <c r="AT14" i="26"/>
  <c r="Z14" i="26"/>
  <c r="H14" i="26"/>
  <c r="AP14" i="26"/>
  <c r="X14" i="26"/>
  <c r="F14" i="26"/>
  <c r="AN14" i="26"/>
  <c r="V14" i="26"/>
  <c r="D14" i="26"/>
  <c r="AL14" i="26"/>
  <c r="T14" i="26"/>
  <c r="B14" i="26"/>
  <c r="AJ14" i="26"/>
  <c r="R14" i="26"/>
  <c r="AH14" i="26"/>
  <c r="P14" i="26"/>
  <c r="AF14" i="26"/>
  <c r="N14" i="26"/>
  <c r="AB20" i="3"/>
  <c r="X22" i="26"/>
  <c r="H22" i="26"/>
  <c r="AL22" i="26"/>
  <c r="V22" i="26"/>
  <c r="F22" i="26"/>
  <c r="AH22" i="26"/>
  <c r="R22" i="26"/>
  <c r="AF22" i="26"/>
  <c r="P22" i="26"/>
  <c r="AP22" i="26"/>
  <c r="Z22" i="26"/>
  <c r="J22" i="26"/>
  <c r="B22" i="26"/>
  <c r="L22" i="26"/>
  <c r="AB22" i="26"/>
  <c r="AR22" i="26"/>
  <c r="N22" i="26"/>
  <c r="AD22" i="26"/>
  <c r="AT22" i="26"/>
  <c r="D22" i="26"/>
  <c r="T22" i="26"/>
  <c r="AN22" i="26"/>
  <c r="AJ22" i="26"/>
  <c r="E120" i="24"/>
  <c r="F120" i="24" s="1"/>
  <c r="G16" i="9"/>
  <c r="AL11" i="11"/>
  <c r="T11" i="11"/>
  <c r="D11" i="11"/>
  <c r="AJ11" i="11"/>
  <c r="R11" i="11"/>
  <c r="B11" i="11"/>
  <c r="AF11" i="11"/>
  <c r="N11" i="11"/>
  <c r="AR11" i="11"/>
  <c r="Z11" i="11"/>
  <c r="J11" i="11"/>
  <c r="X11" i="11"/>
  <c r="AP11" i="11"/>
  <c r="H11" i="11"/>
  <c r="F11" i="11"/>
  <c r="L11" i="11"/>
  <c r="AT11" i="11"/>
  <c r="AH11" i="11"/>
  <c r="AN11" i="11"/>
  <c r="AD11" i="11"/>
  <c r="V11" i="11"/>
  <c r="P11" i="11"/>
  <c r="AN34" i="26"/>
  <c r="X34" i="26"/>
  <c r="H34" i="26"/>
  <c r="AL34" i="26"/>
  <c r="V34" i="26"/>
  <c r="F34" i="26"/>
  <c r="AJ34" i="26"/>
  <c r="T34" i="26"/>
  <c r="D34" i="26"/>
  <c r="AH34" i="26"/>
  <c r="R34" i="26"/>
  <c r="B34" i="26"/>
  <c r="AF34" i="26"/>
  <c r="P34" i="26"/>
  <c r="AT34" i="26"/>
  <c r="AD34" i="26"/>
  <c r="N34" i="26"/>
  <c r="AR34" i="26"/>
  <c r="AB34" i="26"/>
  <c r="L34" i="26"/>
  <c r="AP34" i="26"/>
  <c r="Z34" i="26"/>
  <c r="J34" i="26"/>
  <c r="AR81" i="12"/>
  <c r="AB81" i="12"/>
  <c r="L81" i="12"/>
  <c r="AN81" i="12"/>
  <c r="X81" i="12"/>
  <c r="H81" i="12"/>
  <c r="AL81" i="12"/>
  <c r="V81" i="12"/>
  <c r="F81" i="12"/>
  <c r="AJ81" i="12"/>
  <c r="T81" i="12"/>
  <c r="D81" i="12"/>
  <c r="AH81" i="12"/>
  <c r="R81" i="12"/>
  <c r="B81" i="12"/>
  <c r="AF81" i="12"/>
  <c r="P81" i="12"/>
  <c r="J81" i="12"/>
  <c r="AT81" i="12"/>
  <c r="AP81" i="12"/>
  <c r="AD81" i="12"/>
  <c r="Z81" i="12"/>
  <c r="N81" i="12"/>
  <c r="D113" i="24"/>
  <c r="F55" i="9"/>
  <c r="H106" i="24"/>
  <c r="G106" i="24"/>
  <c r="AP110" i="26"/>
  <c r="Z110" i="26"/>
  <c r="J110" i="26"/>
  <c r="AN110" i="26"/>
  <c r="V110" i="26"/>
  <c r="D110" i="26"/>
  <c r="AJ110" i="26"/>
  <c r="R110" i="26"/>
  <c r="AT110" i="26"/>
  <c r="T110" i="26"/>
  <c r="AR110" i="26"/>
  <c r="P110" i="26"/>
  <c r="AL110" i="26"/>
  <c r="N110" i="26"/>
  <c r="AH110" i="26"/>
  <c r="L110" i="26"/>
  <c r="AF110" i="26"/>
  <c r="H110" i="26"/>
  <c r="AD110" i="26"/>
  <c r="F110" i="26"/>
  <c r="AB110" i="26"/>
  <c r="B110" i="26"/>
  <c r="X110" i="26"/>
  <c r="AC140" i="3"/>
  <c r="D121" i="24"/>
  <c r="F36" i="9"/>
  <c r="AR49" i="26"/>
  <c r="AB49" i="26"/>
  <c r="L49" i="26"/>
  <c r="AP49" i="26"/>
  <c r="Z49" i="26"/>
  <c r="J49" i="26"/>
  <c r="AN49" i="26"/>
  <c r="X49" i="26"/>
  <c r="H49" i="26"/>
  <c r="AL49" i="26"/>
  <c r="V49" i="26"/>
  <c r="F49" i="26"/>
  <c r="AJ49" i="26"/>
  <c r="T49" i="26"/>
  <c r="D49" i="26"/>
  <c r="AH49" i="26"/>
  <c r="R49" i="26"/>
  <c r="B49" i="26"/>
  <c r="AF49" i="26"/>
  <c r="P49" i="26"/>
  <c r="AT49" i="26"/>
  <c r="AD49" i="26"/>
  <c r="N49" i="26"/>
  <c r="AN82" i="11"/>
  <c r="V82" i="11"/>
  <c r="F82" i="11"/>
  <c r="AF82" i="11"/>
  <c r="N82" i="11"/>
  <c r="AH82" i="11"/>
  <c r="J82" i="11"/>
  <c r="AD82" i="11"/>
  <c r="H82" i="11"/>
  <c r="Z82" i="11"/>
  <c r="D82" i="11"/>
  <c r="AT82" i="11"/>
  <c r="X82" i="11"/>
  <c r="B82" i="11"/>
  <c r="AR82" i="11"/>
  <c r="T82" i="11"/>
  <c r="AP82" i="11"/>
  <c r="R82" i="11"/>
  <c r="AL82" i="11"/>
  <c r="P82" i="11"/>
  <c r="AJ82" i="11"/>
  <c r="L82" i="11"/>
  <c r="R114" i="12"/>
  <c r="X114" i="12"/>
  <c r="AN114" i="12"/>
  <c r="N114" i="12"/>
  <c r="AB114" i="12"/>
  <c r="V114" i="12"/>
  <c r="B114" i="12"/>
  <c r="L114" i="12"/>
  <c r="AD114" i="12"/>
  <c r="AH114" i="12"/>
  <c r="AP114" i="12"/>
  <c r="H114" i="12"/>
  <c r="Z114" i="12"/>
  <c r="D114" i="12"/>
  <c r="J114" i="12"/>
  <c r="AT114" i="12"/>
  <c r="F114" i="12"/>
  <c r="AF114" i="12"/>
  <c r="AJ114" i="12"/>
  <c r="AL114" i="12"/>
  <c r="P114" i="12"/>
  <c r="T114" i="12"/>
  <c r="AR114" i="12"/>
  <c r="AJ108" i="26"/>
  <c r="T108" i="26"/>
  <c r="D108" i="26"/>
  <c r="AF108" i="26"/>
  <c r="P108" i="26"/>
  <c r="AD108" i="26"/>
  <c r="J108" i="26"/>
  <c r="AB108" i="26"/>
  <c r="H108" i="26"/>
  <c r="AT108" i="26"/>
  <c r="Z108" i="26"/>
  <c r="F108" i="26"/>
  <c r="AR108" i="26"/>
  <c r="X108" i="26"/>
  <c r="B108" i="26"/>
  <c r="AP108" i="26"/>
  <c r="V108" i="26"/>
  <c r="AN108" i="26"/>
  <c r="R108" i="26"/>
  <c r="AL108" i="26"/>
  <c r="N108" i="26"/>
  <c r="AH108" i="26"/>
  <c r="L108" i="26"/>
  <c r="H13" i="23"/>
  <c r="H13" i="8"/>
  <c r="C93" i="24" s="1"/>
  <c r="H13" i="19"/>
  <c r="H93" i="8"/>
  <c r="C97" i="24" s="1"/>
  <c r="E111" i="24"/>
  <c r="F111" i="24" s="1"/>
  <c r="G15" i="9"/>
  <c r="AB15" i="3"/>
  <c r="AR93" i="12"/>
  <c r="AB93" i="12"/>
  <c r="L93" i="12"/>
  <c r="AP93" i="12"/>
  <c r="Z93" i="12"/>
  <c r="J93" i="12"/>
  <c r="AN93" i="12"/>
  <c r="X93" i="12"/>
  <c r="H93" i="12"/>
  <c r="AL93" i="12"/>
  <c r="V93" i="12"/>
  <c r="F93" i="12"/>
  <c r="AJ93" i="12"/>
  <c r="T93" i="12"/>
  <c r="D93" i="12"/>
  <c r="AH93" i="12"/>
  <c r="R93" i="12"/>
  <c r="B93" i="12"/>
  <c r="AF93" i="12"/>
  <c r="P93" i="12"/>
  <c r="AD93" i="12"/>
  <c r="N93" i="12"/>
  <c r="AT93" i="12"/>
  <c r="AF63" i="26"/>
  <c r="P63" i="26"/>
  <c r="AN63" i="26"/>
  <c r="X63" i="26"/>
  <c r="H63" i="26"/>
  <c r="AB63" i="26"/>
  <c r="F63" i="26"/>
  <c r="AT63" i="26"/>
  <c r="Z63" i="26"/>
  <c r="D63" i="26"/>
  <c r="AR63" i="26"/>
  <c r="V63" i="26"/>
  <c r="B63" i="26"/>
  <c r="AP63" i="26"/>
  <c r="T63" i="26"/>
  <c r="AL63" i="26"/>
  <c r="R63" i="26"/>
  <c r="AJ63" i="26"/>
  <c r="N63" i="26"/>
  <c r="AH63" i="26"/>
  <c r="L63" i="26"/>
  <c r="AD63" i="26"/>
  <c r="J63" i="26"/>
  <c r="E97" i="24"/>
  <c r="F97" i="24" s="1"/>
  <c r="G93" i="9"/>
  <c r="H14" i="23"/>
  <c r="H14" i="8"/>
  <c r="C102" i="24" s="1"/>
  <c r="H14" i="19"/>
  <c r="H94" i="8"/>
  <c r="C106" i="24" s="1"/>
  <c r="C133" i="9"/>
  <c r="H133" i="9"/>
  <c r="AN33" i="12"/>
  <c r="X33" i="12"/>
  <c r="H33" i="12"/>
  <c r="AF33" i="12"/>
  <c r="P33" i="12"/>
  <c r="AH33" i="12"/>
  <c r="L33" i="12"/>
  <c r="AD33" i="12"/>
  <c r="J33" i="12"/>
  <c r="AB33" i="12"/>
  <c r="F33" i="12"/>
  <c r="AT33" i="12"/>
  <c r="Z33" i="12"/>
  <c r="D33" i="12"/>
  <c r="AR33" i="12"/>
  <c r="V33" i="12"/>
  <c r="B33" i="12"/>
  <c r="AP33" i="12"/>
  <c r="T33" i="12"/>
  <c r="AL33" i="12"/>
  <c r="R33" i="12"/>
  <c r="AJ33" i="12"/>
  <c r="N33" i="12"/>
  <c r="AF52" i="26"/>
  <c r="P52" i="26"/>
  <c r="AT52" i="26"/>
  <c r="AD52" i="26"/>
  <c r="N52" i="26"/>
  <c r="AL52" i="26"/>
  <c r="V52" i="26"/>
  <c r="F52" i="26"/>
  <c r="AH52" i="26"/>
  <c r="R52" i="26"/>
  <c r="B52" i="26"/>
  <c r="AN52" i="26"/>
  <c r="J52" i="26"/>
  <c r="Z52" i="26"/>
  <c r="L52" i="26"/>
  <c r="D52" i="26"/>
  <c r="AP52" i="26"/>
  <c r="AB52" i="26"/>
  <c r="T52" i="26"/>
  <c r="X52" i="26"/>
  <c r="AJ52" i="26"/>
  <c r="AR52" i="26"/>
  <c r="H52" i="26"/>
  <c r="G119" i="9"/>
  <c r="E152" i="24"/>
  <c r="F152" i="24" s="1"/>
  <c r="AN42" i="26"/>
  <c r="X42" i="26"/>
  <c r="H42" i="26"/>
  <c r="AL42" i="26"/>
  <c r="V42" i="26"/>
  <c r="F42" i="26"/>
  <c r="AJ42" i="26"/>
  <c r="T42" i="26"/>
  <c r="D42" i="26"/>
  <c r="AH42" i="26"/>
  <c r="R42" i="26"/>
  <c r="B42" i="26"/>
  <c r="AF42" i="26"/>
  <c r="P42" i="26"/>
  <c r="AT42" i="26"/>
  <c r="AD42" i="26"/>
  <c r="N42" i="26"/>
  <c r="AR42" i="26"/>
  <c r="AB42" i="26"/>
  <c r="L42" i="26"/>
  <c r="AP42" i="26"/>
  <c r="Z42" i="26"/>
  <c r="J42" i="26"/>
  <c r="AR127" i="12"/>
  <c r="AB127" i="12"/>
  <c r="L127" i="12"/>
  <c r="AP127" i="12"/>
  <c r="Z127" i="12"/>
  <c r="J127" i="12"/>
  <c r="AN127" i="12"/>
  <c r="X127" i="12"/>
  <c r="H127" i="12"/>
  <c r="AL127" i="12"/>
  <c r="V127" i="12"/>
  <c r="F127" i="12"/>
  <c r="AJ127" i="12"/>
  <c r="T127" i="12"/>
  <c r="D127" i="12"/>
  <c r="AH127" i="12"/>
  <c r="R127" i="12"/>
  <c r="B127" i="12"/>
  <c r="AF127" i="12"/>
  <c r="P127" i="12"/>
  <c r="AT127" i="12"/>
  <c r="AD127" i="12"/>
  <c r="N127" i="12"/>
  <c r="AP143" i="12"/>
  <c r="Z143" i="12"/>
  <c r="J143" i="12"/>
  <c r="AH143" i="12"/>
  <c r="R143" i="12"/>
  <c r="B143" i="12"/>
  <c r="AT143" i="12"/>
  <c r="AD143" i="12"/>
  <c r="N143" i="12"/>
  <c r="X143" i="12"/>
  <c r="P143" i="12"/>
  <c r="AN143" i="12"/>
  <c r="AF143" i="12"/>
  <c r="D143" i="12"/>
  <c r="AR143" i="12"/>
  <c r="T143" i="12"/>
  <c r="F143" i="12"/>
  <c r="AJ143" i="12"/>
  <c r="V143" i="12"/>
  <c r="AL143" i="12"/>
  <c r="L143" i="12"/>
  <c r="AB143" i="12"/>
  <c r="H143" i="12"/>
  <c r="AR86" i="26"/>
  <c r="AB86" i="26"/>
  <c r="L86" i="26"/>
  <c r="AN86" i="26"/>
  <c r="X86" i="26"/>
  <c r="H86" i="26"/>
  <c r="AF86" i="26"/>
  <c r="J86" i="26"/>
  <c r="Z86" i="26"/>
  <c r="D86" i="26"/>
  <c r="AT86" i="26"/>
  <c r="V86" i="26"/>
  <c r="B86" i="26"/>
  <c r="AP86" i="26"/>
  <c r="T86" i="26"/>
  <c r="AL86" i="26"/>
  <c r="R86" i="26"/>
  <c r="AJ86" i="26"/>
  <c r="P86" i="26"/>
  <c r="AH86" i="26"/>
  <c r="AD86" i="26"/>
  <c r="N86" i="26"/>
  <c r="F86" i="26"/>
  <c r="AN58" i="12"/>
  <c r="X58" i="12"/>
  <c r="H58" i="12"/>
  <c r="AH58" i="12"/>
  <c r="R58" i="12"/>
  <c r="B58" i="12"/>
  <c r="AF58" i="12"/>
  <c r="P58" i="12"/>
  <c r="AD58" i="12"/>
  <c r="Z58" i="12"/>
  <c r="V58" i="12"/>
  <c r="N58" i="12"/>
  <c r="J58" i="12"/>
  <c r="AT58" i="12"/>
  <c r="F58" i="12"/>
  <c r="AP58" i="12"/>
  <c r="AL58" i="12"/>
  <c r="AJ58" i="12"/>
  <c r="D58" i="12"/>
  <c r="T58" i="12"/>
  <c r="L58" i="12"/>
  <c r="AB58" i="12"/>
  <c r="AR58" i="12"/>
  <c r="AR90" i="26"/>
  <c r="AB90" i="26"/>
  <c r="L90" i="26"/>
  <c r="AN90" i="26"/>
  <c r="X90" i="26"/>
  <c r="H90" i="26"/>
  <c r="Z90" i="26"/>
  <c r="D90" i="26"/>
  <c r="AT90" i="26"/>
  <c r="V90" i="26"/>
  <c r="B90" i="26"/>
  <c r="AP90" i="26"/>
  <c r="T90" i="26"/>
  <c r="AL90" i="26"/>
  <c r="R90" i="26"/>
  <c r="AJ90" i="26"/>
  <c r="P90" i="26"/>
  <c r="AH90" i="26"/>
  <c r="N90" i="26"/>
  <c r="AF90" i="26"/>
  <c r="J90" i="26"/>
  <c r="AD90" i="26"/>
  <c r="F90" i="26"/>
  <c r="AC116" i="3"/>
  <c r="AJ126" i="11"/>
  <c r="R126" i="11"/>
  <c r="B126" i="11"/>
  <c r="AH126" i="11"/>
  <c r="P126" i="11"/>
  <c r="AF126" i="11"/>
  <c r="N126" i="11"/>
  <c r="AT126" i="11"/>
  <c r="AD126" i="11"/>
  <c r="L126" i="11"/>
  <c r="AP126" i="11"/>
  <c r="X126" i="11"/>
  <c r="H126" i="11"/>
  <c r="AN126" i="11"/>
  <c r="V126" i="11"/>
  <c r="F126" i="11"/>
  <c r="Z126" i="11"/>
  <c r="T126" i="11"/>
  <c r="J126" i="11"/>
  <c r="D126" i="11"/>
  <c r="AR126" i="11"/>
  <c r="AL126" i="11"/>
  <c r="AN120" i="12"/>
  <c r="X120" i="12"/>
  <c r="H120" i="12"/>
  <c r="AH120" i="12"/>
  <c r="R120" i="12"/>
  <c r="B120" i="12"/>
  <c r="AF120" i="12"/>
  <c r="P120" i="12"/>
  <c r="AT120" i="12"/>
  <c r="AD120" i="12"/>
  <c r="N120" i="12"/>
  <c r="AL120" i="12"/>
  <c r="Z120" i="12"/>
  <c r="V120" i="12"/>
  <c r="J120" i="12"/>
  <c r="F120" i="12"/>
  <c r="AP120" i="12"/>
  <c r="AB120" i="12"/>
  <c r="AR120" i="12"/>
  <c r="AJ120" i="12"/>
  <c r="L120" i="12"/>
  <c r="D120" i="12"/>
  <c r="T120" i="12"/>
  <c r="AF84" i="26"/>
  <c r="P84" i="26"/>
  <c r="AL84" i="26"/>
  <c r="N84" i="26"/>
  <c r="AD84" i="26"/>
  <c r="J84" i="26"/>
  <c r="AB84" i="26"/>
  <c r="H84" i="26"/>
  <c r="AT84" i="26"/>
  <c r="Z84" i="26"/>
  <c r="F84" i="26"/>
  <c r="AR84" i="26"/>
  <c r="X84" i="26"/>
  <c r="B84" i="26"/>
  <c r="AP84" i="26"/>
  <c r="V84" i="26"/>
  <c r="AN84" i="26"/>
  <c r="AH84" i="26"/>
  <c r="R84" i="26"/>
  <c r="L84" i="26"/>
  <c r="AJ84" i="26"/>
  <c r="D84" i="26"/>
  <c r="T84" i="26"/>
  <c r="C13" i="9"/>
  <c r="H13" i="9"/>
  <c r="H30" i="24"/>
  <c r="G30" i="24"/>
  <c r="AD135" i="3"/>
  <c r="AB135" i="3"/>
  <c r="AC135" i="3"/>
  <c r="D75" i="24"/>
  <c r="F11" i="9"/>
  <c r="W11" i="8"/>
  <c r="D36" i="24"/>
  <c r="F126" i="9"/>
  <c r="H15" i="9"/>
  <c r="C15" i="9"/>
  <c r="H17" i="17"/>
  <c r="H137" i="8"/>
  <c r="C135" i="24" s="1"/>
  <c r="X68" i="11"/>
  <c r="D68" i="11"/>
  <c r="AR68" i="11"/>
  <c r="P68" i="11"/>
  <c r="F68" i="11"/>
  <c r="Z68" i="11"/>
  <c r="AL68" i="11"/>
  <c r="J68" i="11"/>
  <c r="N68" i="11"/>
  <c r="AT68" i="11"/>
  <c r="AH68" i="11"/>
  <c r="V68" i="11"/>
  <c r="L68" i="11"/>
  <c r="AJ68" i="11"/>
  <c r="AP68" i="11"/>
  <c r="AF68" i="11"/>
  <c r="B68" i="11"/>
  <c r="AD68" i="11"/>
  <c r="R68" i="11"/>
  <c r="T68" i="11"/>
  <c r="H68" i="11"/>
  <c r="AN68" i="11"/>
  <c r="AF89" i="26"/>
  <c r="P89" i="26"/>
  <c r="AR89" i="26"/>
  <c r="AB89" i="26"/>
  <c r="L89" i="26"/>
  <c r="AL89" i="26"/>
  <c r="R89" i="26"/>
  <c r="AJ89" i="26"/>
  <c r="N89" i="26"/>
  <c r="AH89" i="26"/>
  <c r="J89" i="26"/>
  <c r="AD89" i="26"/>
  <c r="H89" i="26"/>
  <c r="Z89" i="26"/>
  <c r="F89" i="26"/>
  <c r="AT89" i="26"/>
  <c r="X89" i="26"/>
  <c r="D89" i="26"/>
  <c r="AP89" i="26"/>
  <c r="V89" i="26"/>
  <c r="B89" i="26"/>
  <c r="AN89" i="26"/>
  <c r="T89" i="26"/>
  <c r="E72" i="24"/>
  <c r="F72" i="24" s="1"/>
  <c r="G130" i="9"/>
  <c r="AN50" i="11"/>
  <c r="V50" i="11"/>
  <c r="F50" i="11"/>
  <c r="AJ50" i="11"/>
  <c r="B50" i="11"/>
  <c r="AL50" i="11"/>
  <c r="T50" i="11"/>
  <c r="D50" i="11"/>
  <c r="R50" i="11"/>
  <c r="AH50" i="11"/>
  <c r="P50" i="11"/>
  <c r="AF50" i="11"/>
  <c r="N50" i="11"/>
  <c r="AT50" i="11"/>
  <c r="AD50" i="11"/>
  <c r="L50" i="11"/>
  <c r="AR50" i="11"/>
  <c r="Z50" i="11"/>
  <c r="J50" i="11"/>
  <c r="AP50" i="11"/>
  <c r="X50" i="11"/>
  <c r="H50" i="11"/>
  <c r="AJ71" i="12"/>
  <c r="T71" i="12"/>
  <c r="D71" i="12"/>
  <c r="AF71" i="12"/>
  <c r="P71" i="12"/>
  <c r="AT71" i="12"/>
  <c r="AD71" i="12"/>
  <c r="N71" i="12"/>
  <c r="AR71" i="12"/>
  <c r="AB71" i="12"/>
  <c r="L71" i="12"/>
  <c r="AP71" i="12"/>
  <c r="Z71" i="12"/>
  <c r="J71" i="12"/>
  <c r="AN71" i="12"/>
  <c r="X71" i="12"/>
  <c r="H71" i="12"/>
  <c r="AH71" i="12"/>
  <c r="V71" i="12"/>
  <c r="R71" i="12"/>
  <c r="F71" i="12"/>
  <c r="B71" i="12"/>
  <c r="AL71" i="12"/>
  <c r="AL125" i="11"/>
  <c r="T125" i="11"/>
  <c r="D125" i="11"/>
  <c r="AJ125" i="11"/>
  <c r="R125" i="11"/>
  <c r="B125" i="11"/>
  <c r="AF125" i="11"/>
  <c r="N125" i="11"/>
  <c r="AR125" i="11"/>
  <c r="Z125" i="11"/>
  <c r="J125" i="11"/>
  <c r="AD125" i="11"/>
  <c r="V125" i="11"/>
  <c r="L125" i="11"/>
  <c r="F125" i="11"/>
  <c r="AT125" i="11"/>
  <c r="AN125" i="11"/>
  <c r="X125" i="11"/>
  <c r="AH125" i="11"/>
  <c r="AP125" i="11"/>
  <c r="H125" i="11"/>
  <c r="P125" i="11"/>
  <c r="AJ5" i="26"/>
  <c r="T5" i="26"/>
  <c r="D5" i="26"/>
  <c r="AH5" i="26"/>
  <c r="R5" i="26"/>
  <c r="B5" i="26"/>
  <c r="AF5" i="26"/>
  <c r="P5" i="26"/>
  <c r="AT5" i="26"/>
  <c r="AD5" i="26"/>
  <c r="N5" i="26"/>
  <c r="AR5" i="26"/>
  <c r="AB5" i="26"/>
  <c r="L5" i="26"/>
  <c r="AP5" i="26"/>
  <c r="Z5" i="26"/>
  <c r="J5" i="26"/>
  <c r="AN5" i="26"/>
  <c r="X5" i="26"/>
  <c r="H5" i="26"/>
  <c r="V5" i="26"/>
  <c r="F5" i="26"/>
  <c r="AL5" i="26"/>
  <c r="AB28" i="3"/>
  <c r="H6" i="17"/>
  <c r="H126" i="8"/>
  <c r="C36" i="24" s="1"/>
  <c r="H69" i="9"/>
  <c r="C69" i="9"/>
  <c r="AN46" i="26"/>
  <c r="X46" i="26"/>
  <c r="H46" i="26"/>
  <c r="AL46" i="26"/>
  <c r="V46" i="26"/>
  <c r="F46" i="26"/>
  <c r="B46" i="26"/>
  <c r="AF46" i="26"/>
  <c r="P46" i="26"/>
  <c r="AT46" i="26"/>
  <c r="AD46" i="26"/>
  <c r="N46" i="26"/>
  <c r="Z46" i="26"/>
  <c r="J46" i="26"/>
  <c r="AP46" i="26"/>
  <c r="R46" i="26"/>
  <c r="L46" i="26"/>
  <c r="AH46" i="26"/>
  <c r="AB46" i="26"/>
  <c r="D46" i="26"/>
  <c r="AJ46" i="26"/>
  <c r="AR46" i="26"/>
  <c r="T46" i="26"/>
  <c r="P2" i="22"/>
  <c r="AJ27" i="26"/>
  <c r="T27" i="26"/>
  <c r="D27" i="26"/>
  <c r="AH27" i="26"/>
  <c r="R27" i="26"/>
  <c r="B27" i="26"/>
  <c r="AF27" i="26"/>
  <c r="P27" i="26"/>
  <c r="AT27" i="26"/>
  <c r="AD27" i="26"/>
  <c r="N27" i="26"/>
  <c r="AR27" i="26"/>
  <c r="AB27" i="26"/>
  <c r="L27" i="26"/>
  <c r="AP27" i="26"/>
  <c r="Z27" i="26"/>
  <c r="J27" i="26"/>
  <c r="AN27" i="26"/>
  <c r="X27" i="26"/>
  <c r="H27" i="26"/>
  <c r="AL27" i="26"/>
  <c r="V27" i="26"/>
  <c r="F27" i="26"/>
  <c r="E142" i="24"/>
  <c r="F142" i="24" s="1"/>
  <c r="H142" i="24" s="1"/>
  <c r="G98" i="9"/>
  <c r="AP9" i="11"/>
  <c r="X9" i="11"/>
  <c r="H9" i="11"/>
  <c r="AN9" i="11"/>
  <c r="F9" i="11"/>
  <c r="V9" i="11"/>
  <c r="AJ9" i="11"/>
  <c r="R9" i="11"/>
  <c r="B9" i="11"/>
  <c r="AF9" i="11"/>
  <c r="N9" i="11"/>
  <c r="AT9" i="11"/>
  <c r="L9" i="11"/>
  <c r="AD9" i="11"/>
  <c r="AH9" i="11"/>
  <c r="P9" i="11"/>
  <c r="Z9" i="11"/>
  <c r="T9" i="11"/>
  <c r="J9" i="11"/>
  <c r="AR9" i="11"/>
  <c r="AL9" i="11"/>
  <c r="D9" i="11"/>
  <c r="AP73" i="11"/>
  <c r="X73" i="11"/>
  <c r="H73" i="11"/>
  <c r="AH73" i="11"/>
  <c r="P73" i="11"/>
  <c r="AR73" i="11"/>
  <c r="T73" i="11"/>
  <c r="AN73" i="11"/>
  <c r="R73" i="11"/>
  <c r="AL73" i="11"/>
  <c r="N73" i="11"/>
  <c r="AJ73" i="11"/>
  <c r="L73" i="11"/>
  <c r="AF73" i="11"/>
  <c r="J73" i="11"/>
  <c r="AD73" i="11"/>
  <c r="F73" i="11"/>
  <c r="Z73" i="11"/>
  <c r="D73" i="11"/>
  <c r="AT73" i="11"/>
  <c r="V73" i="11"/>
  <c r="B73" i="11"/>
  <c r="AT105" i="11"/>
  <c r="AD105" i="11"/>
  <c r="L105" i="11"/>
  <c r="AP105" i="11"/>
  <c r="X105" i="11"/>
  <c r="H105" i="11"/>
  <c r="AN105" i="11"/>
  <c r="V105" i="11"/>
  <c r="F105" i="11"/>
  <c r="AJ105" i="11"/>
  <c r="R105" i="11"/>
  <c r="B105" i="11"/>
  <c r="AH105" i="11"/>
  <c r="P105" i="11"/>
  <c r="AF105" i="11"/>
  <c r="Z105" i="11"/>
  <c r="T105" i="11"/>
  <c r="N105" i="11"/>
  <c r="J105" i="11"/>
  <c r="D105" i="11"/>
  <c r="AR105" i="11"/>
  <c r="AL105" i="11"/>
  <c r="H80" i="24"/>
  <c r="AD103" i="3"/>
  <c r="AC103" i="3"/>
  <c r="AB103" i="3"/>
  <c r="D90" i="24"/>
  <c r="F132" i="9"/>
  <c r="AH4" i="12"/>
  <c r="R4" i="12"/>
  <c r="B4" i="12"/>
  <c r="F4" i="12"/>
  <c r="AL4" i="12"/>
  <c r="V4" i="12"/>
  <c r="AN4" i="12"/>
  <c r="AP4" i="12"/>
  <c r="L4" i="12"/>
  <c r="AB4" i="12"/>
  <c r="N4" i="12"/>
  <c r="X4" i="12"/>
  <c r="AR4" i="12"/>
  <c r="AD4" i="12"/>
  <c r="AF4" i="12"/>
  <c r="AT4" i="12"/>
  <c r="Z4" i="12"/>
  <c r="AJ4" i="12"/>
  <c r="D4" i="12"/>
  <c r="H4" i="12"/>
  <c r="J4" i="12"/>
  <c r="P4" i="12"/>
  <c r="T4" i="12"/>
  <c r="AC18" i="3"/>
  <c r="AT39" i="11"/>
  <c r="AD39" i="11"/>
  <c r="L39" i="11"/>
  <c r="X39" i="11"/>
  <c r="AR39" i="11"/>
  <c r="Z39" i="11"/>
  <c r="J39" i="11"/>
  <c r="AP39" i="11"/>
  <c r="H39" i="11"/>
  <c r="AN39" i="11"/>
  <c r="V39" i="11"/>
  <c r="F39" i="11"/>
  <c r="AJ39" i="11"/>
  <c r="R39" i="11"/>
  <c r="B39" i="11"/>
  <c r="AH39" i="11"/>
  <c r="P39" i="11"/>
  <c r="T39" i="11"/>
  <c r="N39" i="11"/>
  <c r="D39" i="11"/>
  <c r="AF39" i="11"/>
  <c r="AL39" i="11"/>
  <c r="AF29" i="12"/>
  <c r="P29" i="12"/>
  <c r="AT29" i="12"/>
  <c r="AD29" i="12"/>
  <c r="N29" i="12"/>
  <c r="AR29" i="12"/>
  <c r="AB29" i="12"/>
  <c r="L29" i="12"/>
  <c r="AP29" i="12"/>
  <c r="Z29" i="12"/>
  <c r="J29" i="12"/>
  <c r="AN29" i="12"/>
  <c r="X29" i="12"/>
  <c r="H29" i="12"/>
  <c r="AL29" i="12"/>
  <c r="V29" i="12"/>
  <c r="F29" i="12"/>
  <c r="AJ29" i="12"/>
  <c r="T29" i="12"/>
  <c r="D29" i="12"/>
  <c r="AH29" i="12"/>
  <c r="R29" i="12"/>
  <c r="B29" i="12"/>
  <c r="AN15" i="26"/>
  <c r="X15" i="26"/>
  <c r="H15" i="26"/>
  <c r="AF15" i="26"/>
  <c r="N15" i="26"/>
  <c r="AD15" i="26"/>
  <c r="L15" i="26"/>
  <c r="AT15" i="26"/>
  <c r="AB15" i="26"/>
  <c r="J15" i="26"/>
  <c r="AR15" i="26"/>
  <c r="Z15" i="26"/>
  <c r="F15" i="26"/>
  <c r="AP15" i="26"/>
  <c r="V15" i="26"/>
  <c r="D15" i="26"/>
  <c r="AL15" i="26"/>
  <c r="T15" i="26"/>
  <c r="B15" i="26"/>
  <c r="AJ15" i="26"/>
  <c r="R15" i="26"/>
  <c r="AH15" i="26"/>
  <c r="P15" i="26"/>
  <c r="AH29" i="11"/>
  <c r="P29" i="11"/>
  <c r="AF29" i="11"/>
  <c r="N29" i="11"/>
  <c r="AR29" i="11"/>
  <c r="Z29" i="11"/>
  <c r="J29" i="11"/>
  <c r="AN29" i="11"/>
  <c r="V29" i="11"/>
  <c r="F29" i="11"/>
  <c r="AL29" i="11"/>
  <c r="T29" i="11"/>
  <c r="D29" i="11"/>
  <c r="AD29" i="11"/>
  <c r="X29" i="11"/>
  <c r="R29" i="11"/>
  <c r="AJ29" i="11"/>
  <c r="L29" i="11"/>
  <c r="H29" i="11"/>
  <c r="AT29" i="11"/>
  <c r="B29" i="11"/>
  <c r="AP29" i="11"/>
  <c r="AJ63" i="12"/>
  <c r="T63" i="12"/>
  <c r="D63" i="12"/>
  <c r="AF63" i="12"/>
  <c r="P63" i="12"/>
  <c r="AT63" i="12"/>
  <c r="AD63" i="12"/>
  <c r="N63" i="12"/>
  <c r="AR63" i="12"/>
  <c r="AB63" i="12"/>
  <c r="L63" i="12"/>
  <c r="AN63" i="12"/>
  <c r="X63" i="12"/>
  <c r="H63" i="12"/>
  <c r="V63" i="12"/>
  <c r="R63" i="12"/>
  <c r="J63" i="12"/>
  <c r="F63" i="12"/>
  <c r="AP63" i="12"/>
  <c r="B63" i="12"/>
  <c r="AL63" i="12"/>
  <c r="AH63" i="12"/>
  <c r="Z63" i="12"/>
  <c r="C123" i="9"/>
  <c r="K8" i="9" s="1"/>
  <c r="C9" i="24" s="1"/>
  <c r="H123" i="9"/>
  <c r="H104" i="24"/>
  <c r="G104" i="24"/>
  <c r="AD65" i="3"/>
  <c r="AC65" i="3"/>
  <c r="AB65" i="3"/>
  <c r="D158" i="24"/>
  <c r="F60" i="9"/>
  <c r="AF120" i="11"/>
  <c r="N120" i="11"/>
  <c r="AT120" i="11"/>
  <c r="AD120" i="11"/>
  <c r="L120" i="11"/>
  <c r="AR120" i="11"/>
  <c r="Z120" i="11"/>
  <c r="J120" i="11"/>
  <c r="AP120" i="11"/>
  <c r="X120" i="11"/>
  <c r="H120" i="11"/>
  <c r="AL120" i="11"/>
  <c r="T120" i="11"/>
  <c r="D120" i="11"/>
  <c r="AJ120" i="11"/>
  <c r="R120" i="11"/>
  <c r="B120" i="11"/>
  <c r="F120" i="11"/>
  <c r="AN120" i="11"/>
  <c r="AH120" i="11"/>
  <c r="V120" i="11"/>
  <c r="P120" i="11"/>
  <c r="AF84" i="12"/>
  <c r="P84" i="12"/>
  <c r="AT84" i="12"/>
  <c r="AD84" i="12"/>
  <c r="N84" i="12"/>
  <c r="AR84" i="12"/>
  <c r="AB84" i="12"/>
  <c r="L84" i="12"/>
  <c r="AP84" i="12"/>
  <c r="Z84" i="12"/>
  <c r="J84" i="12"/>
  <c r="AN84" i="12"/>
  <c r="X84" i="12"/>
  <c r="H84" i="12"/>
  <c r="AL84" i="12"/>
  <c r="V84" i="12"/>
  <c r="F84" i="12"/>
  <c r="AJ84" i="12"/>
  <c r="T84" i="12"/>
  <c r="D84" i="12"/>
  <c r="B84" i="12"/>
  <c r="AH84" i="12"/>
  <c r="R84" i="12"/>
  <c r="E123" i="24"/>
  <c r="F123" i="24" s="1"/>
  <c r="G76" i="9"/>
  <c r="B135" i="26"/>
  <c r="AH135" i="26"/>
  <c r="AJ135" i="26"/>
  <c r="AF135" i="26"/>
  <c r="T135" i="26"/>
  <c r="R135" i="26"/>
  <c r="P135" i="26"/>
  <c r="D135" i="26"/>
  <c r="N135" i="26"/>
  <c r="X135" i="26"/>
  <c r="AR135" i="26"/>
  <c r="H135" i="26"/>
  <c r="AB135" i="26"/>
  <c r="AL135" i="26"/>
  <c r="L135" i="26"/>
  <c r="V135" i="26"/>
  <c r="AP135" i="26"/>
  <c r="F135" i="26"/>
  <c r="AD135" i="26"/>
  <c r="Z135" i="26"/>
  <c r="AN135" i="26"/>
  <c r="AT135" i="26"/>
  <c r="J135" i="26"/>
  <c r="H9" i="19"/>
  <c r="H89" i="8"/>
  <c r="C61" i="24" s="1"/>
  <c r="H17" i="9"/>
  <c r="C17" i="9"/>
  <c r="C60" i="9"/>
  <c r="H60" i="9"/>
  <c r="C141" i="9"/>
  <c r="H141" i="9"/>
  <c r="H98" i="24"/>
  <c r="G98" i="24"/>
  <c r="E21" i="24"/>
  <c r="F21" i="24" s="1"/>
  <c r="AR89" i="12"/>
  <c r="AB89" i="12"/>
  <c r="L89" i="12"/>
  <c r="AP89" i="12"/>
  <c r="Z89" i="12"/>
  <c r="J89" i="12"/>
  <c r="AN89" i="12"/>
  <c r="X89" i="12"/>
  <c r="H89" i="12"/>
  <c r="AL89" i="12"/>
  <c r="V89" i="12"/>
  <c r="F89" i="12"/>
  <c r="AJ89" i="12"/>
  <c r="T89" i="12"/>
  <c r="D89" i="12"/>
  <c r="AH89" i="12"/>
  <c r="R89" i="12"/>
  <c r="B89" i="12"/>
  <c r="AF89" i="12"/>
  <c r="P89" i="12"/>
  <c r="AT89" i="12"/>
  <c r="AD89" i="12"/>
  <c r="N89" i="12"/>
  <c r="AH71" i="11"/>
  <c r="J71" i="11"/>
  <c r="F71" i="11"/>
  <c r="Z71" i="11"/>
  <c r="X71" i="11"/>
  <c r="B71" i="11"/>
  <c r="AR71" i="11"/>
  <c r="V71" i="11"/>
  <c r="AP71" i="11"/>
  <c r="R71" i="11"/>
  <c r="AT71" i="11"/>
  <c r="AF71" i="11"/>
  <c r="AD71" i="11"/>
  <c r="L71" i="11"/>
  <c r="AL71" i="11"/>
  <c r="P71" i="11"/>
  <c r="T71" i="11"/>
  <c r="AN71" i="11"/>
  <c r="H71" i="11"/>
  <c r="D71" i="11"/>
  <c r="N71" i="11"/>
  <c r="AJ71" i="11"/>
  <c r="AN124" i="11"/>
  <c r="V124" i="11"/>
  <c r="F124" i="11"/>
  <c r="AL124" i="11"/>
  <c r="T124" i="11"/>
  <c r="D124" i="11"/>
  <c r="AJ124" i="11"/>
  <c r="R124" i="11"/>
  <c r="B124" i="11"/>
  <c r="AH124" i="11"/>
  <c r="P124" i="11"/>
  <c r="AT124" i="11"/>
  <c r="AD124" i="11"/>
  <c r="L124" i="11"/>
  <c r="AR124" i="11"/>
  <c r="Z124" i="11"/>
  <c r="J124" i="11"/>
  <c r="X124" i="11"/>
  <c r="N124" i="11"/>
  <c r="H124" i="11"/>
  <c r="AP124" i="11"/>
  <c r="AF124" i="11"/>
  <c r="AN62" i="12"/>
  <c r="X62" i="12"/>
  <c r="H62" i="12"/>
  <c r="AJ62" i="12"/>
  <c r="T62" i="12"/>
  <c r="D62" i="12"/>
  <c r="AH62" i="12"/>
  <c r="R62" i="12"/>
  <c r="B62" i="12"/>
  <c r="AF62" i="12"/>
  <c r="P62" i="12"/>
  <c r="AR62" i="12"/>
  <c r="AB62" i="12"/>
  <c r="L62" i="12"/>
  <c r="AL62" i="12"/>
  <c r="AD62" i="12"/>
  <c r="Z62" i="12"/>
  <c r="V62" i="12"/>
  <c r="N62" i="12"/>
  <c r="J62" i="12"/>
  <c r="AT62" i="12"/>
  <c r="F62" i="12"/>
  <c r="AP62" i="12"/>
  <c r="C50" i="9"/>
  <c r="H50" i="9"/>
  <c r="H4" i="18"/>
  <c r="H104" i="8"/>
  <c r="E132" i="24"/>
  <c r="F132" i="24" s="1"/>
  <c r="H132" i="24" s="1"/>
  <c r="G77" i="9"/>
  <c r="D111" i="24"/>
  <c r="F15" i="9"/>
  <c r="W15" i="8"/>
  <c r="D77" i="24"/>
  <c r="F51" i="9"/>
  <c r="AF105" i="12"/>
  <c r="P105" i="12"/>
  <c r="AT105" i="12"/>
  <c r="AD105" i="12"/>
  <c r="AN105" i="12"/>
  <c r="X105" i="12"/>
  <c r="H105" i="12"/>
  <c r="AP105" i="12"/>
  <c r="R105" i="12"/>
  <c r="AL105" i="12"/>
  <c r="N105" i="12"/>
  <c r="AJ105" i="12"/>
  <c r="L105" i="12"/>
  <c r="AH105" i="12"/>
  <c r="J105" i="12"/>
  <c r="AB105" i="12"/>
  <c r="F105" i="12"/>
  <c r="Z105" i="12"/>
  <c r="D105" i="12"/>
  <c r="V105" i="12"/>
  <c r="B105" i="12"/>
  <c r="AR105" i="12"/>
  <c r="T105" i="12"/>
  <c r="AD129" i="3"/>
  <c r="AC129" i="3"/>
  <c r="AB129" i="3"/>
  <c r="D51" i="24"/>
  <c r="F68" i="9"/>
  <c r="AN132" i="11"/>
  <c r="V132" i="11"/>
  <c r="F132" i="11"/>
  <c r="AL132" i="11"/>
  <c r="T132" i="11"/>
  <c r="D132" i="11"/>
  <c r="AJ132" i="11"/>
  <c r="R132" i="11"/>
  <c r="B132" i="11"/>
  <c r="AH132" i="11"/>
  <c r="P132" i="11"/>
  <c r="AF132" i="11"/>
  <c r="N132" i="11"/>
  <c r="AT132" i="11"/>
  <c r="AD132" i="11"/>
  <c r="L132" i="11"/>
  <c r="AR132" i="11"/>
  <c r="Z132" i="11"/>
  <c r="J132" i="11"/>
  <c r="AP132" i="11"/>
  <c r="X132" i="11"/>
  <c r="H132" i="11"/>
  <c r="AJ104" i="12"/>
  <c r="T104" i="12"/>
  <c r="D104" i="12"/>
  <c r="AR104" i="12"/>
  <c r="AB104" i="12"/>
  <c r="L104" i="12"/>
  <c r="AD104" i="12"/>
  <c r="H104" i="12"/>
  <c r="Z104" i="12"/>
  <c r="F104" i="12"/>
  <c r="AT104" i="12"/>
  <c r="X104" i="12"/>
  <c r="B104" i="12"/>
  <c r="AP104" i="12"/>
  <c r="V104" i="12"/>
  <c r="AN104" i="12"/>
  <c r="R104" i="12"/>
  <c r="AL104" i="12"/>
  <c r="P104" i="12"/>
  <c r="AH104" i="12"/>
  <c r="N104" i="12"/>
  <c r="J104" i="12"/>
  <c r="AF104" i="12"/>
  <c r="E86" i="24"/>
  <c r="F86" i="24" s="1"/>
  <c r="G52" i="9"/>
  <c r="D117" i="24"/>
  <c r="F135" i="9"/>
  <c r="AF136" i="11"/>
  <c r="N136" i="11"/>
  <c r="AT136" i="11"/>
  <c r="AD136" i="11"/>
  <c r="L136" i="11"/>
  <c r="AR136" i="11"/>
  <c r="Z136" i="11"/>
  <c r="J136" i="11"/>
  <c r="AP136" i="11"/>
  <c r="X136" i="11"/>
  <c r="H136" i="11"/>
  <c r="AN136" i="11"/>
  <c r="V136" i="11"/>
  <c r="F136" i="11"/>
  <c r="AL136" i="11"/>
  <c r="T136" i="11"/>
  <c r="D136" i="11"/>
  <c r="AJ136" i="11"/>
  <c r="R136" i="11"/>
  <c r="B136" i="11"/>
  <c r="AH136" i="11"/>
  <c r="P136" i="11"/>
  <c r="H4" i="17"/>
  <c r="H124" i="8"/>
  <c r="E129" i="24"/>
  <c r="F129" i="24" s="1"/>
  <c r="G17" i="9"/>
  <c r="AJ39" i="26"/>
  <c r="T39" i="26"/>
  <c r="D39" i="26"/>
  <c r="AH39" i="26"/>
  <c r="R39" i="26"/>
  <c r="B39" i="26"/>
  <c r="AF39" i="26"/>
  <c r="P39" i="26"/>
  <c r="AT39" i="26"/>
  <c r="AD39" i="26"/>
  <c r="N39" i="26"/>
  <c r="AR39" i="26"/>
  <c r="AB39" i="26"/>
  <c r="L39" i="26"/>
  <c r="AP39" i="26"/>
  <c r="Z39" i="26"/>
  <c r="J39" i="26"/>
  <c r="AN39" i="26"/>
  <c r="X39" i="26"/>
  <c r="H39" i="26"/>
  <c r="V39" i="26"/>
  <c r="F39" i="26"/>
  <c r="AL39" i="26"/>
  <c r="AT30" i="12"/>
  <c r="AB30" i="12"/>
  <c r="L30" i="12"/>
  <c r="AP30" i="12"/>
  <c r="Z30" i="12"/>
  <c r="J30" i="12"/>
  <c r="AL30" i="12"/>
  <c r="V30" i="12"/>
  <c r="F30" i="12"/>
  <c r="AJ30" i="12"/>
  <c r="T30" i="12"/>
  <c r="D30" i="12"/>
  <c r="AH30" i="12"/>
  <c r="R30" i="12"/>
  <c r="B30" i="12"/>
  <c r="AF30" i="12"/>
  <c r="P30" i="12"/>
  <c r="AD30" i="12"/>
  <c r="N30" i="12"/>
  <c r="AN30" i="12"/>
  <c r="X30" i="12"/>
  <c r="AR30" i="12"/>
  <c r="H30" i="12"/>
  <c r="AH138" i="26"/>
  <c r="R138" i="26"/>
  <c r="B138" i="26"/>
  <c r="AF138" i="26"/>
  <c r="P138" i="26"/>
  <c r="AT138" i="26"/>
  <c r="AD138" i="26"/>
  <c r="N138" i="26"/>
  <c r="AR138" i="26"/>
  <c r="AB138" i="26"/>
  <c r="L138" i="26"/>
  <c r="AP138" i="26"/>
  <c r="Z138" i="26"/>
  <c r="J138" i="26"/>
  <c r="AN138" i="26"/>
  <c r="D138" i="26"/>
  <c r="AJ138" i="26"/>
  <c r="AL138" i="26"/>
  <c r="X138" i="26"/>
  <c r="V138" i="26"/>
  <c r="T138" i="26"/>
  <c r="H138" i="26"/>
  <c r="F138" i="26"/>
  <c r="E53" i="24"/>
  <c r="F53" i="24" s="1"/>
  <c r="G108" i="9"/>
  <c r="E160" i="24"/>
  <c r="F160" i="24" s="1"/>
  <c r="G100" i="9"/>
  <c r="H13" i="21"/>
  <c r="H53" i="8"/>
  <c r="C95" i="24" s="1"/>
  <c r="C131" i="9"/>
  <c r="H131" i="9"/>
  <c r="H17" i="18"/>
  <c r="H117" i="8"/>
  <c r="C134" i="24" s="1"/>
  <c r="AB14" i="3"/>
  <c r="AD22" i="3"/>
  <c r="AC22" i="3"/>
  <c r="AB22" i="3"/>
  <c r="AN11" i="12"/>
  <c r="X11" i="12"/>
  <c r="H11" i="12"/>
  <c r="AL11" i="12"/>
  <c r="V11" i="12"/>
  <c r="F11" i="12"/>
  <c r="AH11" i="12"/>
  <c r="R11" i="12"/>
  <c r="B11" i="12"/>
  <c r="AF11" i="12"/>
  <c r="P11" i="12"/>
  <c r="AT11" i="12"/>
  <c r="AD11" i="12"/>
  <c r="N11" i="12"/>
  <c r="AP11" i="12"/>
  <c r="Z11" i="12"/>
  <c r="J11" i="12"/>
  <c r="L11" i="12"/>
  <c r="AJ11" i="12"/>
  <c r="AB11" i="12"/>
  <c r="AR11" i="12"/>
  <c r="D11" i="12"/>
  <c r="T11" i="12"/>
  <c r="AJ43" i="26"/>
  <c r="T43" i="26"/>
  <c r="D43" i="26"/>
  <c r="AH43" i="26"/>
  <c r="R43" i="26"/>
  <c r="B43" i="26"/>
  <c r="AF43" i="26"/>
  <c r="P43" i="26"/>
  <c r="AT43" i="26"/>
  <c r="AD43" i="26"/>
  <c r="N43" i="26"/>
  <c r="AR43" i="26"/>
  <c r="AB43" i="26"/>
  <c r="L43" i="26"/>
  <c r="AP43" i="26"/>
  <c r="Z43" i="26"/>
  <c r="J43" i="26"/>
  <c r="AN43" i="26"/>
  <c r="X43" i="26"/>
  <c r="H43" i="26"/>
  <c r="AL43" i="26"/>
  <c r="V43" i="26"/>
  <c r="F43" i="26"/>
  <c r="H116" i="24"/>
  <c r="G116" i="24"/>
  <c r="D4" i="24"/>
  <c r="AR78" i="26"/>
  <c r="AB78" i="26"/>
  <c r="L78" i="26"/>
  <c r="AJ78" i="26"/>
  <c r="R78" i="26"/>
  <c r="AF78" i="26"/>
  <c r="N78" i="26"/>
  <c r="AD78" i="26"/>
  <c r="J78" i="26"/>
  <c r="AT78" i="26"/>
  <c r="Z78" i="26"/>
  <c r="H78" i="26"/>
  <c r="AN78" i="26"/>
  <c r="V78" i="26"/>
  <c r="D78" i="26"/>
  <c r="AL78" i="26"/>
  <c r="AH78" i="26"/>
  <c r="X78" i="26"/>
  <c r="T78" i="26"/>
  <c r="P78" i="26"/>
  <c r="F78" i="26"/>
  <c r="B78" i="26"/>
  <c r="AP78" i="26"/>
  <c r="D144" i="24"/>
  <c r="F138" i="9"/>
  <c r="AR53" i="12"/>
  <c r="AB53" i="12"/>
  <c r="L53" i="12"/>
  <c r="AN53" i="12"/>
  <c r="X53" i="12"/>
  <c r="H53" i="12"/>
  <c r="AL53" i="12"/>
  <c r="V53" i="12"/>
  <c r="F53" i="12"/>
  <c r="AF53" i="12"/>
  <c r="P53" i="12"/>
  <c r="R53" i="12"/>
  <c r="AT53" i="12"/>
  <c r="N53" i="12"/>
  <c r="AP53" i="12"/>
  <c r="J53" i="12"/>
  <c r="AJ53" i="12"/>
  <c r="D53" i="12"/>
  <c r="AH53" i="12"/>
  <c r="B53" i="12"/>
  <c r="AD53" i="12"/>
  <c r="Z53" i="12"/>
  <c r="T53" i="12"/>
  <c r="AN128" i="12"/>
  <c r="X128" i="12"/>
  <c r="H128" i="12"/>
  <c r="AL128" i="12"/>
  <c r="V128" i="12"/>
  <c r="F128" i="12"/>
  <c r="AJ128" i="12"/>
  <c r="T128" i="12"/>
  <c r="D128" i="12"/>
  <c r="AH128" i="12"/>
  <c r="R128" i="12"/>
  <c r="B128" i="12"/>
  <c r="AF128" i="12"/>
  <c r="P128" i="12"/>
  <c r="AT128" i="12"/>
  <c r="AD128" i="12"/>
  <c r="N128" i="12"/>
  <c r="AR128" i="12"/>
  <c r="AB128" i="12"/>
  <c r="L128" i="12"/>
  <c r="J128" i="12"/>
  <c r="AP128" i="12"/>
  <c r="Z128" i="12"/>
  <c r="AD49" i="3"/>
  <c r="AB49" i="3"/>
  <c r="AC49" i="3"/>
  <c r="AN82" i="12"/>
  <c r="X82" i="12"/>
  <c r="H82" i="12"/>
  <c r="AH82" i="12"/>
  <c r="R82" i="12"/>
  <c r="B82" i="12"/>
  <c r="AF82" i="12"/>
  <c r="P82" i="12"/>
  <c r="AT82" i="12"/>
  <c r="AD82" i="12"/>
  <c r="N82" i="12"/>
  <c r="J82" i="12"/>
  <c r="F82" i="12"/>
  <c r="AP82" i="12"/>
  <c r="AL82" i="12"/>
  <c r="Z82" i="12"/>
  <c r="V82" i="12"/>
  <c r="L82" i="12"/>
  <c r="AB82" i="12"/>
  <c r="AR82" i="12"/>
  <c r="T82" i="12"/>
  <c r="AJ82" i="12"/>
  <c r="D82" i="12"/>
  <c r="AH114" i="26"/>
  <c r="R114" i="26"/>
  <c r="B114" i="26"/>
  <c r="AP114" i="26"/>
  <c r="Z114" i="26"/>
  <c r="J114" i="26"/>
  <c r="AF114" i="26"/>
  <c r="L114" i="26"/>
  <c r="AB114" i="26"/>
  <c r="F114" i="26"/>
  <c r="AT114" i="26"/>
  <c r="T114" i="26"/>
  <c r="AR114" i="26"/>
  <c r="P114" i="26"/>
  <c r="AN114" i="26"/>
  <c r="N114" i="26"/>
  <c r="AL114" i="26"/>
  <c r="H114" i="26"/>
  <c r="AJ114" i="26"/>
  <c r="D114" i="26"/>
  <c r="AD114" i="26"/>
  <c r="X114" i="26"/>
  <c r="V114" i="26"/>
  <c r="H10" i="21"/>
  <c r="H50" i="8"/>
  <c r="C68" i="24" s="1"/>
  <c r="H15" i="21"/>
  <c r="H55" i="8"/>
  <c r="C113" i="24" s="1"/>
  <c r="H19" i="22"/>
  <c r="H39" i="8"/>
  <c r="C148" i="24" s="1"/>
  <c r="H120" i="9"/>
  <c r="C120" i="9"/>
  <c r="AC15" i="3"/>
  <c r="D32" i="24"/>
  <c r="F46" i="9"/>
  <c r="AR29" i="26"/>
  <c r="AB29" i="26"/>
  <c r="L29" i="26"/>
  <c r="AP29" i="26"/>
  <c r="Z29" i="26"/>
  <c r="J29" i="26"/>
  <c r="AN29" i="26"/>
  <c r="X29" i="26"/>
  <c r="H29" i="26"/>
  <c r="AL29" i="26"/>
  <c r="V29" i="26"/>
  <c r="F29" i="26"/>
  <c r="AJ29" i="26"/>
  <c r="T29" i="26"/>
  <c r="D29" i="26"/>
  <c r="AH29" i="26"/>
  <c r="R29" i="26"/>
  <c r="B29" i="26"/>
  <c r="AF29" i="26"/>
  <c r="P29" i="26"/>
  <c r="AT29" i="26"/>
  <c r="AD29" i="26"/>
  <c r="N29" i="26"/>
  <c r="AD63" i="3"/>
  <c r="AB63" i="3"/>
  <c r="AC63" i="3"/>
  <c r="H20" i="22"/>
  <c r="H40" i="8"/>
  <c r="C157" i="24" s="1"/>
  <c r="C52" i="9"/>
  <c r="H52" i="9"/>
  <c r="H9" i="18"/>
  <c r="H109" i="8"/>
  <c r="C62" i="24" s="1"/>
  <c r="H19" i="19"/>
  <c r="H99" i="8"/>
  <c r="C151" i="24" s="1"/>
  <c r="AF43" i="12"/>
  <c r="P43" i="12"/>
  <c r="AN43" i="12"/>
  <c r="X43" i="12"/>
  <c r="H43" i="12"/>
  <c r="AH43" i="12"/>
  <c r="L43" i="12"/>
  <c r="AD43" i="12"/>
  <c r="J43" i="12"/>
  <c r="AB43" i="12"/>
  <c r="F43" i="12"/>
  <c r="AT43" i="12"/>
  <c r="Z43" i="12"/>
  <c r="D43" i="12"/>
  <c r="AR43" i="12"/>
  <c r="V43" i="12"/>
  <c r="B43" i="12"/>
  <c r="AP43" i="12"/>
  <c r="T43" i="12"/>
  <c r="AL43" i="12"/>
  <c r="R43" i="12"/>
  <c r="AJ43" i="12"/>
  <c r="N43" i="12"/>
  <c r="E147" i="24"/>
  <c r="F147" i="24" s="1"/>
  <c r="G19" i="9"/>
  <c r="AF19" i="26"/>
  <c r="P19" i="26"/>
  <c r="AP19" i="26"/>
  <c r="Z19" i="26"/>
  <c r="J19" i="26"/>
  <c r="AN19" i="26"/>
  <c r="X19" i="26"/>
  <c r="H19" i="26"/>
  <c r="V19" i="26"/>
  <c r="AT19" i="26"/>
  <c r="T19" i="26"/>
  <c r="AR19" i="26"/>
  <c r="R19" i="26"/>
  <c r="AL19" i="26"/>
  <c r="N19" i="26"/>
  <c r="AJ19" i="26"/>
  <c r="L19" i="26"/>
  <c r="AH19" i="26"/>
  <c r="F19" i="26"/>
  <c r="AD19" i="26"/>
  <c r="D19" i="26"/>
  <c r="AB19" i="26"/>
  <c r="B19" i="26"/>
  <c r="AD52" i="3"/>
  <c r="AC52" i="3"/>
  <c r="AB52" i="3"/>
  <c r="E51" i="24"/>
  <c r="F51" i="24" s="1"/>
  <c r="G68" i="9"/>
  <c r="AR57" i="12"/>
  <c r="AB57" i="12"/>
  <c r="L57" i="12"/>
  <c r="AN57" i="12"/>
  <c r="X57" i="12"/>
  <c r="H57" i="12"/>
  <c r="AL57" i="12"/>
  <c r="V57" i="12"/>
  <c r="F57" i="12"/>
  <c r="AF57" i="12"/>
  <c r="P57" i="12"/>
  <c r="AT57" i="12"/>
  <c r="N57" i="12"/>
  <c r="AP57" i="12"/>
  <c r="J57" i="12"/>
  <c r="AJ57" i="12"/>
  <c r="D57" i="12"/>
  <c r="AH57" i="12"/>
  <c r="B57" i="12"/>
  <c r="AD57" i="12"/>
  <c r="Z57" i="12"/>
  <c r="T57" i="12"/>
  <c r="R57" i="12"/>
  <c r="AR33" i="26"/>
  <c r="AB33" i="26"/>
  <c r="L33" i="26"/>
  <c r="AP33" i="26"/>
  <c r="Z33" i="26"/>
  <c r="J33" i="26"/>
  <c r="AN33" i="26"/>
  <c r="X33" i="26"/>
  <c r="H33" i="26"/>
  <c r="AL33" i="26"/>
  <c r="V33" i="26"/>
  <c r="F33" i="26"/>
  <c r="AJ33" i="26"/>
  <c r="T33" i="26"/>
  <c r="D33" i="26"/>
  <c r="AH33" i="26"/>
  <c r="R33" i="26"/>
  <c r="B33" i="26"/>
  <c r="AF33" i="26"/>
  <c r="P33" i="26"/>
  <c r="AT33" i="26"/>
  <c r="AD33" i="26"/>
  <c r="N33" i="26"/>
  <c r="Z127" i="26"/>
  <c r="D127" i="26"/>
  <c r="X127" i="26"/>
  <c r="T127" i="26"/>
  <c r="AR127" i="26"/>
  <c r="R127" i="26"/>
  <c r="AP127" i="26"/>
  <c r="P127" i="26"/>
  <c r="AN127" i="26"/>
  <c r="L127" i="26"/>
  <c r="AJ127" i="26"/>
  <c r="H127" i="26"/>
  <c r="AH127" i="26"/>
  <c r="B127" i="26"/>
  <c r="AB127" i="26"/>
  <c r="AD127" i="26"/>
  <c r="N127" i="26"/>
  <c r="AL127" i="26"/>
  <c r="V127" i="26"/>
  <c r="F127" i="26"/>
  <c r="J127" i="26"/>
  <c r="AT127" i="26"/>
  <c r="AF127" i="26"/>
  <c r="AH143" i="26"/>
  <c r="R143" i="26"/>
  <c r="B143" i="26"/>
  <c r="AF143" i="26"/>
  <c r="P143" i="26"/>
  <c r="AT143" i="26"/>
  <c r="AD143" i="26"/>
  <c r="N143" i="26"/>
  <c r="AR143" i="26"/>
  <c r="AB143" i="26"/>
  <c r="L143" i="26"/>
  <c r="AP143" i="26"/>
  <c r="Z143" i="26"/>
  <c r="J143" i="26"/>
  <c r="AN143" i="26"/>
  <c r="X143" i="26"/>
  <c r="H143" i="26"/>
  <c r="AL143" i="26"/>
  <c r="V143" i="26"/>
  <c r="F143" i="26"/>
  <c r="AJ143" i="26"/>
  <c r="T143" i="26"/>
  <c r="D143" i="26"/>
  <c r="D71" i="24"/>
  <c r="F110" i="9"/>
  <c r="Z97" i="11"/>
  <c r="D97" i="11"/>
  <c r="AN97" i="11"/>
  <c r="R97" i="11"/>
  <c r="P97" i="11"/>
  <c r="AF97" i="11"/>
  <c r="AJ97" i="11"/>
  <c r="AR97" i="11"/>
  <c r="V97" i="11"/>
  <c r="J97" i="11"/>
  <c r="AP97" i="11"/>
  <c r="X97" i="11"/>
  <c r="F97" i="11"/>
  <c r="N97" i="11"/>
  <c r="AH97" i="11"/>
  <c r="L97" i="11"/>
  <c r="AT97" i="11"/>
  <c r="T97" i="11"/>
  <c r="B97" i="11"/>
  <c r="H97" i="11"/>
  <c r="AD97" i="11"/>
  <c r="AL97" i="11"/>
  <c r="AN58" i="26"/>
  <c r="X58" i="26"/>
  <c r="H58" i="26"/>
  <c r="AL58" i="26"/>
  <c r="V58" i="26"/>
  <c r="F58" i="26"/>
  <c r="AJ58" i="26"/>
  <c r="T58" i="26"/>
  <c r="D58" i="26"/>
  <c r="AH58" i="26"/>
  <c r="R58" i="26"/>
  <c r="B58" i="26"/>
  <c r="AF58" i="26"/>
  <c r="P58" i="26"/>
  <c r="AT58" i="26"/>
  <c r="AD58" i="26"/>
  <c r="N58" i="26"/>
  <c r="AR58" i="26"/>
  <c r="AB58" i="26"/>
  <c r="L58" i="26"/>
  <c r="AP58" i="26"/>
  <c r="Z58" i="26"/>
  <c r="J58" i="26"/>
  <c r="D107" i="24"/>
  <c r="F114" i="9"/>
  <c r="AF94" i="11"/>
  <c r="N94" i="11"/>
  <c r="AN94" i="11"/>
  <c r="V94" i="11"/>
  <c r="F94" i="11"/>
  <c r="AP94" i="11"/>
  <c r="R94" i="11"/>
  <c r="AL94" i="11"/>
  <c r="P94" i="11"/>
  <c r="AJ94" i="11"/>
  <c r="L94" i="11"/>
  <c r="AH94" i="11"/>
  <c r="J94" i="11"/>
  <c r="AD94" i="11"/>
  <c r="H94" i="11"/>
  <c r="Z94" i="11"/>
  <c r="D94" i="11"/>
  <c r="AT94" i="11"/>
  <c r="X94" i="11"/>
  <c r="B94" i="11"/>
  <c r="AR94" i="11"/>
  <c r="T94" i="11"/>
  <c r="AP120" i="26"/>
  <c r="Z120" i="26"/>
  <c r="J120" i="26"/>
  <c r="AH120" i="26"/>
  <c r="R120" i="26"/>
  <c r="B120" i="26"/>
  <c r="AJ120" i="26"/>
  <c r="N120" i="26"/>
  <c r="AD120" i="26"/>
  <c r="H120" i="26"/>
  <c r="AL120" i="26"/>
  <c r="F120" i="26"/>
  <c r="AF120" i="26"/>
  <c r="D120" i="26"/>
  <c r="AB120" i="26"/>
  <c r="X120" i="26"/>
  <c r="V120" i="26"/>
  <c r="AT120" i="26"/>
  <c r="T120" i="26"/>
  <c r="AR120" i="26"/>
  <c r="P120" i="26"/>
  <c r="AN120" i="26"/>
  <c r="L120" i="26"/>
  <c r="AD84" i="3"/>
  <c r="AB84" i="3"/>
  <c r="AC84" i="3"/>
  <c r="E99" i="24"/>
  <c r="F99" i="24" s="1"/>
  <c r="G133" i="9"/>
  <c r="D15" i="24"/>
  <c r="H8" i="21"/>
  <c r="H48" i="8"/>
  <c r="C50" i="24" s="1"/>
  <c r="H19" i="21"/>
  <c r="H59" i="8"/>
  <c r="C149" i="24" s="1"/>
  <c r="H20" i="20"/>
  <c r="H80" i="8"/>
  <c r="C159" i="24" s="1"/>
  <c r="H74" i="9"/>
  <c r="C74" i="9"/>
  <c r="C134" i="9"/>
  <c r="H134" i="9"/>
  <c r="AH45" i="11"/>
  <c r="P45" i="11"/>
  <c r="L45" i="11"/>
  <c r="AF45" i="11"/>
  <c r="N45" i="11"/>
  <c r="AT45" i="11"/>
  <c r="AD45" i="11"/>
  <c r="AR45" i="11"/>
  <c r="Z45" i="11"/>
  <c r="J45" i="11"/>
  <c r="AN45" i="11"/>
  <c r="V45" i="11"/>
  <c r="F45" i="11"/>
  <c r="AL45" i="11"/>
  <c r="T45" i="11"/>
  <c r="D45" i="11"/>
  <c r="B45" i="11"/>
  <c r="H45" i="11"/>
  <c r="AP45" i="11"/>
  <c r="AJ45" i="11"/>
  <c r="X45" i="11"/>
  <c r="R45" i="11"/>
  <c r="AR26" i="12"/>
  <c r="AB26" i="12"/>
  <c r="L26" i="12"/>
  <c r="AP26" i="12"/>
  <c r="Z26" i="12"/>
  <c r="J26" i="12"/>
  <c r="AN26" i="12"/>
  <c r="X26" i="12"/>
  <c r="H26" i="12"/>
  <c r="AL26" i="12"/>
  <c r="V26" i="12"/>
  <c r="F26" i="12"/>
  <c r="AJ26" i="12"/>
  <c r="T26" i="12"/>
  <c r="D26" i="12"/>
  <c r="AH26" i="12"/>
  <c r="R26" i="12"/>
  <c r="B26" i="12"/>
  <c r="AF26" i="12"/>
  <c r="P26" i="12"/>
  <c r="AT26" i="12"/>
  <c r="AD26" i="12"/>
  <c r="N26" i="12"/>
  <c r="AT23" i="11"/>
  <c r="AD23" i="11"/>
  <c r="L23" i="11"/>
  <c r="AR23" i="11"/>
  <c r="Z23" i="11"/>
  <c r="J23" i="11"/>
  <c r="AN23" i="11"/>
  <c r="V23" i="11"/>
  <c r="F23" i="11"/>
  <c r="AJ23" i="11"/>
  <c r="R23" i="11"/>
  <c r="B23" i="11"/>
  <c r="AH23" i="11"/>
  <c r="P23" i="11"/>
  <c r="T23" i="11"/>
  <c r="N23" i="11"/>
  <c r="H23" i="11"/>
  <c r="D23" i="11"/>
  <c r="AP23" i="11"/>
  <c r="X23" i="11"/>
  <c r="AL23" i="11"/>
  <c r="AF23" i="11"/>
  <c r="AF68" i="12"/>
  <c r="P68" i="12"/>
  <c r="AR68" i="12"/>
  <c r="AB68" i="12"/>
  <c r="L68" i="12"/>
  <c r="AP68" i="12"/>
  <c r="Z68" i="12"/>
  <c r="J68" i="12"/>
  <c r="AN68" i="12"/>
  <c r="X68" i="12"/>
  <c r="H68" i="12"/>
  <c r="AL68" i="12"/>
  <c r="V68" i="12"/>
  <c r="F68" i="12"/>
  <c r="AJ68" i="12"/>
  <c r="T68" i="12"/>
  <c r="D68" i="12"/>
  <c r="B68" i="12"/>
  <c r="AT68" i="12"/>
  <c r="AH68" i="12"/>
  <c r="AD68" i="12"/>
  <c r="R68" i="12"/>
  <c r="N68" i="12"/>
  <c r="AD89" i="3"/>
  <c r="AC89" i="3"/>
  <c r="AB89" i="3"/>
  <c r="AH50" i="12"/>
  <c r="R50" i="12"/>
  <c r="X50" i="12"/>
  <c r="AT50" i="12"/>
  <c r="V50" i="12"/>
  <c r="AP50" i="12"/>
  <c r="P50" i="12"/>
  <c r="AN50" i="12"/>
  <c r="N50" i="12"/>
  <c r="AL50" i="12"/>
  <c r="J50" i="12"/>
  <c r="AF50" i="12"/>
  <c r="H50" i="12"/>
  <c r="AD50" i="12"/>
  <c r="F50" i="12"/>
  <c r="Z50" i="12"/>
  <c r="B50" i="12"/>
  <c r="D50" i="12"/>
  <c r="L50" i="12"/>
  <c r="T50" i="12"/>
  <c r="AB50" i="12"/>
  <c r="AJ50" i="12"/>
  <c r="AR50" i="12"/>
  <c r="AJ71" i="26"/>
  <c r="T71" i="26"/>
  <c r="D71" i="26"/>
  <c r="AF71" i="26"/>
  <c r="P71" i="26"/>
  <c r="AT71" i="26"/>
  <c r="AD71" i="26"/>
  <c r="N71" i="26"/>
  <c r="AN71" i="26"/>
  <c r="X71" i="26"/>
  <c r="H71" i="26"/>
  <c r="R71" i="26"/>
  <c r="AR71" i="26"/>
  <c r="L71" i="26"/>
  <c r="AP71" i="26"/>
  <c r="J71" i="26"/>
  <c r="AL71" i="26"/>
  <c r="F71" i="26"/>
  <c r="AH71" i="26"/>
  <c r="B71" i="26"/>
  <c r="AB71" i="26"/>
  <c r="Z71" i="26"/>
  <c r="V71" i="26"/>
  <c r="AP124" i="26"/>
  <c r="Z124" i="26"/>
  <c r="J124" i="26"/>
  <c r="AH124" i="26"/>
  <c r="R124" i="26"/>
  <c r="B124" i="26"/>
  <c r="AL124" i="26"/>
  <c r="P124" i="26"/>
  <c r="AF124" i="26"/>
  <c r="L124" i="26"/>
  <c r="AN124" i="26"/>
  <c r="H124" i="26"/>
  <c r="AJ124" i="26"/>
  <c r="F124" i="26"/>
  <c r="AD124" i="26"/>
  <c r="D124" i="26"/>
  <c r="AB124" i="26"/>
  <c r="X124" i="26"/>
  <c r="V124" i="26"/>
  <c r="AT124" i="26"/>
  <c r="T124" i="26"/>
  <c r="AR124" i="26"/>
  <c r="N124" i="26"/>
  <c r="AJ125" i="12"/>
  <c r="T125" i="12"/>
  <c r="D125" i="12"/>
  <c r="AH125" i="12"/>
  <c r="R125" i="12"/>
  <c r="B125" i="12"/>
  <c r="AF125" i="12"/>
  <c r="P125" i="12"/>
  <c r="AT125" i="12"/>
  <c r="AD125" i="12"/>
  <c r="N125" i="12"/>
  <c r="AR125" i="12"/>
  <c r="AB125" i="12"/>
  <c r="L125" i="12"/>
  <c r="AP125" i="12"/>
  <c r="Z125" i="12"/>
  <c r="J125" i="12"/>
  <c r="AN125" i="12"/>
  <c r="X125" i="12"/>
  <c r="H125" i="12"/>
  <c r="AL125" i="12"/>
  <c r="V125" i="12"/>
  <c r="F125" i="12"/>
  <c r="AJ137" i="12"/>
  <c r="T137" i="12"/>
  <c r="D137" i="12"/>
  <c r="AH137" i="12"/>
  <c r="R137" i="12"/>
  <c r="B137" i="12"/>
  <c r="AF137" i="12"/>
  <c r="P137" i="12"/>
  <c r="AT137" i="12"/>
  <c r="AD137" i="12"/>
  <c r="N137" i="12"/>
  <c r="AR137" i="12"/>
  <c r="AB137" i="12"/>
  <c r="L137" i="12"/>
  <c r="AP137" i="12"/>
  <c r="Z137" i="12"/>
  <c r="J137" i="12"/>
  <c r="AN137" i="12"/>
  <c r="X137" i="12"/>
  <c r="H137" i="12"/>
  <c r="AL137" i="12"/>
  <c r="V137" i="12"/>
  <c r="F137" i="12"/>
  <c r="H18" i="21"/>
  <c r="H58" i="8"/>
  <c r="C140" i="24" s="1"/>
  <c r="AC28" i="3"/>
  <c r="AJ12" i="11"/>
  <c r="R12" i="11"/>
  <c r="B12" i="11"/>
  <c r="AH12" i="11"/>
  <c r="P12" i="11"/>
  <c r="AT12" i="11"/>
  <c r="AD12" i="11"/>
  <c r="L12" i="11"/>
  <c r="AP12" i="11"/>
  <c r="X12" i="11"/>
  <c r="H12" i="11"/>
  <c r="AN12" i="11"/>
  <c r="F12" i="11"/>
  <c r="V12" i="11"/>
  <c r="AL12" i="11"/>
  <c r="AF12" i="11"/>
  <c r="Z12" i="11"/>
  <c r="T12" i="11"/>
  <c r="N12" i="11"/>
  <c r="D12" i="11"/>
  <c r="J12" i="11"/>
  <c r="AR12" i="11"/>
  <c r="AF44" i="26"/>
  <c r="P44" i="26"/>
  <c r="AT44" i="26"/>
  <c r="AD44" i="26"/>
  <c r="N44" i="26"/>
  <c r="AR44" i="26"/>
  <c r="AB44" i="26"/>
  <c r="L44" i="26"/>
  <c r="AP44" i="26"/>
  <c r="Z44" i="26"/>
  <c r="J44" i="26"/>
  <c r="AN44" i="26"/>
  <c r="X44" i="26"/>
  <c r="H44" i="26"/>
  <c r="AL44" i="26"/>
  <c r="V44" i="26"/>
  <c r="F44" i="26"/>
  <c r="AJ44" i="26"/>
  <c r="T44" i="26"/>
  <c r="D44" i="26"/>
  <c r="AH44" i="26"/>
  <c r="R44" i="26"/>
  <c r="B44" i="26"/>
  <c r="AD46" i="3"/>
  <c r="AB46" i="3"/>
  <c r="AC46" i="3"/>
  <c r="H133" i="24"/>
  <c r="G133" i="24"/>
  <c r="H139" i="24"/>
  <c r="G139" i="24"/>
  <c r="AB27" i="3"/>
  <c r="AH9" i="12"/>
  <c r="B9" i="12"/>
  <c r="R9" i="12"/>
  <c r="AD9" i="12"/>
  <c r="AN9" i="12"/>
  <c r="D9" i="12"/>
  <c r="N9" i="12"/>
  <c r="X9" i="12"/>
  <c r="AR9" i="12"/>
  <c r="H9" i="12"/>
  <c r="T9" i="12"/>
  <c r="AB9" i="12"/>
  <c r="AL9" i="12"/>
  <c r="L9" i="12"/>
  <c r="V9" i="12"/>
  <c r="AT9" i="12"/>
  <c r="AF9" i="12"/>
  <c r="AP9" i="12"/>
  <c r="F9" i="12"/>
  <c r="J9" i="12"/>
  <c r="P9" i="12"/>
  <c r="Z9" i="12"/>
  <c r="AJ9" i="12"/>
  <c r="AR41" i="26"/>
  <c r="AB41" i="26"/>
  <c r="L41" i="26"/>
  <c r="AP41" i="26"/>
  <c r="Z41" i="26"/>
  <c r="J41" i="26"/>
  <c r="AN41" i="26"/>
  <c r="X41" i="26"/>
  <c r="H41" i="26"/>
  <c r="AL41" i="26"/>
  <c r="V41" i="26"/>
  <c r="F41" i="26"/>
  <c r="AJ41" i="26"/>
  <c r="T41" i="26"/>
  <c r="D41" i="26"/>
  <c r="AH41" i="26"/>
  <c r="R41" i="26"/>
  <c r="B41" i="26"/>
  <c r="AF41" i="26"/>
  <c r="P41" i="26"/>
  <c r="AT41" i="26"/>
  <c r="AD41" i="26"/>
  <c r="N41" i="26"/>
  <c r="H93" i="9"/>
  <c r="C93" i="9"/>
  <c r="D150" i="24"/>
  <c r="F79" i="9"/>
  <c r="AR114" i="11"/>
  <c r="Z114" i="11"/>
  <c r="J114" i="11"/>
  <c r="AN114" i="11"/>
  <c r="V114" i="11"/>
  <c r="F114" i="11"/>
  <c r="AL114" i="11"/>
  <c r="T114" i="11"/>
  <c r="D114" i="11"/>
  <c r="AH114" i="11"/>
  <c r="P114" i="11"/>
  <c r="AF114" i="11"/>
  <c r="N114" i="11"/>
  <c r="AP114" i="11"/>
  <c r="AJ114" i="11"/>
  <c r="AD114" i="11"/>
  <c r="X114" i="11"/>
  <c r="R114" i="11"/>
  <c r="L114" i="11"/>
  <c r="H114" i="11"/>
  <c r="B114" i="11"/>
  <c r="AT114" i="11"/>
  <c r="AD121" i="3"/>
  <c r="AC121" i="3"/>
  <c r="AB121" i="3"/>
  <c r="AF127" i="11"/>
  <c r="N127" i="11"/>
  <c r="AJ127" i="11"/>
  <c r="X127" i="11"/>
  <c r="R127" i="11"/>
  <c r="H127" i="11"/>
  <c r="B127" i="11"/>
  <c r="AP127" i="11"/>
  <c r="L127" i="11"/>
  <c r="J127" i="11"/>
  <c r="AD127" i="11"/>
  <c r="AH127" i="11"/>
  <c r="D127" i="11"/>
  <c r="Z127" i="11"/>
  <c r="AT127" i="11"/>
  <c r="T127" i="11"/>
  <c r="AR127" i="11"/>
  <c r="AL127" i="11"/>
  <c r="F127" i="11"/>
  <c r="V127" i="11"/>
  <c r="P127" i="11"/>
  <c r="AN127" i="11"/>
  <c r="AD64" i="3"/>
  <c r="AC64" i="3"/>
  <c r="AB64" i="3"/>
  <c r="AN58" i="11"/>
  <c r="V58" i="11"/>
  <c r="F58" i="11"/>
  <c r="AF58" i="11"/>
  <c r="N58" i="11"/>
  <c r="AP58" i="11"/>
  <c r="R58" i="11"/>
  <c r="AL58" i="11"/>
  <c r="P58" i="11"/>
  <c r="AJ58" i="11"/>
  <c r="L58" i="11"/>
  <c r="AH58" i="11"/>
  <c r="J58" i="11"/>
  <c r="AD58" i="11"/>
  <c r="H58" i="11"/>
  <c r="Z58" i="11"/>
  <c r="D58" i="11"/>
  <c r="AT58" i="11"/>
  <c r="X58" i="11"/>
  <c r="B58" i="11"/>
  <c r="T58" i="11"/>
  <c r="AR58" i="11"/>
  <c r="X90" i="12"/>
  <c r="H90" i="12"/>
  <c r="AL90" i="12"/>
  <c r="V90" i="12"/>
  <c r="F90" i="12"/>
  <c r="AH90" i="12"/>
  <c r="R90" i="12"/>
  <c r="B90" i="12"/>
  <c r="AF90" i="12"/>
  <c r="P90" i="12"/>
  <c r="AT90" i="12"/>
  <c r="AD90" i="12"/>
  <c r="N90" i="12"/>
  <c r="AP90" i="12"/>
  <c r="Z90" i="12"/>
  <c r="J90" i="12"/>
  <c r="AB90" i="12"/>
  <c r="AR90" i="12"/>
  <c r="D90" i="12"/>
  <c r="AN90" i="12"/>
  <c r="T90" i="12"/>
  <c r="AJ90" i="12"/>
  <c r="L90" i="12"/>
  <c r="AF76" i="12"/>
  <c r="P76" i="12"/>
  <c r="AR76" i="12"/>
  <c r="AB76" i="12"/>
  <c r="L76" i="12"/>
  <c r="AP76" i="12"/>
  <c r="Z76" i="12"/>
  <c r="J76" i="12"/>
  <c r="AN76" i="12"/>
  <c r="X76" i="12"/>
  <c r="H76" i="12"/>
  <c r="AL76" i="12"/>
  <c r="V76" i="12"/>
  <c r="F76" i="12"/>
  <c r="AJ76" i="12"/>
  <c r="T76" i="12"/>
  <c r="D76" i="12"/>
  <c r="R76" i="12"/>
  <c r="N76" i="12"/>
  <c r="B76" i="12"/>
  <c r="AT76" i="12"/>
  <c r="AH76" i="12"/>
  <c r="AD76" i="12"/>
  <c r="H21" i="20"/>
  <c r="H81" i="8"/>
  <c r="C168" i="24" s="1"/>
  <c r="H48" i="24"/>
  <c r="G48" i="24"/>
  <c r="K15" i="9"/>
  <c r="C17" i="24" s="1"/>
  <c r="H94" i="9"/>
  <c r="C94" i="9"/>
  <c r="D13" i="24"/>
  <c r="AP81" i="11"/>
  <c r="X81" i="11"/>
  <c r="H81" i="11"/>
  <c r="AH81" i="11"/>
  <c r="P81" i="11"/>
  <c r="AN81" i="11"/>
  <c r="R81" i="11"/>
  <c r="AL81" i="11"/>
  <c r="N81" i="11"/>
  <c r="AJ81" i="11"/>
  <c r="L81" i="11"/>
  <c r="AF81" i="11"/>
  <c r="J81" i="11"/>
  <c r="AD81" i="11"/>
  <c r="F81" i="11"/>
  <c r="Z81" i="11"/>
  <c r="D81" i="11"/>
  <c r="AT81" i="11"/>
  <c r="V81" i="11"/>
  <c r="B81" i="11"/>
  <c r="T81" i="11"/>
  <c r="AR81" i="11"/>
  <c r="G127" i="9"/>
  <c r="E45" i="24"/>
  <c r="F45" i="24" s="1"/>
  <c r="H45" i="24" s="1"/>
  <c r="AJ134" i="11"/>
  <c r="R134" i="11"/>
  <c r="B134" i="11"/>
  <c r="AH134" i="11"/>
  <c r="P134" i="11"/>
  <c r="AF134" i="11"/>
  <c r="N134" i="11"/>
  <c r="AT134" i="11"/>
  <c r="AD134" i="11"/>
  <c r="L134" i="11"/>
  <c r="AR134" i="11"/>
  <c r="Z134" i="11"/>
  <c r="J134" i="11"/>
  <c r="AP134" i="11"/>
  <c r="X134" i="11"/>
  <c r="H134" i="11"/>
  <c r="AN134" i="11"/>
  <c r="V134" i="11"/>
  <c r="F134" i="11"/>
  <c r="AL134" i="11"/>
  <c r="T134" i="11"/>
  <c r="D134" i="11"/>
  <c r="AF104" i="26"/>
  <c r="P104" i="26"/>
  <c r="AH104" i="26"/>
  <c r="L104" i="26"/>
  <c r="AD104" i="26"/>
  <c r="J104" i="26"/>
  <c r="AB104" i="26"/>
  <c r="H104" i="26"/>
  <c r="AT104" i="26"/>
  <c r="Z104" i="26"/>
  <c r="F104" i="26"/>
  <c r="AR104" i="26"/>
  <c r="X104" i="26"/>
  <c r="B104" i="26"/>
  <c r="AP104" i="26"/>
  <c r="V104" i="26"/>
  <c r="AN104" i="26"/>
  <c r="R104" i="26"/>
  <c r="AL104" i="26"/>
  <c r="N104" i="26"/>
  <c r="AJ104" i="26"/>
  <c r="T104" i="26"/>
  <c r="D104" i="26"/>
  <c r="AR106" i="11"/>
  <c r="Z106" i="11"/>
  <c r="J106" i="11"/>
  <c r="AN106" i="11"/>
  <c r="V106" i="11"/>
  <c r="F106" i="11"/>
  <c r="AL106" i="11"/>
  <c r="T106" i="11"/>
  <c r="D106" i="11"/>
  <c r="AH106" i="11"/>
  <c r="P106" i="11"/>
  <c r="AF106" i="11"/>
  <c r="N106" i="11"/>
  <c r="R106" i="11"/>
  <c r="L106" i="11"/>
  <c r="H106" i="11"/>
  <c r="AT106" i="11"/>
  <c r="B106" i="11"/>
  <c r="AP106" i="11"/>
  <c r="AJ106" i="11"/>
  <c r="AD106" i="11"/>
  <c r="X106" i="11"/>
  <c r="H136" i="12"/>
  <c r="AL136" i="12"/>
  <c r="V136" i="12"/>
  <c r="F136" i="12"/>
  <c r="AH136" i="12"/>
  <c r="R136" i="12"/>
  <c r="B136" i="12"/>
  <c r="AF136" i="12"/>
  <c r="P136" i="12"/>
  <c r="AT136" i="12"/>
  <c r="AD136" i="12"/>
  <c r="N136" i="12"/>
  <c r="AP136" i="12"/>
  <c r="Z136" i="12"/>
  <c r="J136" i="12"/>
  <c r="T136" i="12"/>
  <c r="X136" i="12"/>
  <c r="L136" i="12"/>
  <c r="AJ136" i="12"/>
  <c r="AB136" i="12"/>
  <c r="D136" i="12"/>
  <c r="AR136" i="12"/>
  <c r="AN136" i="12"/>
  <c r="B76" i="26"/>
  <c r="N76" i="26"/>
  <c r="AF76" i="26"/>
  <c r="AP76" i="26"/>
  <c r="R76" i="26"/>
  <c r="AH76" i="26"/>
  <c r="P76" i="26"/>
  <c r="X76" i="26"/>
  <c r="V76" i="26"/>
  <c r="AT76" i="26"/>
  <c r="H76" i="26"/>
  <c r="F76" i="26"/>
  <c r="AB76" i="26"/>
  <c r="AL76" i="26"/>
  <c r="AD76" i="26"/>
  <c r="L76" i="26"/>
  <c r="T76" i="26"/>
  <c r="J76" i="26"/>
  <c r="AR76" i="26"/>
  <c r="D76" i="26"/>
  <c r="AJ76" i="26"/>
  <c r="AN76" i="26"/>
  <c r="Z76" i="26"/>
  <c r="D54" i="24"/>
  <c r="F128" i="9"/>
  <c r="H21" i="21"/>
  <c r="H61" i="8"/>
  <c r="C167" i="24" s="1"/>
  <c r="H5" i="18"/>
  <c r="H105" i="8"/>
  <c r="H29" i="9"/>
  <c r="C29" i="9"/>
  <c r="H106" i="9"/>
  <c r="C106" i="9"/>
  <c r="AJ47" i="26"/>
  <c r="T47" i="26"/>
  <c r="D47" i="26"/>
  <c r="AH47" i="26"/>
  <c r="R47" i="26"/>
  <c r="B47" i="26"/>
  <c r="AF47" i="26"/>
  <c r="P47" i="26"/>
  <c r="AT47" i="26"/>
  <c r="AD47" i="26"/>
  <c r="N47" i="26"/>
  <c r="AR47" i="26"/>
  <c r="AB47" i="26"/>
  <c r="L47" i="26"/>
  <c r="AP47" i="26"/>
  <c r="Z47" i="26"/>
  <c r="J47" i="26"/>
  <c r="AN47" i="26"/>
  <c r="X47" i="26"/>
  <c r="H47" i="26"/>
  <c r="AL47" i="26"/>
  <c r="V47" i="26"/>
  <c r="F47" i="26"/>
  <c r="H170" i="24"/>
  <c r="G170" i="24"/>
  <c r="AR7" i="26"/>
  <c r="AB7" i="26"/>
  <c r="L7" i="26"/>
  <c r="AP7" i="26"/>
  <c r="Z7" i="26"/>
  <c r="J7" i="26"/>
  <c r="AN7" i="26"/>
  <c r="X7" i="26"/>
  <c r="H7" i="26"/>
  <c r="AL7" i="26"/>
  <c r="V7" i="26"/>
  <c r="F7" i="26"/>
  <c r="AJ7" i="26"/>
  <c r="T7" i="26"/>
  <c r="D7" i="26"/>
  <c r="AH7" i="26"/>
  <c r="R7" i="26"/>
  <c r="B7" i="26"/>
  <c r="AF7" i="26"/>
  <c r="P7" i="26"/>
  <c r="AT7" i="26"/>
  <c r="AD7" i="26"/>
  <c r="N7" i="26"/>
  <c r="AN30" i="26"/>
  <c r="X30" i="26"/>
  <c r="H30" i="26"/>
  <c r="AL30" i="26"/>
  <c r="V30" i="26"/>
  <c r="F30" i="26"/>
  <c r="AJ30" i="26"/>
  <c r="T30" i="26"/>
  <c r="D30" i="26"/>
  <c r="AH30" i="26"/>
  <c r="R30" i="26"/>
  <c r="B30" i="26"/>
  <c r="AF30" i="26"/>
  <c r="P30" i="26"/>
  <c r="AT30" i="26"/>
  <c r="AD30" i="26"/>
  <c r="N30" i="26"/>
  <c r="AR30" i="26"/>
  <c r="AB30" i="26"/>
  <c r="L30" i="26"/>
  <c r="AP30" i="26"/>
  <c r="Z30" i="26"/>
  <c r="J30" i="26"/>
  <c r="AN45" i="12"/>
  <c r="X45" i="12"/>
  <c r="H45" i="12"/>
  <c r="AF45" i="12"/>
  <c r="P45" i="12"/>
  <c r="AH45" i="12"/>
  <c r="L45" i="12"/>
  <c r="AD45" i="12"/>
  <c r="J45" i="12"/>
  <c r="AB45" i="12"/>
  <c r="F45" i="12"/>
  <c r="AT45" i="12"/>
  <c r="Z45" i="12"/>
  <c r="D45" i="12"/>
  <c r="AR45" i="12"/>
  <c r="V45" i="12"/>
  <c r="B45" i="12"/>
  <c r="AP45" i="12"/>
  <c r="T45" i="12"/>
  <c r="AL45" i="12"/>
  <c r="R45" i="12"/>
  <c r="AJ45" i="12"/>
  <c r="N45" i="12"/>
  <c r="H7" i="20"/>
  <c r="H67" i="8"/>
  <c r="C42" i="24" s="1"/>
  <c r="H2" i="20"/>
  <c r="H62" i="8"/>
  <c r="H8" i="18"/>
  <c r="H108" i="8"/>
  <c r="C53" i="24" s="1"/>
  <c r="E84" i="24"/>
  <c r="F84" i="24" s="1"/>
  <c r="G12" i="9"/>
  <c r="AC14" i="3"/>
  <c r="D138" i="24"/>
  <c r="F18" i="9"/>
  <c r="W18" i="8"/>
  <c r="E156" i="24"/>
  <c r="F156" i="24" s="1"/>
  <c r="H156" i="24" s="1"/>
  <c r="G20" i="9"/>
  <c r="AN11" i="26"/>
  <c r="X11" i="26"/>
  <c r="H11" i="26"/>
  <c r="AP11" i="26"/>
  <c r="V11" i="26"/>
  <c r="D11" i="26"/>
  <c r="AL11" i="26"/>
  <c r="T11" i="26"/>
  <c r="B11" i="26"/>
  <c r="AJ11" i="26"/>
  <c r="R11" i="26"/>
  <c r="AH11" i="26"/>
  <c r="P11" i="26"/>
  <c r="AF11" i="26"/>
  <c r="N11" i="26"/>
  <c r="AD11" i="26"/>
  <c r="L11" i="26"/>
  <c r="AT11" i="26"/>
  <c r="AB11" i="26"/>
  <c r="J11" i="26"/>
  <c r="Z11" i="26"/>
  <c r="F11" i="26"/>
  <c r="AR11" i="26"/>
  <c r="AN140" i="12"/>
  <c r="X140" i="12"/>
  <c r="H140" i="12"/>
  <c r="AL140" i="12"/>
  <c r="V140" i="12"/>
  <c r="F140" i="12"/>
  <c r="AJ140" i="12"/>
  <c r="T140" i="12"/>
  <c r="D140" i="12"/>
  <c r="AH140" i="12"/>
  <c r="R140" i="12"/>
  <c r="B140" i="12"/>
  <c r="AF140" i="12"/>
  <c r="P140" i="12"/>
  <c r="AT140" i="12"/>
  <c r="AD140" i="12"/>
  <c r="N140" i="12"/>
  <c r="AR140" i="12"/>
  <c r="AB140" i="12"/>
  <c r="L140" i="12"/>
  <c r="AP140" i="12"/>
  <c r="Z140" i="12"/>
  <c r="J140" i="12"/>
  <c r="AC110" i="3"/>
  <c r="D162" i="24"/>
  <c r="F140" i="9"/>
  <c r="H153" i="24"/>
  <c r="G153" i="24"/>
  <c r="X92" i="11"/>
  <c r="D92" i="11"/>
  <c r="P92" i="11"/>
  <c r="AN92" i="11"/>
  <c r="B92" i="11"/>
  <c r="AR92" i="11"/>
  <c r="Z92" i="11"/>
  <c r="J92" i="11"/>
  <c r="L92" i="11"/>
  <c r="N92" i="11"/>
  <c r="T92" i="11"/>
  <c r="AH92" i="11"/>
  <c r="AL92" i="11"/>
  <c r="AT92" i="11"/>
  <c r="AP92" i="11"/>
  <c r="V92" i="11"/>
  <c r="F92" i="11"/>
  <c r="H92" i="11"/>
  <c r="AJ92" i="11"/>
  <c r="AD92" i="11"/>
  <c r="AF92" i="11"/>
  <c r="R92" i="11"/>
  <c r="E41" i="24"/>
  <c r="F41" i="24" s="1"/>
  <c r="H41" i="24" s="1"/>
  <c r="G47" i="9"/>
  <c r="AR82" i="26"/>
  <c r="AB82" i="26"/>
  <c r="L82" i="26"/>
  <c r="AT82" i="26"/>
  <c r="Z82" i="26"/>
  <c r="H82" i="26"/>
  <c r="AN82" i="26"/>
  <c r="V82" i="26"/>
  <c r="D82" i="26"/>
  <c r="AL82" i="26"/>
  <c r="T82" i="26"/>
  <c r="B82" i="26"/>
  <c r="AJ82" i="26"/>
  <c r="R82" i="26"/>
  <c r="AH82" i="26"/>
  <c r="AF82" i="26"/>
  <c r="N82" i="26"/>
  <c r="AP82" i="26"/>
  <c r="AD82" i="26"/>
  <c r="X82" i="26"/>
  <c r="P82" i="26"/>
  <c r="J82" i="26"/>
  <c r="F82" i="26"/>
  <c r="C58" i="9"/>
  <c r="H58" i="9"/>
  <c r="H78" i="9"/>
  <c r="C78" i="9"/>
  <c r="C44" i="9"/>
  <c r="K12" i="9" s="1"/>
  <c r="C14" i="24" s="1"/>
  <c r="H44" i="9"/>
  <c r="H122" i="9"/>
  <c r="C122" i="9"/>
  <c r="D93" i="24"/>
  <c r="F13" i="9"/>
  <c r="W13" i="8"/>
  <c r="AB29" i="3"/>
  <c r="E167" i="24"/>
  <c r="F167" i="24" s="1"/>
  <c r="H167" i="24" s="1"/>
  <c r="G61" i="9"/>
  <c r="H4" i="19"/>
  <c r="H84" i="8"/>
  <c r="C126" i="9"/>
  <c r="H126" i="9"/>
  <c r="AB19" i="3"/>
  <c r="E68" i="24"/>
  <c r="F68" i="24" s="1"/>
  <c r="H68" i="24" s="1"/>
  <c r="G50" i="9"/>
  <c r="AB33" i="3"/>
  <c r="AD127" i="3"/>
  <c r="AB127" i="3"/>
  <c r="AC127" i="3"/>
  <c r="D125" i="24"/>
  <c r="F116" i="9"/>
  <c r="AF97" i="12"/>
  <c r="P97" i="12"/>
  <c r="AN97" i="12"/>
  <c r="X97" i="12"/>
  <c r="H97" i="12"/>
  <c r="AB97" i="12"/>
  <c r="F97" i="12"/>
  <c r="AT97" i="12"/>
  <c r="Z97" i="12"/>
  <c r="D97" i="12"/>
  <c r="AR97" i="12"/>
  <c r="V97" i="12"/>
  <c r="B97" i="12"/>
  <c r="AP97" i="12"/>
  <c r="T97" i="12"/>
  <c r="AL97" i="12"/>
  <c r="R97" i="12"/>
  <c r="AJ97" i="12"/>
  <c r="N97" i="12"/>
  <c r="AH97" i="12"/>
  <c r="L97" i="12"/>
  <c r="AD97" i="12"/>
  <c r="J97" i="12"/>
  <c r="D161" i="24"/>
  <c r="F120" i="9"/>
  <c r="AN108" i="12"/>
  <c r="X108" i="12"/>
  <c r="H108" i="12"/>
  <c r="AJ108" i="12"/>
  <c r="T108" i="12"/>
  <c r="D108" i="12"/>
  <c r="AH108" i="12"/>
  <c r="R108" i="12"/>
  <c r="B108" i="12"/>
  <c r="AR108" i="12"/>
  <c r="AB108" i="12"/>
  <c r="L108" i="12"/>
  <c r="P108" i="12"/>
  <c r="AT108" i="12"/>
  <c r="N108" i="12"/>
  <c r="AP108" i="12"/>
  <c r="J108" i="12"/>
  <c r="AL108" i="12"/>
  <c r="F108" i="12"/>
  <c r="AF108" i="12"/>
  <c r="AD108" i="12"/>
  <c r="Z108" i="12"/>
  <c r="V108" i="12"/>
  <c r="AF62" i="11"/>
  <c r="N62" i="11"/>
  <c r="AN62" i="11"/>
  <c r="V62" i="11"/>
  <c r="F62" i="11"/>
  <c r="Z62" i="11"/>
  <c r="D62" i="11"/>
  <c r="AT62" i="11"/>
  <c r="X62" i="11"/>
  <c r="B62" i="11"/>
  <c r="AR62" i="11"/>
  <c r="T62" i="11"/>
  <c r="AP62" i="11"/>
  <c r="R62" i="11"/>
  <c r="AL62" i="11"/>
  <c r="P62" i="11"/>
  <c r="AJ62" i="11"/>
  <c r="L62" i="11"/>
  <c r="AH62" i="11"/>
  <c r="J62" i="11"/>
  <c r="H62" i="11"/>
  <c r="AD62" i="11"/>
  <c r="AH126" i="26"/>
  <c r="R126" i="26"/>
  <c r="B126" i="26"/>
  <c r="AP126" i="26"/>
  <c r="Z126" i="26"/>
  <c r="J126" i="26"/>
  <c r="AN126" i="26"/>
  <c r="T126" i="26"/>
  <c r="AJ126" i="26"/>
  <c r="N126" i="26"/>
  <c r="V126" i="26"/>
  <c r="AT126" i="26"/>
  <c r="P126" i="26"/>
  <c r="AR126" i="26"/>
  <c r="L126" i="26"/>
  <c r="AL126" i="26"/>
  <c r="H126" i="26"/>
  <c r="AF126" i="26"/>
  <c r="F126" i="26"/>
  <c r="AD126" i="26"/>
  <c r="D126" i="26"/>
  <c r="AB126" i="26"/>
  <c r="X126" i="26"/>
  <c r="H86" i="9"/>
  <c r="C86" i="9"/>
  <c r="H90" i="9"/>
  <c r="C90" i="9"/>
  <c r="H131" i="24"/>
  <c r="G131" i="24"/>
  <c r="H21" i="17"/>
  <c r="H141" i="8"/>
  <c r="C171" i="24" s="1"/>
  <c r="AN23" i="12"/>
  <c r="X23" i="12"/>
  <c r="H23" i="12"/>
  <c r="AL23" i="12"/>
  <c r="V23" i="12"/>
  <c r="F23" i="12"/>
  <c r="AH23" i="12"/>
  <c r="R23" i="12"/>
  <c r="B23" i="12"/>
  <c r="AF23" i="12"/>
  <c r="P23" i="12"/>
  <c r="AT23" i="12"/>
  <c r="AD23" i="12"/>
  <c r="N23" i="12"/>
  <c r="AP23" i="12"/>
  <c r="Z23" i="12"/>
  <c r="J23" i="12"/>
  <c r="AJ23" i="12"/>
  <c r="AR23" i="12"/>
  <c r="D23" i="12"/>
  <c r="T23" i="12"/>
  <c r="AB23" i="12"/>
  <c r="L23" i="12"/>
  <c r="AF68" i="26"/>
  <c r="P68" i="26"/>
  <c r="AD68" i="26"/>
  <c r="X68" i="26"/>
  <c r="V68" i="26"/>
  <c r="R68" i="26"/>
  <c r="AT68" i="26"/>
  <c r="N68" i="26"/>
  <c r="AN68" i="26"/>
  <c r="H68" i="26"/>
  <c r="AL68" i="26"/>
  <c r="F68" i="26"/>
  <c r="AH68" i="26"/>
  <c r="B68" i="26"/>
  <c r="AR68" i="26"/>
  <c r="AJ68" i="26"/>
  <c r="Z68" i="26"/>
  <c r="AP68" i="26"/>
  <c r="L68" i="26"/>
  <c r="AB68" i="26"/>
  <c r="T68" i="26"/>
  <c r="J68" i="26"/>
  <c r="D68" i="26"/>
  <c r="E43" i="24"/>
  <c r="F43" i="24" s="1"/>
  <c r="H43" i="24" s="1"/>
  <c r="G87" i="9"/>
  <c r="AN50" i="26"/>
  <c r="X50" i="26"/>
  <c r="H50" i="26"/>
  <c r="AL50" i="26"/>
  <c r="V50" i="26"/>
  <c r="F50" i="26"/>
  <c r="AJ50" i="26"/>
  <c r="T50" i="26"/>
  <c r="D50" i="26"/>
  <c r="AH50" i="26"/>
  <c r="R50" i="26"/>
  <c r="B50" i="26"/>
  <c r="AF50" i="26"/>
  <c r="P50" i="26"/>
  <c r="AT50" i="26"/>
  <c r="AD50" i="26"/>
  <c r="N50" i="26"/>
  <c r="AR50" i="26"/>
  <c r="AB50" i="26"/>
  <c r="L50" i="26"/>
  <c r="AP50" i="26"/>
  <c r="Z50" i="26"/>
  <c r="J50" i="26"/>
  <c r="AD71" i="3"/>
  <c r="AB71" i="3"/>
  <c r="AC71" i="3"/>
  <c r="AB124" i="3"/>
  <c r="AB125" i="26"/>
  <c r="L125" i="26"/>
  <c r="H125" i="26"/>
  <c r="AJ125" i="26"/>
  <c r="AL125" i="26"/>
  <c r="AR125" i="26"/>
  <c r="J125" i="26"/>
  <c r="V125" i="26"/>
  <c r="X125" i="26"/>
  <c r="AH125" i="26"/>
  <c r="T125" i="26"/>
  <c r="F125" i="26"/>
  <c r="B125" i="26"/>
  <c r="D125" i="26"/>
  <c r="R125" i="26"/>
  <c r="AN125" i="26"/>
  <c r="AT125" i="26"/>
  <c r="AP125" i="26"/>
  <c r="AF125" i="26"/>
  <c r="AD125" i="26"/>
  <c r="P125" i="26"/>
  <c r="Z125" i="26"/>
  <c r="N125" i="26"/>
  <c r="D112" i="24"/>
  <c r="F35" i="9"/>
  <c r="H20" i="18"/>
  <c r="H120" i="8"/>
  <c r="C161" i="24" s="1"/>
  <c r="E66" i="24"/>
  <c r="F66" i="24" s="1"/>
  <c r="G10" i="9"/>
  <c r="D31" i="24"/>
  <c r="F26" i="9"/>
  <c r="H5" i="22"/>
  <c r="H25" i="8"/>
  <c r="H18" i="9"/>
  <c r="C18" i="9"/>
  <c r="C89" i="9"/>
  <c r="H89" i="9"/>
  <c r="H20" i="17"/>
  <c r="H140" i="8"/>
  <c r="C162" i="24" s="1"/>
  <c r="AN27" i="12"/>
  <c r="X27" i="12"/>
  <c r="H27" i="12"/>
  <c r="AL27" i="12"/>
  <c r="V27" i="12"/>
  <c r="F27" i="12"/>
  <c r="AJ27" i="12"/>
  <c r="T27" i="12"/>
  <c r="D27" i="12"/>
  <c r="AH27" i="12"/>
  <c r="R27" i="12"/>
  <c r="B27" i="12"/>
  <c r="AF27" i="12"/>
  <c r="P27" i="12"/>
  <c r="AT27" i="12"/>
  <c r="AD27" i="12"/>
  <c r="N27" i="12"/>
  <c r="AR27" i="12"/>
  <c r="AB27" i="12"/>
  <c r="L27" i="12"/>
  <c r="AP27" i="12"/>
  <c r="Z27" i="12"/>
  <c r="J27" i="12"/>
  <c r="E14" i="24"/>
  <c r="F14" i="24" s="1"/>
  <c r="H14" i="24" s="1"/>
  <c r="AR24" i="11"/>
  <c r="Z24" i="11"/>
  <c r="J24" i="11"/>
  <c r="AP24" i="11"/>
  <c r="X24" i="11"/>
  <c r="H24" i="11"/>
  <c r="AL24" i="11"/>
  <c r="T24" i="11"/>
  <c r="D24" i="11"/>
  <c r="AH24" i="11"/>
  <c r="P24" i="11"/>
  <c r="AF24" i="11"/>
  <c r="N24" i="11"/>
  <c r="AT24" i="11"/>
  <c r="B24" i="11"/>
  <c r="AN24" i="11"/>
  <c r="AJ24" i="11"/>
  <c r="AD24" i="11"/>
  <c r="F24" i="11"/>
  <c r="V24" i="11"/>
  <c r="R24" i="11"/>
  <c r="L24" i="11"/>
  <c r="G132" i="24"/>
  <c r="AC27" i="3"/>
  <c r="D114" i="24"/>
  <c r="F75" i="9"/>
  <c r="AJ9" i="26"/>
  <c r="T9" i="26"/>
  <c r="D9" i="26"/>
  <c r="AH9" i="26"/>
  <c r="R9" i="26"/>
  <c r="B9" i="26"/>
  <c r="AF9" i="26"/>
  <c r="P9" i="26"/>
  <c r="AT9" i="26"/>
  <c r="AD9" i="26"/>
  <c r="N9" i="26"/>
  <c r="AR9" i="26"/>
  <c r="AB9" i="26"/>
  <c r="L9" i="26"/>
  <c r="AP9" i="26"/>
  <c r="Z9" i="26"/>
  <c r="J9" i="26"/>
  <c r="AN9" i="26"/>
  <c r="X9" i="26"/>
  <c r="H9" i="26"/>
  <c r="AL9" i="26"/>
  <c r="V9" i="26"/>
  <c r="F9" i="26"/>
  <c r="AB41" i="3"/>
  <c r="AR73" i="26"/>
  <c r="AB73" i="26"/>
  <c r="L73" i="26"/>
  <c r="AN73" i="26"/>
  <c r="X73" i="26"/>
  <c r="H73" i="26"/>
  <c r="AL73" i="26"/>
  <c r="V73" i="26"/>
  <c r="F73" i="26"/>
  <c r="AF73" i="26"/>
  <c r="P73" i="26"/>
  <c r="Z73" i="26"/>
  <c r="T73" i="26"/>
  <c r="R73" i="26"/>
  <c r="AT73" i="26"/>
  <c r="N73" i="26"/>
  <c r="AP73" i="26"/>
  <c r="J73" i="26"/>
  <c r="AJ73" i="26"/>
  <c r="D73" i="26"/>
  <c r="AH73" i="26"/>
  <c r="B73" i="26"/>
  <c r="AD73" i="26"/>
  <c r="AF105" i="26"/>
  <c r="P105" i="26"/>
  <c r="AR105" i="26"/>
  <c r="AB105" i="26"/>
  <c r="L105" i="26"/>
  <c r="AN105" i="26"/>
  <c r="T105" i="26"/>
  <c r="AL105" i="26"/>
  <c r="R105" i="26"/>
  <c r="AJ105" i="26"/>
  <c r="N105" i="26"/>
  <c r="AH105" i="26"/>
  <c r="J105" i="26"/>
  <c r="AD105" i="26"/>
  <c r="H105" i="26"/>
  <c r="Z105" i="26"/>
  <c r="F105" i="26"/>
  <c r="AT105" i="26"/>
  <c r="X105" i="26"/>
  <c r="D105" i="26"/>
  <c r="AP105" i="26"/>
  <c r="V105" i="26"/>
  <c r="B105" i="26"/>
  <c r="H17" i="23"/>
  <c r="H17" i="8"/>
  <c r="C129" i="24" s="1"/>
  <c r="E103" i="24"/>
  <c r="F103" i="24" s="1"/>
  <c r="H103" i="24" s="1"/>
  <c r="G34" i="9"/>
  <c r="AH35" i="12"/>
  <c r="L35" i="12"/>
  <c r="AD35" i="12"/>
  <c r="J35" i="12"/>
  <c r="AB35" i="12"/>
  <c r="F35" i="12"/>
  <c r="AT35" i="12"/>
  <c r="Z35" i="12"/>
  <c r="D35" i="12"/>
  <c r="AR35" i="12"/>
  <c r="V35" i="12"/>
  <c r="B35" i="12"/>
  <c r="AP35" i="12"/>
  <c r="T35" i="12"/>
  <c r="AL35" i="12"/>
  <c r="R35" i="12"/>
  <c r="AJ35" i="12"/>
  <c r="N35" i="12"/>
  <c r="AF35" i="12"/>
  <c r="P35" i="12"/>
  <c r="AN35" i="12"/>
  <c r="X35" i="12"/>
  <c r="H35" i="12"/>
  <c r="AD79" i="26"/>
  <c r="L79" i="26"/>
  <c r="AJ79" i="26"/>
  <c r="AB79" i="26"/>
  <c r="V79" i="26"/>
  <c r="R79" i="26"/>
  <c r="J79" i="26"/>
  <c r="D79" i="26"/>
  <c r="AT79" i="26"/>
  <c r="AP79" i="26"/>
  <c r="AN79" i="26"/>
  <c r="AR79" i="26"/>
  <c r="X79" i="26"/>
  <c r="F79" i="26"/>
  <c r="H79" i="26"/>
  <c r="B79" i="26"/>
  <c r="Z79" i="26"/>
  <c r="N79" i="26"/>
  <c r="T79" i="26"/>
  <c r="AF79" i="26"/>
  <c r="P79" i="26"/>
  <c r="AL79" i="26"/>
  <c r="AH79" i="26"/>
  <c r="E62" i="24"/>
  <c r="F62" i="24" s="1"/>
  <c r="H62" i="24" s="1"/>
  <c r="G109" i="9"/>
  <c r="AN26" i="26"/>
  <c r="X26" i="26"/>
  <c r="H26" i="26"/>
  <c r="AL26" i="26"/>
  <c r="V26" i="26"/>
  <c r="F26" i="26"/>
  <c r="AJ26" i="26"/>
  <c r="T26" i="26"/>
  <c r="D26" i="26"/>
  <c r="AH26" i="26"/>
  <c r="R26" i="26"/>
  <c r="B26" i="26"/>
  <c r="AF26" i="26"/>
  <c r="P26" i="26"/>
  <c r="AT26" i="26"/>
  <c r="AD26" i="26"/>
  <c r="N26" i="26"/>
  <c r="AR26" i="26"/>
  <c r="AB26" i="26"/>
  <c r="L26" i="26"/>
  <c r="J26" i="26"/>
  <c r="AP26" i="26"/>
  <c r="Z26" i="26"/>
  <c r="AJ129" i="12"/>
  <c r="T129" i="12"/>
  <c r="D129" i="12"/>
  <c r="AH129" i="12"/>
  <c r="R129" i="12"/>
  <c r="B129" i="12"/>
  <c r="AF129" i="12"/>
  <c r="P129" i="12"/>
  <c r="AT129" i="12"/>
  <c r="AD129" i="12"/>
  <c r="N129" i="12"/>
  <c r="AR129" i="12"/>
  <c r="AB129" i="12"/>
  <c r="L129" i="12"/>
  <c r="AP129" i="12"/>
  <c r="Z129" i="12"/>
  <c r="J129" i="12"/>
  <c r="AN129" i="12"/>
  <c r="X129" i="12"/>
  <c r="H129" i="12"/>
  <c r="AL129" i="12"/>
  <c r="V129" i="12"/>
  <c r="F129" i="12"/>
  <c r="D17" i="24"/>
  <c r="AH130" i="26"/>
  <c r="R130" i="26"/>
  <c r="B130" i="26"/>
  <c r="AF130" i="26"/>
  <c r="AT130" i="26"/>
  <c r="AD130" i="26"/>
  <c r="N130" i="26"/>
  <c r="AP130" i="26"/>
  <c r="Z130" i="26"/>
  <c r="J130" i="26"/>
  <c r="AL130" i="26"/>
  <c r="H130" i="26"/>
  <c r="AB130" i="26"/>
  <c r="D130" i="26"/>
  <c r="L130" i="26"/>
  <c r="AR130" i="26"/>
  <c r="F130" i="26"/>
  <c r="AN130" i="26"/>
  <c r="AJ130" i="26"/>
  <c r="X130" i="26"/>
  <c r="V130" i="26"/>
  <c r="T130" i="26"/>
  <c r="P130" i="26"/>
  <c r="H9" i="23"/>
  <c r="H9" i="8"/>
  <c r="C57" i="24" s="1"/>
  <c r="AD95" i="3"/>
  <c r="AC95" i="3"/>
  <c r="AB95" i="3"/>
  <c r="C124" i="9"/>
  <c r="K16" i="9" s="1"/>
  <c r="C18" i="24" s="1"/>
  <c r="H124" i="9"/>
  <c r="H21" i="18"/>
  <c r="H121" i="8"/>
  <c r="C170" i="24" s="1"/>
  <c r="AJ102" i="11"/>
  <c r="R102" i="11"/>
  <c r="B102" i="11"/>
  <c r="AF102" i="11"/>
  <c r="N102" i="11"/>
  <c r="AT102" i="11"/>
  <c r="AD102" i="11"/>
  <c r="L102" i="11"/>
  <c r="AN102" i="11"/>
  <c r="V102" i="11"/>
  <c r="F102" i="11"/>
  <c r="AR102" i="11"/>
  <c r="J102" i="11"/>
  <c r="AP102" i="11"/>
  <c r="H102" i="11"/>
  <c r="AL102" i="11"/>
  <c r="D102" i="11"/>
  <c r="AH102" i="11"/>
  <c r="Z102" i="11"/>
  <c r="X102" i="11"/>
  <c r="T102" i="11"/>
  <c r="P102" i="11"/>
  <c r="AP132" i="26"/>
  <c r="Z132" i="26"/>
  <c r="J132" i="26"/>
  <c r="AN132" i="26"/>
  <c r="X132" i="26"/>
  <c r="H132" i="26"/>
  <c r="AL132" i="26"/>
  <c r="V132" i="26"/>
  <c r="F132" i="26"/>
  <c r="AH132" i="26"/>
  <c r="R132" i="26"/>
  <c r="B132" i="26"/>
  <c r="AD132" i="26"/>
  <c r="T132" i="26"/>
  <c r="AB132" i="26"/>
  <c r="P132" i="26"/>
  <c r="N132" i="26"/>
  <c r="L132" i="26"/>
  <c r="AT132" i="26"/>
  <c r="D132" i="26"/>
  <c r="AR132" i="26"/>
  <c r="AJ132" i="26"/>
  <c r="AF132" i="26"/>
  <c r="AN74" i="11"/>
  <c r="V74" i="11"/>
  <c r="F74" i="11"/>
  <c r="AF74" i="11"/>
  <c r="N74" i="11"/>
  <c r="AJ74" i="11"/>
  <c r="L74" i="11"/>
  <c r="AH74" i="11"/>
  <c r="J74" i="11"/>
  <c r="AD74" i="11"/>
  <c r="H74" i="11"/>
  <c r="Z74" i="11"/>
  <c r="D74" i="11"/>
  <c r="AT74" i="11"/>
  <c r="X74" i="11"/>
  <c r="B74" i="11"/>
  <c r="AR74" i="11"/>
  <c r="T74" i="11"/>
  <c r="AP74" i="11"/>
  <c r="R74" i="11"/>
  <c r="AL74" i="11"/>
  <c r="P74" i="11"/>
  <c r="AL106" i="12"/>
  <c r="N106" i="12"/>
  <c r="X106" i="12"/>
  <c r="AT106" i="12"/>
  <c r="R106" i="12"/>
  <c r="Z106" i="12"/>
  <c r="B106" i="12"/>
  <c r="J106" i="12"/>
  <c r="AD106" i="12"/>
  <c r="F106" i="12"/>
  <c r="V106" i="12"/>
  <c r="AJ106" i="12"/>
  <c r="AF106" i="12"/>
  <c r="T106" i="12"/>
  <c r="P106" i="12"/>
  <c r="AP106" i="12"/>
  <c r="AR106" i="12"/>
  <c r="D106" i="12"/>
  <c r="H106" i="12"/>
  <c r="AN106" i="12"/>
  <c r="AB106" i="12"/>
  <c r="AH106" i="12"/>
  <c r="L106" i="12"/>
  <c r="AP136" i="26"/>
  <c r="Z136" i="26"/>
  <c r="J136" i="26"/>
  <c r="AN136" i="26"/>
  <c r="X136" i="26"/>
  <c r="H136" i="26"/>
  <c r="AL136" i="26"/>
  <c r="V136" i="26"/>
  <c r="F136" i="26"/>
  <c r="AJ136" i="26"/>
  <c r="T136" i="26"/>
  <c r="D136" i="26"/>
  <c r="AH136" i="26"/>
  <c r="R136" i="26"/>
  <c r="B136" i="26"/>
  <c r="AF136" i="26"/>
  <c r="AB136" i="26"/>
  <c r="AT136" i="26"/>
  <c r="AR136" i="26"/>
  <c r="AD136" i="26"/>
  <c r="P136" i="26"/>
  <c r="N136" i="26"/>
  <c r="L136" i="26"/>
  <c r="AD76" i="3"/>
  <c r="AC76" i="3"/>
  <c r="AB76" i="3"/>
  <c r="D124" i="24"/>
  <c r="F96" i="9"/>
  <c r="F2" i="9"/>
  <c r="T2" i="9" s="1"/>
  <c r="W2" i="8"/>
  <c r="P2" i="8"/>
  <c r="L27" i="9" s="1"/>
  <c r="AN18" i="11"/>
  <c r="V18" i="11"/>
  <c r="F18" i="11"/>
  <c r="AL18" i="11"/>
  <c r="D18" i="11"/>
  <c r="T18" i="11"/>
  <c r="AH18" i="11"/>
  <c r="P18" i="11"/>
  <c r="AT18" i="11"/>
  <c r="AD18" i="11"/>
  <c r="L18" i="11"/>
  <c r="Z18" i="11"/>
  <c r="AR18" i="11"/>
  <c r="J18" i="11"/>
  <c r="AJ18" i="11"/>
  <c r="AF18" i="11"/>
  <c r="X18" i="11"/>
  <c r="R18" i="11"/>
  <c r="N18" i="11"/>
  <c r="H18" i="11"/>
  <c r="B18" i="11"/>
  <c r="AP18" i="11"/>
  <c r="D58" i="24"/>
  <c r="F29" i="9"/>
  <c r="E23" i="24"/>
  <c r="F23" i="24" s="1"/>
  <c r="H9" i="20"/>
  <c r="H69" i="8"/>
  <c r="C60" i="24" s="1"/>
  <c r="H37" i="9"/>
  <c r="C37" i="9"/>
  <c r="D84" i="24"/>
  <c r="F12" i="9"/>
  <c r="W12" i="8"/>
  <c r="H135" i="24"/>
  <c r="G135" i="24"/>
  <c r="D85" i="24"/>
  <c r="F32" i="9"/>
  <c r="AP57" i="11"/>
  <c r="X57" i="11"/>
  <c r="H57" i="11"/>
  <c r="AH57" i="11"/>
  <c r="P57" i="11"/>
  <c r="Z57" i="11"/>
  <c r="D57" i="11"/>
  <c r="T57" i="11"/>
  <c r="AT57" i="11"/>
  <c r="V57" i="11"/>
  <c r="B57" i="11"/>
  <c r="AR57" i="11"/>
  <c r="AN57" i="11"/>
  <c r="R57" i="11"/>
  <c r="N57" i="11"/>
  <c r="AL57" i="11"/>
  <c r="AJ57" i="11"/>
  <c r="L57" i="11"/>
  <c r="AF57" i="11"/>
  <c r="J57" i="11"/>
  <c r="F57" i="11"/>
  <c r="AD57" i="11"/>
  <c r="AR94" i="12"/>
  <c r="AB94" i="12"/>
  <c r="AP94" i="12"/>
  <c r="X94" i="12"/>
  <c r="H94" i="12"/>
  <c r="AN94" i="12"/>
  <c r="V94" i="12"/>
  <c r="F94" i="12"/>
  <c r="AL94" i="12"/>
  <c r="T94" i="12"/>
  <c r="D94" i="12"/>
  <c r="AJ94" i="12"/>
  <c r="R94" i="12"/>
  <c r="B94" i="12"/>
  <c r="AH94" i="12"/>
  <c r="P94" i="12"/>
  <c r="AF94" i="12"/>
  <c r="N94" i="12"/>
  <c r="AD94" i="12"/>
  <c r="L94" i="12"/>
  <c r="AT94" i="12"/>
  <c r="Z94" i="12"/>
  <c r="J94" i="12"/>
  <c r="D53" i="24"/>
  <c r="F108" i="9"/>
  <c r="AF38" i="11"/>
  <c r="N38" i="11"/>
  <c r="Z38" i="11"/>
  <c r="AT38" i="11"/>
  <c r="AD38" i="11"/>
  <c r="L38" i="11"/>
  <c r="AR38" i="11"/>
  <c r="J38" i="11"/>
  <c r="AP38" i="11"/>
  <c r="X38" i="11"/>
  <c r="H38" i="11"/>
  <c r="AL38" i="11"/>
  <c r="T38" i="11"/>
  <c r="D38" i="11"/>
  <c r="AJ38" i="11"/>
  <c r="R38" i="11"/>
  <c r="B38" i="11"/>
  <c r="P38" i="11"/>
  <c r="F38" i="11"/>
  <c r="AN38" i="11"/>
  <c r="V38" i="11"/>
  <c r="AH38" i="11"/>
  <c r="AF92" i="12"/>
  <c r="P92" i="12"/>
  <c r="AT92" i="12"/>
  <c r="AD92" i="12"/>
  <c r="N92" i="12"/>
  <c r="AR92" i="12"/>
  <c r="AB92" i="12"/>
  <c r="L92" i="12"/>
  <c r="AP92" i="12"/>
  <c r="Z92" i="12"/>
  <c r="J92" i="12"/>
  <c r="AN92" i="12"/>
  <c r="X92" i="12"/>
  <c r="H92" i="12"/>
  <c r="AL92" i="12"/>
  <c r="V92" i="12"/>
  <c r="F92" i="12"/>
  <c r="AJ92" i="12"/>
  <c r="T92" i="12"/>
  <c r="D92" i="12"/>
  <c r="AH92" i="12"/>
  <c r="R92" i="12"/>
  <c r="B92" i="12"/>
  <c r="D35" i="24"/>
  <c r="F106" i="9"/>
  <c r="H16" i="20"/>
  <c r="H76" i="8"/>
  <c r="C123" i="24" s="1"/>
  <c r="AN41" i="12"/>
  <c r="X41" i="12"/>
  <c r="H41" i="12"/>
  <c r="AF41" i="12"/>
  <c r="P41" i="12"/>
  <c r="AH41" i="12"/>
  <c r="L41" i="12"/>
  <c r="AD41" i="12"/>
  <c r="J41" i="12"/>
  <c r="AB41" i="12"/>
  <c r="F41" i="12"/>
  <c r="AT41" i="12"/>
  <c r="Z41" i="12"/>
  <c r="D41" i="12"/>
  <c r="AR41" i="12"/>
  <c r="V41" i="12"/>
  <c r="B41" i="12"/>
  <c r="AP41" i="12"/>
  <c r="T41" i="12"/>
  <c r="AL41" i="12"/>
  <c r="R41" i="12"/>
  <c r="AJ41" i="12"/>
  <c r="N41" i="12"/>
  <c r="H12" i="18"/>
  <c r="H112" i="8"/>
  <c r="C89" i="24" s="1"/>
  <c r="H18" i="18"/>
  <c r="H118" i="8"/>
  <c r="C143" i="24" s="1"/>
  <c r="H67" i="24"/>
  <c r="G67" i="24"/>
  <c r="AJ20" i="12"/>
  <c r="T20" i="12"/>
  <c r="D20" i="12"/>
  <c r="AH20" i="12"/>
  <c r="R20" i="12"/>
  <c r="B20" i="12"/>
  <c r="AF20" i="12"/>
  <c r="P20" i="12"/>
  <c r="AT20" i="12"/>
  <c r="AD20" i="12"/>
  <c r="N20" i="12"/>
  <c r="AR20" i="12"/>
  <c r="AB20" i="12"/>
  <c r="L20" i="12"/>
  <c r="AP20" i="12"/>
  <c r="Z20" i="12"/>
  <c r="J20" i="12"/>
  <c r="AN20" i="12"/>
  <c r="X20" i="12"/>
  <c r="H20" i="12"/>
  <c r="AL20" i="12"/>
  <c r="V20" i="12"/>
  <c r="F20" i="12"/>
  <c r="E79" i="24"/>
  <c r="F79" i="24" s="1"/>
  <c r="G91" i="9"/>
  <c r="AF126" i="12"/>
  <c r="P126" i="12"/>
  <c r="AT126" i="12"/>
  <c r="AD126" i="12"/>
  <c r="N126" i="12"/>
  <c r="AR126" i="12"/>
  <c r="AB126" i="12"/>
  <c r="L126" i="12"/>
  <c r="AP126" i="12"/>
  <c r="Z126" i="12"/>
  <c r="J126" i="12"/>
  <c r="AN126" i="12"/>
  <c r="X126" i="12"/>
  <c r="H126" i="12"/>
  <c r="AL126" i="12"/>
  <c r="V126" i="12"/>
  <c r="F126" i="12"/>
  <c r="AJ126" i="12"/>
  <c r="T126" i="12"/>
  <c r="D126" i="12"/>
  <c r="AH126" i="12"/>
  <c r="R126" i="12"/>
  <c r="B126" i="12"/>
  <c r="N30" i="9"/>
  <c r="N31" i="9"/>
  <c r="N27" i="9"/>
  <c r="N32" i="9"/>
  <c r="N28" i="9"/>
  <c r="N23" i="9"/>
  <c r="O23" i="9" s="1"/>
  <c r="N19" i="9"/>
  <c r="O19" i="9" s="1"/>
  <c r="Q19" i="9" s="1"/>
  <c r="N33" i="9"/>
  <c r="N20" i="9"/>
  <c r="O20" i="9" s="1"/>
  <c r="N18" i="9"/>
  <c r="O18" i="9" s="1"/>
  <c r="N24" i="9"/>
  <c r="O24" i="9" s="1"/>
  <c r="N13" i="9"/>
  <c r="O13" i="9" s="1"/>
  <c r="Q13" i="9" s="1"/>
  <c r="N11" i="9"/>
  <c r="O11" i="9" s="1"/>
  <c r="Q11" i="9" s="1"/>
  <c r="N5" i="9"/>
  <c r="N8" i="9"/>
  <c r="O8" i="9" s="1"/>
  <c r="N22" i="9"/>
  <c r="O22" i="9" s="1"/>
  <c r="N16" i="9"/>
  <c r="N6" i="9"/>
  <c r="O6" i="9" s="1"/>
  <c r="N2" i="9"/>
  <c r="O2" i="9" s="1"/>
  <c r="N14" i="9"/>
  <c r="O14" i="9" s="1"/>
  <c r="Q14" i="9" s="1"/>
  <c r="N12" i="9"/>
  <c r="O12" i="9" s="1"/>
  <c r="N3" i="9"/>
  <c r="O3" i="9" s="1"/>
  <c r="Q3" i="9" s="1"/>
  <c r="N29" i="9"/>
  <c r="N21" i="9"/>
  <c r="O21" i="9" s="1"/>
  <c r="N7" i="9"/>
  <c r="N4" i="9"/>
  <c r="O4" i="9" s="1"/>
  <c r="N15" i="9"/>
  <c r="O15" i="9" s="1"/>
  <c r="Q15" i="9" s="1"/>
  <c r="N10" i="9"/>
  <c r="O10" i="9" s="1"/>
  <c r="P10" i="9" s="1"/>
  <c r="H16" i="21"/>
  <c r="H56" i="8"/>
  <c r="C122" i="24" s="1"/>
  <c r="H9" i="9"/>
  <c r="C9" i="9"/>
  <c r="H6" i="18"/>
  <c r="H106" i="8"/>
  <c r="C35" i="24" s="1"/>
  <c r="H16" i="17"/>
  <c r="H136" i="8"/>
  <c r="C126" i="24" s="1"/>
  <c r="E76" i="24"/>
  <c r="F76" i="24" s="1"/>
  <c r="G31" i="9"/>
  <c r="AF39" i="12"/>
  <c r="P39" i="12"/>
  <c r="AN39" i="12"/>
  <c r="X39" i="12"/>
  <c r="H39" i="12"/>
  <c r="AH39" i="12"/>
  <c r="L39" i="12"/>
  <c r="AD39" i="12"/>
  <c r="J39" i="12"/>
  <c r="AB39" i="12"/>
  <c r="F39" i="12"/>
  <c r="AT39" i="12"/>
  <c r="Z39" i="12"/>
  <c r="D39" i="12"/>
  <c r="AR39" i="12"/>
  <c r="V39" i="12"/>
  <c r="B39" i="12"/>
  <c r="AP39" i="12"/>
  <c r="T39" i="12"/>
  <c r="AL39" i="12"/>
  <c r="R39" i="12"/>
  <c r="AJ39" i="12"/>
  <c r="N39" i="12"/>
  <c r="AC19" i="3"/>
  <c r="D157" i="24"/>
  <c r="F40" i="9"/>
  <c r="J113" i="11"/>
  <c r="D113" i="11"/>
  <c r="AR113" i="11"/>
  <c r="AF113" i="11"/>
  <c r="Z113" i="11"/>
  <c r="T113" i="11"/>
  <c r="N113" i="11"/>
  <c r="H113" i="11"/>
  <c r="P113" i="11"/>
  <c r="AN113" i="11"/>
  <c r="V113" i="11"/>
  <c r="AH113" i="11"/>
  <c r="AL113" i="11"/>
  <c r="AT113" i="11"/>
  <c r="F113" i="11"/>
  <c r="AD113" i="11"/>
  <c r="AJ113" i="11"/>
  <c r="X113" i="11"/>
  <c r="L113" i="11"/>
  <c r="R113" i="11"/>
  <c r="AP113" i="11"/>
  <c r="B113" i="11"/>
  <c r="E27" i="24"/>
  <c r="F27" i="24" s="1"/>
  <c r="H27" i="24" s="1"/>
  <c r="D16" i="24"/>
  <c r="AF64" i="11"/>
  <c r="H64" i="11"/>
  <c r="AD64" i="11"/>
  <c r="F64" i="11"/>
  <c r="X64" i="11"/>
  <c r="D64" i="11"/>
  <c r="AT64" i="11"/>
  <c r="V64" i="11"/>
  <c r="AP64" i="11"/>
  <c r="T64" i="11"/>
  <c r="AN64" i="11"/>
  <c r="P64" i="11"/>
  <c r="AL64" i="11"/>
  <c r="N64" i="11"/>
  <c r="B64" i="11"/>
  <c r="AR64" i="11"/>
  <c r="Z64" i="11"/>
  <c r="J64" i="11"/>
  <c r="L64" i="11"/>
  <c r="AJ64" i="11"/>
  <c r="AH64" i="11"/>
  <c r="R64" i="11"/>
  <c r="AF97" i="26"/>
  <c r="P97" i="26"/>
  <c r="AR97" i="26"/>
  <c r="AB97" i="26"/>
  <c r="L97" i="26"/>
  <c r="AD97" i="26"/>
  <c r="H97" i="26"/>
  <c r="Z97" i="26"/>
  <c r="F97" i="26"/>
  <c r="AT97" i="26"/>
  <c r="X97" i="26"/>
  <c r="D97" i="26"/>
  <c r="AP97" i="26"/>
  <c r="V97" i="26"/>
  <c r="B97" i="26"/>
  <c r="AN97" i="26"/>
  <c r="T97" i="26"/>
  <c r="AL97" i="26"/>
  <c r="R97" i="26"/>
  <c r="AJ97" i="26"/>
  <c r="N97" i="26"/>
  <c r="AH97" i="26"/>
  <c r="J97" i="26"/>
  <c r="D52" i="24"/>
  <c r="F88" i="9"/>
  <c r="Z65" i="11"/>
  <c r="D65" i="11"/>
  <c r="H65" i="11"/>
  <c r="AN65" i="11"/>
  <c r="AD65" i="11"/>
  <c r="AH65" i="11"/>
  <c r="R65" i="11"/>
  <c r="F65" i="11"/>
  <c r="P65" i="11"/>
  <c r="AL65" i="11"/>
  <c r="AT65" i="11"/>
  <c r="N65" i="11"/>
  <c r="V65" i="11"/>
  <c r="AJ65" i="11"/>
  <c r="T65" i="11"/>
  <c r="B65" i="11"/>
  <c r="L65" i="11"/>
  <c r="AP65" i="11"/>
  <c r="AR65" i="11"/>
  <c r="AF65" i="11"/>
  <c r="X65" i="11"/>
  <c r="J65" i="11"/>
  <c r="AR94" i="26"/>
  <c r="AB94" i="26"/>
  <c r="L94" i="26"/>
  <c r="AN94" i="26"/>
  <c r="X94" i="26"/>
  <c r="H94" i="26"/>
  <c r="AT94" i="26"/>
  <c r="V94" i="26"/>
  <c r="B94" i="26"/>
  <c r="AP94" i="26"/>
  <c r="T94" i="26"/>
  <c r="AL94" i="26"/>
  <c r="R94" i="26"/>
  <c r="AJ94" i="26"/>
  <c r="P94" i="26"/>
  <c r="AH94" i="26"/>
  <c r="N94" i="26"/>
  <c r="AF94" i="26"/>
  <c r="J94" i="26"/>
  <c r="AD94" i="26"/>
  <c r="F94" i="26"/>
  <c r="Z94" i="26"/>
  <c r="D94" i="26"/>
  <c r="AB126" i="3"/>
  <c r="AH13" i="11"/>
  <c r="P13" i="11"/>
  <c r="N13" i="11"/>
  <c r="AF13" i="11"/>
  <c r="AR13" i="11"/>
  <c r="Z13" i="11"/>
  <c r="J13" i="11"/>
  <c r="AN13" i="11"/>
  <c r="V13" i="11"/>
  <c r="F13" i="11"/>
  <c r="T13" i="11"/>
  <c r="AL13" i="11"/>
  <c r="D13" i="11"/>
  <c r="X13" i="11"/>
  <c r="R13" i="11"/>
  <c r="H13" i="11"/>
  <c r="L13" i="11"/>
  <c r="AT13" i="11"/>
  <c r="B13" i="11"/>
  <c r="AJ13" i="11"/>
  <c r="AD13" i="11"/>
  <c r="AP13" i="11"/>
  <c r="AF128" i="11"/>
  <c r="N128" i="11"/>
  <c r="AT128" i="11"/>
  <c r="AD128" i="11"/>
  <c r="L128" i="11"/>
  <c r="AR128" i="11"/>
  <c r="Z128" i="11"/>
  <c r="J128" i="11"/>
  <c r="AP128" i="11"/>
  <c r="X128" i="11"/>
  <c r="H128" i="11"/>
  <c r="AL128" i="11"/>
  <c r="T128" i="11"/>
  <c r="D128" i="11"/>
  <c r="AJ128" i="11"/>
  <c r="R128" i="11"/>
  <c r="B128" i="11"/>
  <c r="AN128" i="11"/>
  <c r="AH128" i="11"/>
  <c r="V128" i="11"/>
  <c r="P128" i="11"/>
  <c r="F128" i="11"/>
  <c r="H61" i="9"/>
  <c r="C61" i="9"/>
  <c r="H3" i="19"/>
  <c r="H83" i="8"/>
  <c r="AR45" i="26"/>
  <c r="AB45" i="26"/>
  <c r="L45" i="26"/>
  <c r="AP45" i="26"/>
  <c r="Z45" i="26"/>
  <c r="J45" i="26"/>
  <c r="AN45" i="26"/>
  <c r="X45" i="26"/>
  <c r="H45" i="26"/>
  <c r="AL45" i="26"/>
  <c r="V45" i="26"/>
  <c r="F45" i="26"/>
  <c r="AJ45" i="26"/>
  <c r="T45" i="26"/>
  <c r="D45" i="26"/>
  <c r="AH45" i="26"/>
  <c r="R45" i="26"/>
  <c r="B45" i="26"/>
  <c r="AF45" i="26"/>
  <c r="P45" i="26"/>
  <c r="AT45" i="26"/>
  <c r="AD45" i="26"/>
  <c r="N45" i="26"/>
  <c r="AJ23" i="26"/>
  <c r="T23" i="26"/>
  <c r="D23" i="26"/>
  <c r="AH23" i="26"/>
  <c r="R23" i="26"/>
  <c r="B23" i="26"/>
  <c r="AF23" i="26"/>
  <c r="P23" i="26"/>
  <c r="AT23" i="26"/>
  <c r="AD23" i="26"/>
  <c r="N23" i="26"/>
  <c r="AR23" i="26"/>
  <c r="AB23" i="26"/>
  <c r="L23" i="26"/>
  <c r="AP23" i="26"/>
  <c r="Z23" i="26"/>
  <c r="J23" i="26"/>
  <c r="AN23" i="26"/>
  <c r="X23" i="26"/>
  <c r="H23" i="26"/>
  <c r="AL23" i="26"/>
  <c r="V23" i="26"/>
  <c r="F23" i="26"/>
  <c r="AD68" i="3"/>
  <c r="AB68" i="3"/>
  <c r="AC68" i="3"/>
  <c r="E60" i="24"/>
  <c r="F60" i="24" s="1"/>
  <c r="H60" i="24" s="1"/>
  <c r="G69" i="9"/>
  <c r="AC124" i="3"/>
  <c r="E158" i="24"/>
  <c r="F158" i="24" s="1"/>
  <c r="G60" i="9"/>
  <c r="AD125" i="3"/>
  <c r="AC125" i="3"/>
  <c r="AB125" i="3"/>
  <c r="F3" i="9"/>
  <c r="L2" i="9" s="1"/>
  <c r="W3" i="8"/>
  <c r="W4" i="8"/>
  <c r="H4" i="9"/>
  <c r="C4" i="9"/>
  <c r="K10" i="9" s="1"/>
  <c r="C12" i="24" s="1"/>
  <c r="H14" i="17"/>
  <c r="H134" i="8"/>
  <c r="C108" i="24" s="1"/>
  <c r="H84" i="9"/>
  <c r="C84" i="9"/>
  <c r="K14" i="9" s="1"/>
  <c r="C16" i="24" s="1"/>
  <c r="AJ12" i="26"/>
  <c r="T12" i="26"/>
  <c r="D12" i="26"/>
  <c r="AR12" i="26"/>
  <c r="Z12" i="26"/>
  <c r="H12" i="26"/>
  <c r="AP12" i="26"/>
  <c r="X12" i="26"/>
  <c r="F12" i="26"/>
  <c r="AN12" i="26"/>
  <c r="V12" i="26"/>
  <c r="B12" i="26"/>
  <c r="AL12" i="26"/>
  <c r="R12" i="26"/>
  <c r="AH12" i="26"/>
  <c r="P12" i="26"/>
  <c r="AF12" i="26"/>
  <c r="N12" i="26"/>
  <c r="AD12" i="26"/>
  <c r="L12" i="26"/>
  <c r="AT12" i="26"/>
  <c r="AB12" i="26"/>
  <c r="J12" i="26"/>
  <c r="AH24" i="12"/>
  <c r="R24" i="12"/>
  <c r="B24" i="12"/>
  <c r="F24" i="12"/>
  <c r="AL24" i="12"/>
  <c r="V24" i="12"/>
  <c r="Z24" i="12"/>
  <c r="N24" i="12"/>
  <c r="H24" i="12"/>
  <c r="AP24" i="12"/>
  <c r="AD24" i="12"/>
  <c r="X24" i="12"/>
  <c r="L24" i="12"/>
  <c r="AT24" i="12"/>
  <c r="AJ24" i="12"/>
  <c r="J24" i="12"/>
  <c r="AN24" i="12"/>
  <c r="AB24" i="12"/>
  <c r="D24" i="12"/>
  <c r="AR24" i="12"/>
  <c r="P24" i="12"/>
  <c r="T24" i="12"/>
  <c r="AF24" i="12"/>
  <c r="H99" i="24"/>
  <c r="G99" i="24"/>
  <c r="D22" i="24"/>
  <c r="AF142" i="12"/>
  <c r="P142" i="12"/>
  <c r="AT142" i="12"/>
  <c r="AD142" i="12"/>
  <c r="N142" i="12"/>
  <c r="AR142" i="12"/>
  <c r="AB142" i="12"/>
  <c r="L142" i="12"/>
  <c r="AP142" i="12"/>
  <c r="Z142" i="12"/>
  <c r="J142" i="12"/>
  <c r="AN142" i="12"/>
  <c r="X142" i="12"/>
  <c r="H142" i="12"/>
  <c r="AL142" i="12"/>
  <c r="V142" i="12"/>
  <c r="F142" i="12"/>
  <c r="AJ142" i="12"/>
  <c r="T142" i="12"/>
  <c r="D142" i="12"/>
  <c r="B142" i="12"/>
  <c r="AH142" i="12"/>
  <c r="R142" i="12"/>
  <c r="AF134" i="12"/>
  <c r="P134" i="12"/>
  <c r="AT134" i="12"/>
  <c r="AD134" i="12"/>
  <c r="N134" i="12"/>
  <c r="AR134" i="12"/>
  <c r="AB134" i="12"/>
  <c r="L134" i="12"/>
  <c r="AP134" i="12"/>
  <c r="Z134" i="12"/>
  <c r="J134" i="12"/>
  <c r="AN134" i="12"/>
  <c r="X134" i="12"/>
  <c r="H134" i="12"/>
  <c r="AL134" i="12"/>
  <c r="V134" i="12"/>
  <c r="F134" i="12"/>
  <c r="AJ134" i="12"/>
  <c r="T134" i="12"/>
  <c r="D134" i="12"/>
  <c r="R134" i="12"/>
  <c r="B134" i="12"/>
  <c r="AH134" i="12"/>
  <c r="AC41" i="3"/>
  <c r="AC73" i="3"/>
  <c r="AC105" i="3"/>
  <c r="H3" i="9"/>
  <c r="C3" i="9"/>
  <c r="AR138" i="11"/>
  <c r="Z138" i="11"/>
  <c r="J138" i="11"/>
  <c r="AP138" i="11"/>
  <c r="X138" i="11"/>
  <c r="H138" i="11"/>
  <c r="AN138" i="11"/>
  <c r="V138" i="11"/>
  <c r="F138" i="11"/>
  <c r="AL138" i="11"/>
  <c r="T138" i="11"/>
  <c r="D138" i="11"/>
  <c r="AJ138" i="11"/>
  <c r="R138" i="11"/>
  <c r="B138" i="11"/>
  <c r="AH138" i="11"/>
  <c r="P138" i="11"/>
  <c r="AF138" i="11"/>
  <c r="N138" i="11"/>
  <c r="AD138" i="11"/>
  <c r="L138" i="11"/>
  <c r="AT138" i="11"/>
  <c r="AH31" i="12"/>
  <c r="L31" i="12"/>
  <c r="AD31" i="12"/>
  <c r="J31" i="12"/>
  <c r="AB31" i="12"/>
  <c r="F31" i="12"/>
  <c r="AT31" i="12"/>
  <c r="Z31" i="12"/>
  <c r="D31" i="12"/>
  <c r="AR31" i="12"/>
  <c r="V31" i="12"/>
  <c r="B31" i="12"/>
  <c r="AP31" i="12"/>
  <c r="T31" i="12"/>
  <c r="AL31" i="12"/>
  <c r="R31" i="12"/>
  <c r="N31" i="12"/>
  <c r="AJ31" i="12"/>
  <c r="AF31" i="12"/>
  <c r="P31" i="12"/>
  <c r="AN31" i="12"/>
  <c r="X31" i="12"/>
  <c r="H31" i="12"/>
  <c r="H85" i="9"/>
  <c r="C85" i="9"/>
  <c r="K22" i="9" s="1"/>
  <c r="C25" i="24" s="1"/>
  <c r="H8" i="17"/>
  <c r="H128" i="8"/>
  <c r="C54" i="24" s="1"/>
  <c r="AR14" i="12"/>
  <c r="AB14" i="12"/>
  <c r="L14" i="12"/>
  <c r="AP14" i="12"/>
  <c r="Z14" i="12"/>
  <c r="J14" i="12"/>
  <c r="AN14" i="12"/>
  <c r="X14" i="12"/>
  <c r="H14" i="12"/>
  <c r="AL14" i="12"/>
  <c r="V14" i="12"/>
  <c r="F14" i="12"/>
  <c r="AJ14" i="12"/>
  <c r="T14" i="12"/>
  <c r="D14" i="12"/>
  <c r="AH14" i="12"/>
  <c r="R14" i="12"/>
  <c r="B14" i="12"/>
  <c r="AF14" i="12"/>
  <c r="P14" i="12"/>
  <c r="AD14" i="12"/>
  <c r="N14" i="12"/>
  <c r="AT14" i="12"/>
  <c r="AF20" i="26"/>
  <c r="P20" i="26"/>
  <c r="AT20" i="26"/>
  <c r="AD20" i="26"/>
  <c r="N20" i="26"/>
  <c r="AR20" i="26"/>
  <c r="AB20" i="26"/>
  <c r="L20" i="26"/>
  <c r="AN20" i="26"/>
  <c r="AL20" i="26"/>
  <c r="V20" i="26"/>
  <c r="F20" i="26"/>
  <c r="AJ20" i="26"/>
  <c r="T20" i="26"/>
  <c r="D20" i="26"/>
  <c r="AH20" i="26"/>
  <c r="Z20" i="26"/>
  <c r="X20" i="26"/>
  <c r="R20" i="26"/>
  <c r="J20" i="26"/>
  <c r="H20" i="26"/>
  <c r="B20" i="26"/>
  <c r="AP20" i="26"/>
  <c r="AR22" i="12"/>
  <c r="AB22" i="12"/>
  <c r="L22" i="12"/>
  <c r="AP22" i="12"/>
  <c r="Z22" i="12"/>
  <c r="J22" i="12"/>
  <c r="AN22" i="12"/>
  <c r="X22" i="12"/>
  <c r="H22" i="12"/>
  <c r="AL22" i="12"/>
  <c r="V22" i="12"/>
  <c r="F22" i="12"/>
  <c r="AJ22" i="12"/>
  <c r="T22" i="12"/>
  <c r="D22" i="12"/>
  <c r="AH22" i="12"/>
  <c r="R22" i="12"/>
  <c r="B22" i="12"/>
  <c r="AF22" i="12"/>
  <c r="P22" i="12"/>
  <c r="AT22" i="12"/>
  <c r="AD22" i="12"/>
  <c r="N22" i="12"/>
  <c r="AT34" i="12"/>
  <c r="X34" i="12"/>
  <c r="B34" i="12"/>
  <c r="AP34" i="12"/>
  <c r="V34" i="12"/>
  <c r="AL34" i="12"/>
  <c r="P34" i="12"/>
  <c r="AH34" i="12"/>
  <c r="N34" i="12"/>
  <c r="AF34" i="12"/>
  <c r="J34" i="12"/>
  <c r="AD34" i="12"/>
  <c r="H34" i="12"/>
  <c r="Z34" i="12"/>
  <c r="F34" i="12"/>
  <c r="L34" i="12"/>
  <c r="R34" i="12"/>
  <c r="AN34" i="12"/>
  <c r="AJ34" i="12"/>
  <c r="T34" i="12"/>
  <c r="AB34" i="12"/>
  <c r="D34" i="12"/>
  <c r="AR34" i="12"/>
  <c r="AN15" i="12"/>
  <c r="X15" i="12"/>
  <c r="H15" i="12"/>
  <c r="AL15" i="12"/>
  <c r="V15" i="12"/>
  <c r="F15" i="12"/>
  <c r="AJ15" i="12"/>
  <c r="T15" i="12"/>
  <c r="D15" i="12"/>
  <c r="AH15" i="12"/>
  <c r="R15" i="12"/>
  <c r="B15" i="12"/>
  <c r="AF15" i="12"/>
  <c r="P15" i="12"/>
  <c r="AT15" i="12"/>
  <c r="AD15" i="12"/>
  <c r="N15" i="12"/>
  <c r="AR15" i="12"/>
  <c r="AB15" i="12"/>
  <c r="L15" i="12"/>
  <c r="AP15" i="12"/>
  <c r="Z15" i="12"/>
  <c r="J15" i="12"/>
  <c r="AR111" i="12"/>
  <c r="AB111" i="12"/>
  <c r="L111" i="12"/>
  <c r="AN111" i="12"/>
  <c r="X111" i="12"/>
  <c r="H111" i="12"/>
  <c r="AL111" i="12"/>
  <c r="V111" i="12"/>
  <c r="F111" i="12"/>
  <c r="AF111" i="12"/>
  <c r="P111" i="12"/>
  <c r="AJ111" i="12"/>
  <c r="D111" i="12"/>
  <c r="AH111" i="12"/>
  <c r="B111" i="12"/>
  <c r="AD111" i="12"/>
  <c r="Z111" i="12"/>
  <c r="T111" i="12"/>
  <c r="R111" i="12"/>
  <c r="AT111" i="12"/>
  <c r="N111" i="12"/>
  <c r="AP111" i="12"/>
  <c r="J111" i="12"/>
  <c r="N103" i="11"/>
  <c r="AN103" i="11"/>
  <c r="F103" i="11"/>
  <c r="X103" i="11"/>
  <c r="AF103" i="11"/>
  <c r="B103" i="11"/>
  <c r="J103" i="11"/>
  <c r="AP103" i="11"/>
  <c r="AJ103" i="11"/>
  <c r="AH103" i="11"/>
  <c r="AL103" i="11"/>
  <c r="R103" i="11"/>
  <c r="P103" i="11"/>
  <c r="T103" i="11"/>
  <c r="Z103" i="11"/>
  <c r="AT103" i="11"/>
  <c r="D103" i="11"/>
  <c r="AD103" i="11"/>
  <c r="L103" i="11"/>
  <c r="H103" i="11"/>
  <c r="AR103" i="11"/>
  <c r="V103" i="11"/>
  <c r="AF81" i="26"/>
  <c r="P81" i="26"/>
  <c r="AP81" i="26"/>
  <c r="X81" i="26"/>
  <c r="F81" i="26"/>
  <c r="AL81" i="26"/>
  <c r="T81" i="26"/>
  <c r="B81" i="26"/>
  <c r="AJ81" i="26"/>
  <c r="R81" i="26"/>
  <c r="AH81" i="26"/>
  <c r="N81" i="26"/>
  <c r="AT81" i="26"/>
  <c r="AB81" i="26"/>
  <c r="J81" i="26"/>
  <c r="D81" i="26"/>
  <c r="AR81" i="26"/>
  <c r="AN81" i="26"/>
  <c r="AD81" i="26"/>
  <c r="Z81" i="26"/>
  <c r="V81" i="26"/>
  <c r="L81" i="26"/>
  <c r="H81" i="26"/>
  <c r="AP17" i="11"/>
  <c r="X17" i="11"/>
  <c r="H17" i="11"/>
  <c r="V17" i="11"/>
  <c r="F17" i="11"/>
  <c r="AN17" i="11"/>
  <c r="AJ17" i="11"/>
  <c r="R17" i="11"/>
  <c r="B17" i="11"/>
  <c r="AF17" i="11"/>
  <c r="N17" i="11"/>
  <c r="AT17" i="11"/>
  <c r="L17" i="11"/>
  <c r="AD17" i="11"/>
  <c r="D17" i="11"/>
  <c r="AR17" i="11"/>
  <c r="AL17" i="11"/>
  <c r="AH17" i="11"/>
  <c r="Z17" i="11"/>
  <c r="J17" i="11"/>
  <c r="T17" i="11"/>
  <c r="P17" i="11"/>
  <c r="AF70" i="11"/>
  <c r="N70" i="11"/>
  <c r="AN70" i="11"/>
  <c r="V70" i="11"/>
  <c r="F70" i="11"/>
  <c r="AT70" i="11"/>
  <c r="X70" i="11"/>
  <c r="B70" i="11"/>
  <c r="AR70" i="11"/>
  <c r="T70" i="11"/>
  <c r="AP70" i="11"/>
  <c r="R70" i="11"/>
  <c r="AL70" i="11"/>
  <c r="P70" i="11"/>
  <c r="AJ70" i="11"/>
  <c r="L70" i="11"/>
  <c r="AH70" i="11"/>
  <c r="J70" i="11"/>
  <c r="AD70" i="11"/>
  <c r="H70" i="11"/>
  <c r="Z70" i="11"/>
  <c r="D70" i="11"/>
  <c r="AH134" i="26"/>
  <c r="R134" i="26"/>
  <c r="B134" i="26"/>
  <c r="AF134" i="26"/>
  <c r="P134" i="26"/>
  <c r="AT134" i="26"/>
  <c r="AD134" i="26"/>
  <c r="N134" i="26"/>
  <c r="AR134" i="26"/>
  <c r="AB134" i="26"/>
  <c r="AP134" i="26"/>
  <c r="Z134" i="26"/>
  <c r="J134" i="26"/>
  <c r="L134" i="26"/>
  <c r="AN134" i="26"/>
  <c r="F134" i="26"/>
  <c r="AL134" i="26"/>
  <c r="AJ134" i="26"/>
  <c r="X134" i="26"/>
  <c r="V134" i="26"/>
  <c r="T134" i="26"/>
  <c r="H134" i="26"/>
  <c r="D134" i="26"/>
  <c r="AT137" i="11"/>
  <c r="AD137" i="11"/>
  <c r="L137" i="11"/>
  <c r="AR137" i="11"/>
  <c r="Z137" i="11"/>
  <c r="J137" i="11"/>
  <c r="AP137" i="11"/>
  <c r="X137" i="11"/>
  <c r="H137" i="11"/>
  <c r="AN137" i="11"/>
  <c r="V137" i="11"/>
  <c r="F137" i="11"/>
  <c r="AL137" i="11"/>
  <c r="T137" i="11"/>
  <c r="D137" i="11"/>
  <c r="AJ137" i="11"/>
  <c r="R137" i="11"/>
  <c r="B137" i="11"/>
  <c r="AH137" i="11"/>
  <c r="P137" i="11"/>
  <c r="AF137" i="11"/>
  <c r="N137" i="11"/>
  <c r="AN74" i="12"/>
  <c r="X74" i="12"/>
  <c r="H74" i="12"/>
  <c r="AH74" i="12"/>
  <c r="R74" i="12"/>
  <c r="B74" i="12"/>
  <c r="AF74" i="12"/>
  <c r="P74" i="12"/>
  <c r="AT74" i="12"/>
  <c r="AD74" i="12"/>
  <c r="N74" i="12"/>
  <c r="Z74" i="12"/>
  <c r="V74" i="12"/>
  <c r="J74" i="12"/>
  <c r="F74" i="12"/>
  <c r="AP74" i="12"/>
  <c r="AL74" i="12"/>
  <c r="D74" i="12"/>
  <c r="T74" i="12"/>
  <c r="L74" i="12"/>
  <c r="AJ74" i="12"/>
  <c r="AB74" i="12"/>
  <c r="AR74" i="12"/>
  <c r="AR106" i="26"/>
  <c r="AB106" i="26"/>
  <c r="L106" i="26"/>
  <c r="AN106" i="26"/>
  <c r="X106" i="26"/>
  <c r="H106" i="26"/>
  <c r="AF106" i="26"/>
  <c r="J106" i="26"/>
  <c r="AD106" i="26"/>
  <c r="F106" i="26"/>
  <c r="Z106" i="26"/>
  <c r="D106" i="26"/>
  <c r="AT106" i="26"/>
  <c r="V106" i="26"/>
  <c r="B106" i="26"/>
  <c r="AP106" i="26"/>
  <c r="T106" i="26"/>
  <c r="AL106" i="26"/>
  <c r="R106" i="26"/>
  <c r="AJ106" i="26"/>
  <c r="P106" i="26"/>
  <c r="AH106" i="26"/>
  <c r="N106" i="26"/>
  <c r="E105" i="24"/>
  <c r="F105" i="24" s="1"/>
  <c r="H105" i="24" s="1"/>
  <c r="G74" i="9"/>
  <c r="H12" i="21"/>
  <c r="H52" i="8"/>
  <c r="C86" i="24" s="1"/>
  <c r="H17" i="20"/>
  <c r="H77" i="8"/>
  <c r="C132" i="24" s="1"/>
  <c r="C88" i="9"/>
  <c r="H88" i="9"/>
  <c r="C109" i="9"/>
  <c r="H109" i="9"/>
  <c r="P2" i="23"/>
  <c r="H24" i="24"/>
  <c r="G24" i="24"/>
  <c r="H63" i="24"/>
  <c r="G63" i="24"/>
  <c r="D130" i="24"/>
  <c r="F37" i="9"/>
  <c r="D126" i="24"/>
  <c r="F136" i="9"/>
  <c r="H149" i="24"/>
  <c r="G149" i="24"/>
  <c r="H11" i="17"/>
  <c r="H131" i="8"/>
  <c r="C81" i="24" s="1"/>
  <c r="H114" i="9"/>
  <c r="C114" i="9"/>
  <c r="D166" i="24"/>
  <c r="F41" i="9"/>
  <c r="E150" i="24"/>
  <c r="F150" i="24" s="1"/>
  <c r="G79" i="9"/>
  <c r="AP25" i="11"/>
  <c r="X25" i="11"/>
  <c r="H25" i="11"/>
  <c r="AN25" i="11"/>
  <c r="V25" i="11"/>
  <c r="F25" i="11"/>
  <c r="AJ25" i="11"/>
  <c r="R25" i="11"/>
  <c r="B25" i="11"/>
  <c r="AF25" i="11"/>
  <c r="N25" i="11"/>
  <c r="AT25" i="11"/>
  <c r="AD25" i="11"/>
  <c r="L25" i="11"/>
  <c r="AH25" i="11"/>
  <c r="Z25" i="11"/>
  <c r="T25" i="11"/>
  <c r="P25" i="11"/>
  <c r="J25" i="11"/>
  <c r="D25" i="11"/>
  <c r="AR25" i="11"/>
  <c r="AL25" i="11"/>
  <c r="D123" i="24"/>
  <c r="F76" i="9"/>
  <c r="AN140" i="11"/>
  <c r="V140" i="11"/>
  <c r="F140" i="11"/>
  <c r="AL140" i="11"/>
  <c r="T140" i="11"/>
  <c r="D140" i="11"/>
  <c r="AJ140" i="11"/>
  <c r="R140" i="11"/>
  <c r="B140" i="11"/>
  <c r="AH140" i="11"/>
  <c r="P140" i="11"/>
  <c r="AF140" i="11"/>
  <c r="N140" i="11"/>
  <c r="AT140" i="11"/>
  <c r="AD140" i="11"/>
  <c r="L140" i="11"/>
  <c r="AR140" i="11"/>
  <c r="Z140" i="11"/>
  <c r="J140" i="11"/>
  <c r="AP140" i="11"/>
  <c r="X140" i="11"/>
  <c r="H140" i="11"/>
  <c r="AN124" i="12"/>
  <c r="X124" i="12"/>
  <c r="H124" i="12"/>
  <c r="AL124" i="12"/>
  <c r="V124" i="12"/>
  <c r="F124" i="12"/>
  <c r="AJ124" i="12"/>
  <c r="T124" i="12"/>
  <c r="D124" i="12"/>
  <c r="AH124" i="12"/>
  <c r="R124" i="12"/>
  <c r="B124" i="12"/>
  <c r="AF124" i="12"/>
  <c r="P124" i="12"/>
  <c r="AT124" i="12"/>
  <c r="AD124" i="12"/>
  <c r="N124" i="12"/>
  <c r="AR124" i="12"/>
  <c r="AB124" i="12"/>
  <c r="L124" i="12"/>
  <c r="AP124" i="12"/>
  <c r="Z124" i="12"/>
  <c r="J124" i="12"/>
  <c r="AT38" i="12"/>
  <c r="X38" i="12"/>
  <c r="B38" i="12"/>
  <c r="AP38" i="12"/>
  <c r="V38" i="12"/>
  <c r="AL38" i="12"/>
  <c r="P38" i="12"/>
  <c r="AH38" i="12"/>
  <c r="N38" i="12"/>
  <c r="AF38" i="12"/>
  <c r="J38" i="12"/>
  <c r="AD38" i="12"/>
  <c r="H38" i="12"/>
  <c r="Z38" i="12"/>
  <c r="F38" i="12"/>
  <c r="AJ38" i="12"/>
  <c r="T38" i="12"/>
  <c r="D38" i="12"/>
  <c r="AR38" i="12"/>
  <c r="R38" i="12"/>
  <c r="AB38" i="12"/>
  <c r="AN38" i="12"/>
  <c r="L38" i="12"/>
  <c r="AF92" i="26"/>
  <c r="P92" i="26"/>
  <c r="AT92" i="26"/>
  <c r="Z92" i="26"/>
  <c r="F92" i="26"/>
  <c r="AR92" i="26"/>
  <c r="X92" i="26"/>
  <c r="B92" i="26"/>
  <c r="AP92" i="26"/>
  <c r="V92" i="26"/>
  <c r="AN92" i="26"/>
  <c r="R92" i="26"/>
  <c r="AL92" i="26"/>
  <c r="N92" i="26"/>
  <c r="AH92" i="26"/>
  <c r="L92" i="26"/>
  <c r="AD92" i="26"/>
  <c r="J92" i="26"/>
  <c r="AB92" i="26"/>
  <c r="H92" i="26"/>
  <c r="D92" i="26"/>
  <c r="T92" i="26"/>
  <c r="AJ92" i="26"/>
  <c r="E77" i="24"/>
  <c r="F77" i="24" s="1"/>
  <c r="G51" i="9"/>
  <c r="G126" i="9"/>
  <c r="E36" i="24"/>
  <c r="F36" i="24" s="1"/>
  <c r="P62" i="8"/>
  <c r="L30" i="9" s="1"/>
  <c r="D89" i="24"/>
  <c r="F112" i="9"/>
  <c r="H33" i="9"/>
  <c r="C33" i="9"/>
  <c r="H5" i="21"/>
  <c r="H45" i="8"/>
  <c r="C125" i="9"/>
  <c r="K24" i="9" s="1"/>
  <c r="C27" i="24" s="1"/>
  <c r="H125" i="9"/>
  <c r="E40" i="24"/>
  <c r="F40" i="24" s="1"/>
  <c r="G27" i="9"/>
  <c r="AR48" i="11"/>
  <c r="Z48" i="11"/>
  <c r="J48" i="11"/>
  <c r="AN48" i="11"/>
  <c r="AP48" i="11"/>
  <c r="X48" i="11"/>
  <c r="H48" i="11"/>
  <c r="V48" i="11"/>
  <c r="F48" i="11"/>
  <c r="AL48" i="11"/>
  <c r="T48" i="11"/>
  <c r="D48" i="11"/>
  <c r="AJ48" i="11"/>
  <c r="AH48" i="11"/>
  <c r="P48" i="11"/>
  <c r="AF48" i="11"/>
  <c r="N48" i="11"/>
  <c r="R48" i="11"/>
  <c r="L48" i="11"/>
  <c r="B48" i="11"/>
  <c r="AD48" i="11"/>
  <c r="AT48" i="11"/>
  <c r="D40" i="24"/>
  <c r="F27" i="9"/>
  <c r="Z95" i="11"/>
  <c r="F95" i="11"/>
  <c r="X95" i="11"/>
  <c r="B95" i="11"/>
  <c r="AR95" i="11"/>
  <c r="V95" i="11"/>
  <c r="AP95" i="11"/>
  <c r="R95" i="11"/>
  <c r="AN95" i="11"/>
  <c r="P95" i="11"/>
  <c r="AJ95" i="11"/>
  <c r="N95" i="11"/>
  <c r="AD95" i="11"/>
  <c r="L95" i="11"/>
  <c r="AL95" i="11"/>
  <c r="AT95" i="11"/>
  <c r="T95" i="11"/>
  <c r="D95" i="11"/>
  <c r="H95" i="11"/>
  <c r="J95" i="11"/>
  <c r="AF95" i="11"/>
  <c r="AH95" i="11"/>
  <c r="H59" i="24"/>
  <c r="G59" i="24"/>
  <c r="E166" i="24"/>
  <c r="F166" i="24" s="1"/>
  <c r="G41" i="9"/>
  <c r="H97" i="24"/>
  <c r="G97" i="24"/>
  <c r="D129" i="24"/>
  <c r="F17" i="9"/>
  <c r="W17" i="8"/>
  <c r="T121" i="11"/>
  <c r="X121" i="11"/>
  <c r="AH121" i="11"/>
  <c r="AF121" i="11"/>
  <c r="AT121" i="11"/>
  <c r="H121" i="11"/>
  <c r="P121" i="11"/>
  <c r="D121" i="11"/>
  <c r="AL121" i="11"/>
  <c r="AD121" i="11"/>
  <c r="AN121" i="11"/>
  <c r="L121" i="11"/>
  <c r="V121" i="11"/>
  <c r="N121" i="11"/>
  <c r="AR121" i="11"/>
  <c r="F121" i="11"/>
  <c r="AP121" i="11"/>
  <c r="Z121" i="11"/>
  <c r="AJ121" i="11"/>
  <c r="J121" i="11"/>
  <c r="R121" i="11"/>
  <c r="B121" i="11"/>
  <c r="AJ113" i="12"/>
  <c r="T113" i="12"/>
  <c r="D113" i="12"/>
  <c r="AF113" i="12"/>
  <c r="P113" i="12"/>
  <c r="AT113" i="12"/>
  <c r="AD113" i="12"/>
  <c r="N113" i="12"/>
  <c r="AN113" i="12"/>
  <c r="X113" i="12"/>
  <c r="H113" i="12"/>
  <c r="R113" i="12"/>
  <c r="AR113" i="12"/>
  <c r="L113" i="12"/>
  <c r="AP113" i="12"/>
  <c r="J113" i="12"/>
  <c r="AL113" i="12"/>
  <c r="F113" i="12"/>
  <c r="AH113" i="12"/>
  <c r="B113" i="12"/>
  <c r="AB113" i="12"/>
  <c r="Z113" i="12"/>
  <c r="V113" i="12"/>
  <c r="D76" i="24"/>
  <c r="F31" i="9"/>
  <c r="D171" i="24"/>
  <c r="F141" i="9"/>
  <c r="AF112" i="11"/>
  <c r="N112" i="11"/>
  <c r="AR112" i="11"/>
  <c r="Z112" i="11"/>
  <c r="J112" i="11"/>
  <c r="AP112" i="11"/>
  <c r="X112" i="11"/>
  <c r="H112" i="11"/>
  <c r="AL112" i="11"/>
  <c r="T112" i="11"/>
  <c r="D112" i="11"/>
  <c r="AJ112" i="11"/>
  <c r="R112" i="11"/>
  <c r="B112" i="11"/>
  <c r="V112" i="11"/>
  <c r="P112" i="11"/>
  <c r="L112" i="11"/>
  <c r="F112" i="11"/>
  <c r="AT112" i="11"/>
  <c r="AN112" i="11"/>
  <c r="AH112" i="11"/>
  <c r="AD112" i="11"/>
  <c r="AF64" i="12"/>
  <c r="P64" i="12"/>
  <c r="AR64" i="12"/>
  <c r="AB64" i="12"/>
  <c r="L64" i="12"/>
  <c r="AP64" i="12"/>
  <c r="Z64" i="12"/>
  <c r="J64" i="12"/>
  <c r="AN64" i="12"/>
  <c r="X64" i="12"/>
  <c r="H64" i="12"/>
  <c r="AJ64" i="12"/>
  <c r="T64" i="12"/>
  <c r="D64" i="12"/>
  <c r="AT64" i="12"/>
  <c r="B64" i="12"/>
  <c r="AL64" i="12"/>
  <c r="AH64" i="12"/>
  <c r="AD64" i="12"/>
  <c r="V64" i="12"/>
  <c r="R64" i="12"/>
  <c r="N64" i="12"/>
  <c r="F64" i="12"/>
  <c r="AD97" i="3"/>
  <c r="AC97" i="3"/>
  <c r="AB97" i="3"/>
  <c r="D122" i="24"/>
  <c r="F56" i="9"/>
  <c r="AN116" i="11"/>
  <c r="V116" i="11"/>
  <c r="F116" i="11"/>
  <c r="AJ116" i="11"/>
  <c r="R116" i="11"/>
  <c r="B116" i="11"/>
  <c r="AH116" i="11"/>
  <c r="P116" i="11"/>
  <c r="AT116" i="11"/>
  <c r="AD116" i="11"/>
  <c r="L116" i="11"/>
  <c r="AR116" i="11"/>
  <c r="Z116" i="11"/>
  <c r="J116" i="11"/>
  <c r="H116" i="11"/>
  <c r="D116" i="11"/>
  <c r="AP116" i="11"/>
  <c r="AL116" i="11"/>
  <c r="AF116" i="11"/>
  <c r="X116" i="11"/>
  <c r="T116" i="11"/>
  <c r="N116" i="11"/>
  <c r="AR65" i="12"/>
  <c r="AB65" i="12"/>
  <c r="L65" i="12"/>
  <c r="AN65" i="12"/>
  <c r="X65" i="12"/>
  <c r="H65" i="12"/>
  <c r="AL65" i="12"/>
  <c r="V65" i="12"/>
  <c r="F65" i="12"/>
  <c r="AJ65" i="12"/>
  <c r="T65" i="12"/>
  <c r="D65" i="12"/>
  <c r="AF65" i="12"/>
  <c r="P65" i="12"/>
  <c r="Z65" i="12"/>
  <c r="R65" i="12"/>
  <c r="N65" i="12"/>
  <c r="J65" i="12"/>
  <c r="AT65" i="12"/>
  <c r="B65" i="12"/>
  <c r="AP65" i="12"/>
  <c r="AH65" i="12"/>
  <c r="AD65" i="12"/>
  <c r="AJ62" i="26"/>
  <c r="T62" i="26"/>
  <c r="D62" i="26"/>
  <c r="AR62" i="26"/>
  <c r="AB62" i="26"/>
  <c r="L62" i="26"/>
  <c r="AN62" i="26"/>
  <c r="R62" i="26"/>
  <c r="AL62" i="26"/>
  <c r="P62" i="26"/>
  <c r="AH62" i="26"/>
  <c r="N62" i="26"/>
  <c r="AF62" i="26"/>
  <c r="J62" i="26"/>
  <c r="AD62" i="26"/>
  <c r="H62" i="26"/>
  <c r="Z62" i="26"/>
  <c r="F62" i="26"/>
  <c r="AT62" i="26"/>
  <c r="X62" i="26"/>
  <c r="B62" i="26"/>
  <c r="AP62" i="26"/>
  <c r="V62" i="26"/>
  <c r="AB94" i="3"/>
  <c r="AC126" i="3"/>
  <c r="D143" i="24"/>
  <c r="F118" i="9"/>
  <c r="AN78" i="12"/>
  <c r="X78" i="12"/>
  <c r="H78" i="12"/>
  <c r="AJ78" i="12"/>
  <c r="T78" i="12"/>
  <c r="D78" i="12"/>
  <c r="AH78" i="12"/>
  <c r="R78" i="12"/>
  <c r="B78" i="12"/>
  <c r="AF78" i="12"/>
  <c r="P78" i="12"/>
  <c r="AT78" i="12"/>
  <c r="AD78" i="12"/>
  <c r="N78" i="12"/>
  <c r="AR78" i="12"/>
  <c r="AB78" i="12"/>
  <c r="L78" i="12"/>
  <c r="J78" i="12"/>
  <c r="F78" i="12"/>
  <c r="AP78" i="12"/>
  <c r="AL78" i="12"/>
  <c r="Z78" i="12"/>
  <c r="V78" i="12"/>
  <c r="H141" i="24"/>
  <c r="G141" i="24"/>
  <c r="B13" i="12"/>
  <c r="AB13" i="12"/>
  <c r="AL13" i="12"/>
  <c r="L13" i="12"/>
  <c r="V13" i="12"/>
  <c r="AF13" i="12"/>
  <c r="AP13" i="12"/>
  <c r="F13" i="12"/>
  <c r="P13" i="12"/>
  <c r="Z13" i="12"/>
  <c r="AJ13" i="12"/>
  <c r="AT13" i="12"/>
  <c r="J13" i="12"/>
  <c r="T13" i="12"/>
  <c r="H13" i="12"/>
  <c r="AD13" i="12"/>
  <c r="AN13" i="12"/>
  <c r="D13" i="12"/>
  <c r="AH13" i="12"/>
  <c r="R13" i="12"/>
  <c r="N13" i="12"/>
  <c r="X13" i="12"/>
  <c r="AR13" i="12"/>
  <c r="AN66" i="11"/>
  <c r="V66" i="11"/>
  <c r="F66" i="11"/>
  <c r="AF66" i="11"/>
  <c r="N66" i="11"/>
  <c r="AL66" i="11"/>
  <c r="P66" i="11"/>
  <c r="AJ66" i="11"/>
  <c r="L66" i="11"/>
  <c r="AH66" i="11"/>
  <c r="J66" i="11"/>
  <c r="AD66" i="11"/>
  <c r="H66" i="11"/>
  <c r="Z66" i="11"/>
  <c r="D66" i="11"/>
  <c r="AT66" i="11"/>
  <c r="X66" i="11"/>
  <c r="B66" i="11"/>
  <c r="AR66" i="11"/>
  <c r="T66" i="11"/>
  <c r="AP66" i="11"/>
  <c r="R66" i="11"/>
  <c r="H3" i="21"/>
  <c r="H43" i="8"/>
  <c r="H4" i="20"/>
  <c r="H64" i="8"/>
  <c r="H5" i="17"/>
  <c r="H125" i="8"/>
  <c r="AB45" i="3"/>
  <c r="H25" i="24"/>
  <c r="G25" i="24"/>
  <c r="E13" i="24"/>
  <c r="F13" i="24" s="1"/>
  <c r="AN7" i="12"/>
  <c r="X7" i="12"/>
  <c r="H7" i="12"/>
  <c r="AL7" i="12"/>
  <c r="V7" i="12"/>
  <c r="F7" i="12"/>
  <c r="AJ7" i="12"/>
  <c r="T7" i="12"/>
  <c r="D7" i="12"/>
  <c r="AH7" i="12"/>
  <c r="R7" i="12"/>
  <c r="B7" i="12"/>
  <c r="AF7" i="12"/>
  <c r="P7" i="12"/>
  <c r="AT7" i="12"/>
  <c r="AD7" i="12"/>
  <c r="N7" i="12"/>
  <c r="AR7" i="12"/>
  <c r="AB7" i="12"/>
  <c r="L7" i="12"/>
  <c r="AP7" i="12"/>
  <c r="Z7" i="12"/>
  <c r="J7" i="12"/>
  <c r="E33" i="24"/>
  <c r="F33" i="24" s="1"/>
  <c r="G33" i="24" s="1"/>
  <c r="G66" i="9"/>
  <c r="F122" i="9"/>
  <c r="T8" i="9" s="1"/>
  <c r="P122" i="8"/>
  <c r="L33" i="9" s="1"/>
  <c r="E9" i="24"/>
  <c r="F9" i="24" s="1"/>
  <c r="H9" i="24" s="1"/>
  <c r="G135" i="9"/>
  <c r="E117" i="24"/>
  <c r="F117" i="24" s="1"/>
  <c r="H7" i="17"/>
  <c r="H127" i="8"/>
  <c r="C45" i="24" s="1"/>
  <c r="D12" i="24"/>
  <c r="H75" i="9"/>
  <c r="C75" i="9"/>
  <c r="C25" i="9"/>
  <c r="K19" i="9" s="1"/>
  <c r="C22" i="24" s="1"/>
  <c r="H25" i="9"/>
  <c r="P2" i="21"/>
  <c r="AF24" i="26"/>
  <c r="P24" i="26"/>
  <c r="AT24" i="26"/>
  <c r="AD24" i="26"/>
  <c r="N24" i="26"/>
  <c r="AR24" i="26"/>
  <c r="AB24" i="26"/>
  <c r="L24" i="26"/>
  <c r="AP24" i="26"/>
  <c r="Z24" i="26"/>
  <c r="J24" i="26"/>
  <c r="AN24" i="26"/>
  <c r="X24" i="26"/>
  <c r="H24" i="26"/>
  <c r="AL24" i="26"/>
  <c r="V24" i="26"/>
  <c r="F24" i="26"/>
  <c r="AJ24" i="26"/>
  <c r="T24" i="26"/>
  <c r="D24" i="26"/>
  <c r="AH24" i="26"/>
  <c r="R24" i="26"/>
  <c r="B24" i="26"/>
  <c r="V100" i="11"/>
  <c r="T100" i="11"/>
  <c r="AP100" i="11"/>
  <c r="N100" i="11"/>
  <c r="AN100" i="11"/>
  <c r="L100" i="11"/>
  <c r="AL100" i="11"/>
  <c r="H100" i="11"/>
  <c r="AF100" i="11"/>
  <c r="F100" i="11"/>
  <c r="AD100" i="11"/>
  <c r="D100" i="11"/>
  <c r="X100" i="11"/>
  <c r="R100" i="11"/>
  <c r="B100" i="11"/>
  <c r="AH100" i="11"/>
  <c r="AT100" i="11"/>
  <c r="AJ100" i="11"/>
  <c r="P100" i="11"/>
  <c r="AR100" i="11"/>
  <c r="Z100" i="11"/>
  <c r="J100" i="11"/>
  <c r="D148" i="24"/>
  <c r="F39" i="9"/>
  <c r="D78" i="24"/>
  <c r="F71" i="9"/>
  <c r="AB105" i="3"/>
  <c r="AH98" i="12"/>
  <c r="N98" i="12"/>
  <c r="AD98" i="12"/>
  <c r="H98" i="12"/>
  <c r="AT98" i="12"/>
  <c r="X98" i="12"/>
  <c r="B98" i="12"/>
  <c r="AN98" i="12"/>
  <c r="R98" i="12"/>
  <c r="Z98" i="12"/>
  <c r="AP98" i="12"/>
  <c r="J98" i="12"/>
  <c r="AR98" i="12"/>
  <c r="AF98" i="12"/>
  <c r="AB98" i="12"/>
  <c r="AL98" i="12"/>
  <c r="L98" i="12"/>
  <c r="AJ98" i="12"/>
  <c r="F98" i="12"/>
  <c r="T98" i="12"/>
  <c r="V98" i="12"/>
  <c r="D98" i="12"/>
  <c r="P98" i="12"/>
  <c r="H21" i="22"/>
  <c r="H41" i="8"/>
  <c r="C166" i="24" s="1"/>
  <c r="H21" i="9"/>
  <c r="C21" i="9"/>
  <c r="E31" i="24"/>
  <c r="F31" i="24" s="1"/>
  <c r="G26" i="9"/>
  <c r="J36" i="11"/>
  <c r="D36" i="11"/>
  <c r="T36" i="11"/>
  <c r="AR36" i="11"/>
  <c r="AL36" i="11"/>
  <c r="Z36" i="11"/>
  <c r="AP36" i="11"/>
  <c r="N36" i="11"/>
  <c r="L36" i="11"/>
  <c r="AF36" i="11"/>
  <c r="F36" i="11"/>
  <c r="AD36" i="11"/>
  <c r="V36" i="11"/>
  <c r="AT36" i="11"/>
  <c r="P36" i="11"/>
  <c r="AN36" i="11"/>
  <c r="AH36" i="11"/>
  <c r="B36" i="11"/>
  <c r="AJ36" i="11"/>
  <c r="R36" i="11"/>
  <c r="H36" i="11"/>
  <c r="X36" i="11"/>
  <c r="AD104" i="3"/>
  <c r="AB104" i="3"/>
  <c r="AC104" i="3"/>
  <c r="D147" i="24"/>
  <c r="F19" i="9"/>
  <c r="W19" i="8"/>
  <c r="AH93" i="11"/>
  <c r="P93" i="11"/>
  <c r="AP93" i="11"/>
  <c r="X93" i="11"/>
  <c r="H93" i="11"/>
  <c r="Z93" i="11"/>
  <c r="D93" i="11"/>
  <c r="AT93" i="11"/>
  <c r="V93" i="11"/>
  <c r="B93" i="11"/>
  <c r="AR93" i="11"/>
  <c r="T93" i="11"/>
  <c r="AN93" i="11"/>
  <c r="R93" i="11"/>
  <c r="AL93" i="11"/>
  <c r="N93" i="11"/>
  <c r="AJ93" i="11"/>
  <c r="L93" i="11"/>
  <c r="AF93" i="11"/>
  <c r="J93" i="11"/>
  <c r="AD93" i="11"/>
  <c r="F93" i="11"/>
  <c r="AN116" i="12"/>
  <c r="X116" i="12"/>
  <c r="H116" i="12"/>
  <c r="AJ116" i="12"/>
  <c r="T116" i="12"/>
  <c r="D116" i="12"/>
  <c r="AH116" i="12"/>
  <c r="R116" i="12"/>
  <c r="B116" i="12"/>
  <c r="AT116" i="12"/>
  <c r="AD116" i="12"/>
  <c r="N116" i="12"/>
  <c r="AR116" i="12"/>
  <c r="AB116" i="12"/>
  <c r="L116" i="12"/>
  <c r="F116" i="12"/>
  <c r="AP116" i="12"/>
  <c r="AL116" i="12"/>
  <c r="AF116" i="12"/>
  <c r="Z116" i="12"/>
  <c r="V116" i="12"/>
  <c r="P116" i="12"/>
  <c r="J116" i="12"/>
  <c r="H4" i="21"/>
  <c r="H44" i="8"/>
  <c r="H3" i="23"/>
  <c r="H3" i="8"/>
  <c r="H20" i="9"/>
  <c r="C20" i="9"/>
  <c r="AR36" i="12"/>
  <c r="AB36" i="12"/>
  <c r="L36" i="12"/>
  <c r="AJ36" i="12"/>
  <c r="T36" i="12"/>
  <c r="D36" i="12"/>
  <c r="AT36" i="12"/>
  <c r="X36" i="12"/>
  <c r="B36" i="12"/>
  <c r="AP36" i="12"/>
  <c r="V36" i="12"/>
  <c r="AN36" i="12"/>
  <c r="R36" i="12"/>
  <c r="AL36" i="12"/>
  <c r="P36" i="12"/>
  <c r="AH36" i="12"/>
  <c r="N36" i="12"/>
  <c r="AF36" i="12"/>
  <c r="J36" i="12"/>
  <c r="AD36" i="12"/>
  <c r="H36" i="12"/>
  <c r="Z36" i="12"/>
  <c r="F36" i="12"/>
  <c r="K2" i="9"/>
  <c r="C3" i="24" s="1"/>
  <c r="H12" i="23"/>
  <c r="H12" i="8"/>
  <c r="C84" i="24" s="1"/>
  <c r="H18" i="23"/>
  <c r="H18" i="8"/>
  <c r="C138" i="24" s="1"/>
  <c r="H2" i="19"/>
  <c r="H82" i="8"/>
  <c r="AF36" i="26"/>
  <c r="P36" i="26"/>
  <c r="AT36" i="26"/>
  <c r="AD36" i="26"/>
  <c r="N36" i="26"/>
  <c r="AL36" i="26"/>
  <c r="V36" i="26"/>
  <c r="F36" i="26"/>
  <c r="R36" i="26"/>
  <c r="B36" i="26"/>
  <c r="AH36" i="26"/>
  <c r="AJ36" i="26"/>
  <c r="L36" i="26"/>
  <c r="AB36" i="26"/>
  <c r="AN36" i="26"/>
  <c r="AR36" i="26"/>
  <c r="H36" i="26"/>
  <c r="J36" i="26"/>
  <c r="T36" i="26"/>
  <c r="AP36" i="26"/>
  <c r="D36" i="26"/>
  <c r="X36" i="26"/>
  <c r="Z36" i="26"/>
  <c r="AR102" i="26"/>
  <c r="AB102" i="26"/>
  <c r="L102" i="26"/>
  <c r="AN102" i="26"/>
  <c r="X102" i="26"/>
  <c r="H102" i="26"/>
  <c r="AH102" i="26"/>
  <c r="N102" i="26"/>
  <c r="AF102" i="26"/>
  <c r="J102" i="26"/>
  <c r="AD102" i="26"/>
  <c r="F102" i="26"/>
  <c r="Z102" i="26"/>
  <c r="D102" i="26"/>
  <c r="AT102" i="26"/>
  <c r="V102" i="26"/>
  <c r="B102" i="26"/>
  <c r="AP102" i="26"/>
  <c r="T102" i="26"/>
  <c r="AL102" i="26"/>
  <c r="R102" i="26"/>
  <c r="AJ102" i="26"/>
  <c r="P102" i="26"/>
  <c r="AF54" i="11"/>
  <c r="N54" i="11"/>
  <c r="AN54" i="11"/>
  <c r="V54" i="11"/>
  <c r="F54" i="11"/>
  <c r="AH54" i="11"/>
  <c r="J54" i="11"/>
  <c r="D54" i="11"/>
  <c r="AD54" i="11"/>
  <c r="H54" i="11"/>
  <c r="Z54" i="11"/>
  <c r="AT54" i="11"/>
  <c r="X54" i="11"/>
  <c r="B54" i="11"/>
  <c r="AR54" i="11"/>
  <c r="T54" i="11"/>
  <c r="AP54" i="11"/>
  <c r="R54" i="11"/>
  <c r="AL54" i="11"/>
  <c r="P54" i="11"/>
  <c r="L54" i="11"/>
  <c r="AJ54" i="11"/>
  <c r="AF93" i="26"/>
  <c r="P93" i="26"/>
  <c r="AR93" i="26"/>
  <c r="AB93" i="26"/>
  <c r="L93" i="26"/>
  <c r="AH93" i="26"/>
  <c r="J93" i="26"/>
  <c r="AD93" i="26"/>
  <c r="H93" i="26"/>
  <c r="Z93" i="26"/>
  <c r="F93" i="26"/>
  <c r="AT93" i="26"/>
  <c r="X93" i="26"/>
  <c r="D93" i="26"/>
  <c r="AP93" i="26"/>
  <c r="V93" i="26"/>
  <c r="B93" i="26"/>
  <c r="AN93" i="26"/>
  <c r="T93" i="26"/>
  <c r="AL93" i="26"/>
  <c r="R93" i="26"/>
  <c r="AJ93" i="26"/>
  <c r="N93" i="26"/>
  <c r="AJ20" i="11"/>
  <c r="R20" i="11"/>
  <c r="B20" i="11"/>
  <c r="AH20" i="11"/>
  <c r="P20" i="11"/>
  <c r="AT20" i="11"/>
  <c r="AD20" i="11"/>
  <c r="L20" i="11"/>
  <c r="AP20" i="11"/>
  <c r="X20" i="11"/>
  <c r="H20" i="11"/>
  <c r="AN20" i="11"/>
  <c r="V20" i="11"/>
  <c r="F20" i="11"/>
  <c r="N20" i="11"/>
  <c r="J20" i="11"/>
  <c r="AR20" i="11"/>
  <c r="D20" i="11"/>
  <c r="AL20" i="11"/>
  <c r="AF20" i="11"/>
  <c r="T20" i="11"/>
  <c r="Z20" i="11"/>
  <c r="AR18" i="12"/>
  <c r="AB18" i="12"/>
  <c r="L18" i="12"/>
  <c r="AP18" i="12"/>
  <c r="Z18" i="12"/>
  <c r="J18" i="12"/>
  <c r="AN18" i="12"/>
  <c r="X18" i="12"/>
  <c r="H18" i="12"/>
  <c r="AL18" i="12"/>
  <c r="V18" i="12"/>
  <c r="F18" i="12"/>
  <c r="AJ18" i="12"/>
  <c r="T18" i="12"/>
  <c r="D18" i="12"/>
  <c r="AH18" i="12"/>
  <c r="R18" i="12"/>
  <c r="B18" i="12"/>
  <c r="AF18" i="12"/>
  <c r="P18" i="12"/>
  <c r="AT18" i="12"/>
  <c r="AD18" i="12"/>
  <c r="N18" i="12"/>
  <c r="B25" i="12"/>
  <c r="AB25" i="12"/>
  <c r="AL25" i="12"/>
  <c r="R25" i="12"/>
  <c r="L25" i="12"/>
  <c r="V25" i="12"/>
  <c r="AF25" i="12"/>
  <c r="AP25" i="12"/>
  <c r="F25" i="12"/>
  <c r="AH25" i="12"/>
  <c r="P25" i="12"/>
  <c r="Z25" i="12"/>
  <c r="AJ25" i="12"/>
  <c r="AT25" i="12"/>
  <c r="J25" i="12"/>
  <c r="T25" i="12"/>
  <c r="AR25" i="12"/>
  <c r="AD25" i="12"/>
  <c r="AN25" i="12"/>
  <c r="D25" i="12"/>
  <c r="N25" i="12"/>
  <c r="X25" i="12"/>
  <c r="H25" i="12"/>
  <c r="E144" i="24"/>
  <c r="F144" i="24" s="1"/>
  <c r="G138" i="9"/>
  <c r="AJ142" i="11"/>
  <c r="R142" i="11"/>
  <c r="B142" i="11"/>
  <c r="AH142" i="11"/>
  <c r="P142" i="11"/>
  <c r="AF142" i="11"/>
  <c r="N142" i="11"/>
  <c r="AT142" i="11"/>
  <c r="AD142" i="11"/>
  <c r="L142" i="11"/>
  <c r="AR142" i="11"/>
  <c r="Z142" i="11"/>
  <c r="J142" i="11"/>
  <c r="AP142" i="11"/>
  <c r="X142" i="11"/>
  <c r="H142" i="11"/>
  <c r="AN142" i="11"/>
  <c r="V142" i="11"/>
  <c r="F142" i="11"/>
  <c r="AL142" i="11"/>
  <c r="T142" i="11"/>
  <c r="D142" i="11"/>
  <c r="AN38" i="26"/>
  <c r="X38" i="26"/>
  <c r="H38" i="26"/>
  <c r="AL38" i="26"/>
  <c r="V38" i="26"/>
  <c r="F38" i="26"/>
  <c r="AJ38" i="26"/>
  <c r="T38" i="26"/>
  <c r="D38" i="26"/>
  <c r="AH38" i="26"/>
  <c r="R38" i="26"/>
  <c r="B38" i="26"/>
  <c r="AF38" i="26"/>
  <c r="P38" i="26"/>
  <c r="AT38" i="26"/>
  <c r="AD38" i="26"/>
  <c r="N38" i="26"/>
  <c r="AR38" i="26"/>
  <c r="AB38" i="26"/>
  <c r="L38" i="26"/>
  <c r="AP38" i="26"/>
  <c r="Z38" i="26"/>
  <c r="J38" i="26"/>
  <c r="AD92" i="3"/>
  <c r="AC92" i="3"/>
  <c r="AB92" i="3"/>
  <c r="D159" i="24"/>
  <c r="F80" i="9"/>
  <c r="AF17" i="12"/>
  <c r="P17" i="12"/>
  <c r="AT17" i="12"/>
  <c r="AD17" i="12"/>
  <c r="N17" i="12"/>
  <c r="AR17" i="12"/>
  <c r="AB17" i="12"/>
  <c r="L17" i="12"/>
  <c r="AP17" i="12"/>
  <c r="Z17" i="12"/>
  <c r="J17" i="12"/>
  <c r="AN17" i="12"/>
  <c r="X17" i="12"/>
  <c r="H17" i="12"/>
  <c r="AL17" i="12"/>
  <c r="V17" i="12"/>
  <c r="F17" i="12"/>
  <c r="AJ17" i="12"/>
  <c r="T17" i="12"/>
  <c r="D17" i="12"/>
  <c r="B17" i="12"/>
  <c r="AH17" i="12"/>
  <c r="R17" i="12"/>
  <c r="AT15" i="11"/>
  <c r="AD15" i="11"/>
  <c r="L15" i="11"/>
  <c r="AR15" i="11"/>
  <c r="Z15" i="11"/>
  <c r="J15" i="11"/>
  <c r="AN15" i="11"/>
  <c r="V15" i="11"/>
  <c r="F15" i="11"/>
  <c r="AJ15" i="11"/>
  <c r="R15" i="11"/>
  <c r="B15" i="11"/>
  <c r="AH15" i="11"/>
  <c r="P15" i="11"/>
  <c r="AP15" i="11"/>
  <c r="AL15" i="11"/>
  <c r="X15" i="11"/>
  <c r="AF15" i="11"/>
  <c r="T15" i="11"/>
  <c r="H15" i="11"/>
  <c r="D15" i="11"/>
  <c r="N15" i="11"/>
  <c r="AT48" i="12"/>
  <c r="X48" i="12"/>
  <c r="B48" i="12"/>
  <c r="AP48" i="12"/>
  <c r="V48" i="12"/>
  <c r="AL48" i="12"/>
  <c r="P48" i="12"/>
  <c r="AH48" i="12"/>
  <c r="N48" i="12"/>
  <c r="AF48" i="12"/>
  <c r="J48" i="12"/>
  <c r="AD48" i="12"/>
  <c r="H48" i="12"/>
  <c r="Z48" i="12"/>
  <c r="F48" i="12"/>
  <c r="D48" i="12"/>
  <c r="R48" i="12"/>
  <c r="AR48" i="12"/>
  <c r="AN48" i="12"/>
  <c r="AB48" i="12"/>
  <c r="T48" i="12"/>
  <c r="L48" i="12"/>
  <c r="AJ48" i="12"/>
  <c r="AN95" i="12"/>
  <c r="X95" i="12"/>
  <c r="H95" i="12"/>
  <c r="AF95" i="12"/>
  <c r="P95" i="12"/>
  <c r="AD95" i="12"/>
  <c r="J95" i="12"/>
  <c r="AB95" i="12"/>
  <c r="F95" i="12"/>
  <c r="AT95" i="12"/>
  <c r="Z95" i="12"/>
  <c r="D95" i="12"/>
  <c r="AR95" i="12"/>
  <c r="V95" i="12"/>
  <c r="B95" i="12"/>
  <c r="AP95" i="12"/>
  <c r="T95" i="12"/>
  <c r="AL95" i="12"/>
  <c r="R95" i="12"/>
  <c r="AJ95" i="12"/>
  <c r="N95" i="12"/>
  <c r="AH95" i="12"/>
  <c r="L95" i="12"/>
  <c r="H7" i="21"/>
  <c r="H47" i="8"/>
  <c r="C41" i="24" s="1"/>
  <c r="H77" i="9"/>
  <c r="C77" i="9"/>
  <c r="AJ121" i="12"/>
  <c r="T121" i="12"/>
  <c r="D121" i="12"/>
  <c r="AH121" i="12"/>
  <c r="AF121" i="12"/>
  <c r="P121" i="12"/>
  <c r="AT121" i="12"/>
  <c r="AD121" i="12"/>
  <c r="N121" i="12"/>
  <c r="AR121" i="12"/>
  <c r="AB121" i="12"/>
  <c r="L121" i="12"/>
  <c r="AP121" i="12"/>
  <c r="Z121" i="12"/>
  <c r="J121" i="12"/>
  <c r="AN121" i="12"/>
  <c r="X121" i="12"/>
  <c r="H121" i="12"/>
  <c r="AL121" i="12"/>
  <c r="V121" i="12"/>
  <c r="R121" i="12"/>
  <c r="F121" i="12"/>
  <c r="B121" i="12"/>
  <c r="R113" i="26"/>
  <c r="AT113" i="26"/>
  <c r="L113" i="26"/>
  <c r="B113" i="26"/>
  <c r="AD113" i="26"/>
  <c r="AN113" i="26"/>
  <c r="Z113" i="26"/>
  <c r="N113" i="26"/>
  <c r="J113" i="26"/>
  <c r="X113" i="26"/>
  <c r="AR113" i="26"/>
  <c r="AP113" i="26"/>
  <c r="AH113" i="26"/>
  <c r="T113" i="26"/>
  <c r="H113" i="26"/>
  <c r="AB113" i="26"/>
  <c r="AL113" i="26"/>
  <c r="AJ113" i="26"/>
  <c r="AF113" i="26"/>
  <c r="V113" i="26"/>
  <c r="P113" i="26"/>
  <c r="D113" i="26"/>
  <c r="F113" i="26"/>
  <c r="E113" i="24"/>
  <c r="F113" i="24" s="1"/>
  <c r="G55" i="9"/>
  <c r="AJ118" i="11"/>
  <c r="R118" i="11"/>
  <c r="B118" i="11"/>
  <c r="AH118" i="11"/>
  <c r="P118" i="11"/>
  <c r="AF118" i="11"/>
  <c r="N118" i="11"/>
  <c r="AT118" i="11"/>
  <c r="AD118" i="11"/>
  <c r="L118" i="11"/>
  <c r="AP118" i="11"/>
  <c r="X118" i="11"/>
  <c r="H118" i="11"/>
  <c r="AN118" i="11"/>
  <c r="V118" i="11"/>
  <c r="F118" i="11"/>
  <c r="Z118" i="11"/>
  <c r="T118" i="11"/>
  <c r="J118" i="11"/>
  <c r="D118" i="11"/>
  <c r="AR118" i="11"/>
  <c r="AL118" i="11"/>
  <c r="AN112" i="12"/>
  <c r="X112" i="12"/>
  <c r="H112" i="12"/>
  <c r="AH112" i="12"/>
  <c r="R112" i="12"/>
  <c r="B112" i="12"/>
  <c r="AT112" i="12"/>
  <c r="N112" i="12"/>
  <c r="AP112" i="12"/>
  <c r="J112" i="12"/>
  <c r="AL112" i="12"/>
  <c r="F112" i="12"/>
  <c r="AF112" i="12"/>
  <c r="AD112" i="12"/>
  <c r="Z112" i="12"/>
  <c r="V112" i="12"/>
  <c r="P112" i="12"/>
  <c r="D112" i="12"/>
  <c r="AJ112" i="12"/>
  <c r="T112" i="12"/>
  <c r="L112" i="12"/>
  <c r="AB112" i="12"/>
  <c r="AR112" i="12"/>
  <c r="AN64" i="26"/>
  <c r="P64" i="26"/>
  <c r="AL64" i="26"/>
  <c r="N64" i="26"/>
  <c r="J64" i="26"/>
  <c r="AF64" i="26"/>
  <c r="H64" i="26"/>
  <c r="AD64" i="26"/>
  <c r="F64" i="26"/>
  <c r="X64" i="26"/>
  <c r="B64" i="26"/>
  <c r="V64" i="26"/>
  <c r="AT64" i="26"/>
  <c r="R64" i="26"/>
  <c r="AJ64" i="26"/>
  <c r="T64" i="26"/>
  <c r="D64" i="26"/>
  <c r="AR64" i="26"/>
  <c r="AB64" i="26"/>
  <c r="L64" i="26"/>
  <c r="Z64" i="26"/>
  <c r="AP64" i="26"/>
  <c r="AH64" i="26"/>
  <c r="E115" i="24"/>
  <c r="F115" i="24" s="1"/>
  <c r="G115" i="24" s="1"/>
  <c r="G95" i="9"/>
  <c r="AR122" i="11"/>
  <c r="Z122" i="11"/>
  <c r="J122" i="11"/>
  <c r="AP122" i="11"/>
  <c r="X122" i="11"/>
  <c r="H122" i="11"/>
  <c r="AN122" i="11"/>
  <c r="V122" i="11"/>
  <c r="F122" i="11"/>
  <c r="AL122" i="11"/>
  <c r="T122" i="11"/>
  <c r="D122" i="11"/>
  <c r="AH122" i="11"/>
  <c r="P122" i="11"/>
  <c r="AF122" i="11"/>
  <c r="N122" i="11"/>
  <c r="R122" i="11"/>
  <c r="L122" i="11"/>
  <c r="B122" i="11"/>
  <c r="AT122" i="11"/>
  <c r="AJ122" i="11"/>
  <c r="AD122" i="11"/>
  <c r="E35" i="24"/>
  <c r="F35" i="24" s="1"/>
  <c r="G106" i="9"/>
  <c r="AC94" i="3"/>
  <c r="D18" i="24"/>
  <c r="AF135" i="11"/>
  <c r="N135" i="11"/>
  <c r="AP135" i="11"/>
  <c r="X135" i="11"/>
  <c r="H135" i="11"/>
  <c r="AJ135" i="11"/>
  <c r="R135" i="11"/>
  <c r="B135" i="11"/>
  <c r="Z135" i="11"/>
  <c r="AD135" i="11"/>
  <c r="P135" i="11"/>
  <c r="F135" i="11"/>
  <c r="AR135" i="11"/>
  <c r="AT135" i="11"/>
  <c r="V135" i="11"/>
  <c r="J135" i="11"/>
  <c r="L135" i="11"/>
  <c r="AH135" i="11"/>
  <c r="D135" i="11"/>
  <c r="AN135" i="11"/>
  <c r="T135" i="11"/>
  <c r="AL135" i="11"/>
  <c r="AN66" i="12"/>
  <c r="X66" i="12"/>
  <c r="H66" i="12"/>
  <c r="AH66" i="12"/>
  <c r="R66" i="12"/>
  <c r="B66" i="12"/>
  <c r="AF66" i="12"/>
  <c r="P66" i="12"/>
  <c r="AT66" i="12"/>
  <c r="AD66" i="12"/>
  <c r="N66" i="12"/>
  <c r="J66" i="12"/>
  <c r="F66" i="12"/>
  <c r="AP66" i="12"/>
  <c r="AL66" i="12"/>
  <c r="Z66" i="12"/>
  <c r="V66" i="12"/>
  <c r="AB66" i="12"/>
  <c r="AR66" i="12"/>
  <c r="AJ66" i="12"/>
  <c r="D66" i="12"/>
  <c r="L66" i="12"/>
  <c r="T66" i="12"/>
  <c r="AP128" i="26"/>
  <c r="Z128" i="26"/>
  <c r="J128" i="26"/>
  <c r="AH128" i="26"/>
  <c r="R128" i="26"/>
  <c r="B128" i="26"/>
  <c r="AR128" i="26"/>
  <c r="V128" i="26"/>
  <c r="AL128" i="26"/>
  <c r="P128" i="26"/>
  <c r="X128" i="26"/>
  <c r="T128" i="26"/>
  <c r="AT128" i="26"/>
  <c r="N128" i="26"/>
  <c r="AN128" i="26"/>
  <c r="L128" i="26"/>
  <c r="AJ128" i="26"/>
  <c r="H128" i="26"/>
  <c r="AF128" i="26"/>
  <c r="F128" i="26"/>
  <c r="AD128" i="26"/>
  <c r="D128" i="26"/>
  <c r="AB128" i="26"/>
  <c r="K4" i="9"/>
  <c r="C5" i="24" s="1"/>
  <c r="K13" i="9"/>
  <c r="C15" i="24" s="1"/>
  <c r="H15" i="19"/>
  <c r="H95" i="8"/>
  <c r="C115" i="24" s="1"/>
  <c r="H138" i="9"/>
  <c r="C138" i="9"/>
  <c r="AC45" i="3"/>
  <c r="AN132" i="12"/>
  <c r="X132" i="12"/>
  <c r="H132" i="12"/>
  <c r="AL132" i="12"/>
  <c r="V132" i="12"/>
  <c r="F132" i="12"/>
  <c r="AJ132" i="12"/>
  <c r="T132" i="12"/>
  <c r="D132" i="12"/>
  <c r="AH132" i="12"/>
  <c r="R132" i="12"/>
  <c r="B132" i="12"/>
  <c r="AF132" i="12"/>
  <c r="P132" i="12"/>
  <c r="AT132" i="12"/>
  <c r="AD132" i="12"/>
  <c r="N132" i="12"/>
  <c r="AR132" i="12"/>
  <c r="AB132" i="12"/>
  <c r="L132" i="12"/>
  <c r="AP132" i="12"/>
  <c r="Z132" i="12"/>
  <c r="J132" i="12"/>
  <c r="D50" i="24"/>
  <c r="F48" i="9"/>
  <c r="P2" i="17"/>
  <c r="AH37" i="11"/>
  <c r="P37" i="11"/>
  <c r="AD37" i="11"/>
  <c r="AF37" i="11"/>
  <c r="N37" i="11"/>
  <c r="AT37" i="11"/>
  <c r="L37" i="11"/>
  <c r="AR37" i="11"/>
  <c r="Z37" i="11"/>
  <c r="J37" i="11"/>
  <c r="AN37" i="11"/>
  <c r="V37" i="11"/>
  <c r="F37" i="11"/>
  <c r="AL37" i="11"/>
  <c r="T37" i="11"/>
  <c r="D37" i="11"/>
  <c r="H37" i="11"/>
  <c r="B37" i="11"/>
  <c r="AP37" i="11"/>
  <c r="AJ37" i="11"/>
  <c r="R37" i="11"/>
  <c r="X37" i="11"/>
  <c r="H69" i="24"/>
  <c r="G69" i="24"/>
  <c r="AJ28" i="11"/>
  <c r="R28" i="11"/>
  <c r="B28" i="11"/>
  <c r="AH28" i="11"/>
  <c r="P28" i="11"/>
  <c r="AT28" i="11"/>
  <c r="AD28" i="11"/>
  <c r="L28" i="11"/>
  <c r="AP28" i="11"/>
  <c r="X28" i="11"/>
  <c r="H28" i="11"/>
  <c r="AN28" i="11"/>
  <c r="V28" i="11"/>
  <c r="F28" i="11"/>
  <c r="AR28" i="11"/>
  <c r="Z28" i="11"/>
  <c r="AL28" i="11"/>
  <c r="AF28" i="11"/>
  <c r="T28" i="11"/>
  <c r="D28" i="11"/>
  <c r="N28" i="11"/>
  <c r="J28" i="11"/>
  <c r="H68" i="9"/>
  <c r="C68" i="9"/>
  <c r="H112" i="9"/>
  <c r="C112" i="9"/>
  <c r="E22" i="24"/>
  <c r="F22" i="24" s="1"/>
  <c r="F42" i="9"/>
  <c r="T4" i="9" s="1"/>
  <c r="P42" i="8"/>
  <c r="L29" i="9" s="1"/>
  <c r="AH77" i="11"/>
  <c r="P77" i="11"/>
  <c r="AP77" i="11"/>
  <c r="X77" i="11"/>
  <c r="H77" i="11"/>
  <c r="AF77" i="11"/>
  <c r="J77" i="11"/>
  <c r="AD77" i="11"/>
  <c r="F77" i="11"/>
  <c r="Z77" i="11"/>
  <c r="D77" i="11"/>
  <c r="AT77" i="11"/>
  <c r="V77" i="11"/>
  <c r="B77" i="11"/>
  <c r="AR77" i="11"/>
  <c r="T77" i="11"/>
  <c r="AN77" i="11"/>
  <c r="R77" i="11"/>
  <c r="AL77" i="11"/>
  <c r="N77" i="11"/>
  <c r="AJ77" i="11"/>
  <c r="L77" i="11"/>
  <c r="AJ100" i="12"/>
  <c r="T100" i="12"/>
  <c r="D100" i="12"/>
  <c r="AR100" i="12"/>
  <c r="AB100" i="12"/>
  <c r="L100" i="12"/>
  <c r="AH100" i="12"/>
  <c r="N100" i="12"/>
  <c r="AF100" i="12"/>
  <c r="J100" i="12"/>
  <c r="AD100" i="12"/>
  <c r="H100" i="12"/>
  <c r="Z100" i="12"/>
  <c r="F100" i="12"/>
  <c r="AT100" i="12"/>
  <c r="X100" i="12"/>
  <c r="B100" i="12"/>
  <c r="AP100" i="12"/>
  <c r="V100" i="12"/>
  <c r="AN100" i="12"/>
  <c r="R100" i="12"/>
  <c r="AL100" i="12"/>
  <c r="P100" i="12"/>
  <c r="D39" i="24"/>
  <c r="F7" i="9"/>
  <c r="W7" i="8"/>
  <c r="AB73" i="3"/>
  <c r="D8" i="24"/>
  <c r="H47" i="9"/>
  <c r="C47" i="9"/>
  <c r="H96" i="24"/>
  <c r="G96" i="24"/>
  <c r="AL43" i="11"/>
  <c r="T43" i="11"/>
  <c r="D43" i="11"/>
  <c r="P43" i="11"/>
  <c r="AJ43" i="11"/>
  <c r="R43" i="11"/>
  <c r="B43" i="11"/>
  <c r="AH43" i="11"/>
  <c r="AF43" i="11"/>
  <c r="N43" i="11"/>
  <c r="AR43" i="11"/>
  <c r="Z43" i="11"/>
  <c r="J43" i="11"/>
  <c r="AP43" i="11"/>
  <c r="X43" i="11"/>
  <c r="H43" i="11"/>
  <c r="AD43" i="11"/>
  <c r="AT43" i="11"/>
  <c r="AN43" i="11"/>
  <c r="V43" i="11"/>
  <c r="L43" i="11"/>
  <c r="F43" i="11"/>
  <c r="H34" i="24"/>
  <c r="G34" i="24"/>
  <c r="AF78" i="11"/>
  <c r="N78" i="11"/>
  <c r="AN78" i="11"/>
  <c r="V78" i="11"/>
  <c r="F78" i="11"/>
  <c r="AR78" i="11"/>
  <c r="T78" i="11"/>
  <c r="AP78" i="11"/>
  <c r="R78" i="11"/>
  <c r="AL78" i="11"/>
  <c r="P78" i="11"/>
  <c r="AJ78" i="11"/>
  <c r="L78" i="11"/>
  <c r="AH78" i="11"/>
  <c r="J78" i="11"/>
  <c r="AD78" i="11"/>
  <c r="H78" i="11"/>
  <c r="Z78" i="11"/>
  <c r="D78" i="11"/>
  <c r="AT78" i="11"/>
  <c r="X78" i="11"/>
  <c r="B78" i="11"/>
  <c r="AL142" i="26"/>
  <c r="V142" i="26"/>
  <c r="F142" i="26"/>
  <c r="AJ142" i="26"/>
  <c r="T142" i="26"/>
  <c r="D142" i="26"/>
  <c r="AH142" i="26"/>
  <c r="R142" i="26"/>
  <c r="B142" i="26"/>
  <c r="AF142" i="26"/>
  <c r="P142" i="26"/>
  <c r="AT142" i="26"/>
  <c r="AD142" i="26"/>
  <c r="N142" i="26"/>
  <c r="AR142" i="26"/>
  <c r="AB142" i="26"/>
  <c r="L142" i="26"/>
  <c r="AP142" i="26"/>
  <c r="Z142" i="26"/>
  <c r="J142" i="26"/>
  <c r="AN142" i="26"/>
  <c r="H142" i="26"/>
  <c r="X142" i="26"/>
  <c r="AN49" i="12"/>
  <c r="X49" i="12"/>
  <c r="H49" i="12"/>
  <c r="AF49" i="12"/>
  <c r="P49" i="12"/>
  <c r="AH49" i="12"/>
  <c r="L49" i="12"/>
  <c r="AD49" i="12"/>
  <c r="J49" i="12"/>
  <c r="AB49" i="12"/>
  <c r="F49" i="12"/>
  <c r="AT49" i="12"/>
  <c r="Z49" i="12"/>
  <c r="D49" i="12"/>
  <c r="AR49" i="12"/>
  <c r="V49" i="12"/>
  <c r="B49" i="12"/>
  <c r="AP49" i="12"/>
  <c r="T49" i="12"/>
  <c r="AL49" i="12"/>
  <c r="R49" i="12"/>
  <c r="N49" i="12"/>
  <c r="AJ49" i="12"/>
  <c r="H19" i="20"/>
  <c r="H79" i="8"/>
  <c r="C150" i="24" s="1"/>
  <c r="E138" i="24"/>
  <c r="F138" i="24" s="1"/>
  <c r="G18" i="9"/>
  <c r="D94" i="24"/>
  <c r="F33" i="9"/>
  <c r="R111" i="11"/>
  <c r="H111" i="11"/>
  <c r="B111" i="11"/>
  <c r="AP111" i="11"/>
  <c r="AJ111" i="11"/>
  <c r="Z111" i="11"/>
  <c r="N111" i="11"/>
  <c r="J111" i="11"/>
  <c r="AH111" i="11"/>
  <c r="AN111" i="11"/>
  <c r="X111" i="11"/>
  <c r="AF111" i="11"/>
  <c r="P111" i="11"/>
  <c r="V111" i="11"/>
  <c r="AT111" i="11"/>
  <c r="F111" i="11"/>
  <c r="AD111" i="11"/>
  <c r="AL111" i="11"/>
  <c r="AR111" i="11"/>
  <c r="L111" i="11"/>
  <c r="T111" i="11"/>
  <c r="D111" i="11"/>
  <c r="AH53" i="11"/>
  <c r="P53" i="11"/>
  <c r="AP53" i="11"/>
  <c r="X53" i="11"/>
  <c r="H53" i="11"/>
  <c r="AN53" i="11"/>
  <c r="R53" i="11"/>
  <c r="AL53" i="11"/>
  <c r="N53" i="11"/>
  <c r="AJ53" i="11"/>
  <c r="L53" i="11"/>
  <c r="AF53" i="11"/>
  <c r="J53" i="11"/>
  <c r="AD53" i="11"/>
  <c r="F53" i="11"/>
  <c r="Z53" i="11"/>
  <c r="D53" i="11"/>
  <c r="AT53" i="11"/>
  <c r="V53" i="11"/>
  <c r="B53" i="11"/>
  <c r="AR53" i="11"/>
  <c r="T53" i="11"/>
  <c r="AR73" i="12"/>
  <c r="AB73" i="12"/>
  <c r="L73" i="12"/>
  <c r="AN73" i="12"/>
  <c r="X73" i="12"/>
  <c r="H73" i="12"/>
  <c r="AL73" i="12"/>
  <c r="V73" i="12"/>
  <c r="F73" i="12"/>
  <c r="AJ73" i="12"/>
  <c r="T73" i="12"/>
  <c r="D73" i="12"/>
  <c r="AH73" i="12"/>
  <c r="R73" i="12"/>
  <c r="B73" i="12"/>
  <c r="AF73" i="12"/>
  <c r="P73" i="12"/>
  <c r="Z73" i="12"/>
  <c r="N73" i="12"/>
  <c r="J73" i="12"/>
  <c r="AT73" i="12"/>
  <c r="AP73" i="12"/>
  <c r="AD73" i="12"/>
  <c r="E8" i="24"/>
  <c r="F8" i="24" s="1"/>
  <c r="O7" i="9"/>
  <c r="P7" i="9" s="1"/>
  <c r="X79" i="11"/>
  <c r="B79" i="11"/>
  <c r="AN79" i="11"/>
  <c r="P79" i="11"/>
  <c r="AR79" i="11"/>
  <c r="D79" i="11"/>
  <c r="H79" i="11"/>
  <c r="J79" i="11"/>
  <c r="V79" i="11"/>
  <c r="AF79" i="11"/>
  <c r="AH79" i="11"/>
  <c r="AT79" i="11"/>
  <c r="N79" i="11"/>
  <c r="AD79" i="11"/>
  <c r="AJ79" i="11"/>
  <c r="T79" i="11"/>
  <c r="L79" i="11"/>
  <c r="F79" i="11"/>
  <c r="AP79" i="11"/>
  <c r="R79" i="11"/>
  <c r="AL79" i="11"/>
  <c r="Z79" i="11"/>
  <c r="AP111" i="26"/>
  <c r="P111" i="26"/>
  <c r="AJ111" i="26"/>
  <c r="N111" i="26"/>
  <c r="AF111" i="26"/>
  <c r="J111" i="26"/>
  <c r="AD111" i="26"/>
  <c r="D111" i="26"/>
  <c r="AB111" i="26"/>
  <c r="X111" i="26"/>
  <c r="AT111" i="26"/>
  <c r="R111" i="26"/>
  <c r="AL111" i="26"/>
  <c r="B111" i="26"/>
  <c r="V111" i="26"/>
  <c r="F111" i="26"/>
  <c r="AR111" i="26"/>
  <c r="Z111" i="26"/>
  <c r="H111" i="26"/>
  <c r="L111" i="26"/>
  <c r="AN111" i="26"/>
  <c r="AH111" i="26"/>
  <c r="T111" i="26"/>
  <c r="AN26" i="11"/>
  <c r="V26" i="11"/>
  <c r="F26" i="11"/>
  <c r="AL26" i="11"/>
  <c r="T26" i="11"/>
  <c r="D26" i="11"/>
  <c r="AH26" i="11"/>
  <c r="P26" i="11"/>
  <c r="AT26" i="11"/>
  <c r="AD26" i="11"/>
  <c r="L26" i="11"/>
  <c r="AR26" i="11"/>
  <c r="Z26" i="11"/>
  <c r="J26" i="11"/>
  <c r="R26" i="11"/>
  <c r="B26" i="11"/>
  <c r="X26" i="11"/>
  <c r="N26" i="11"/>
  <c r="H26" i="11"/>
  <c r="AP26" i="11"/>
  <c r="AJ26" i="11"/>
  <c r="AF26" i="11"/>
  <c r="AN103" i="12"/>
  <c r="X103" i="12"/>
  <c r="H103" i="12"/>
  <c r="AF103" i="12"/>
  <c r="P103" i="12"/>
  <c r="AP103" i="12"/>
  <c r="T103" i="12"/>
  <c r="AL103" i="12"/>
  <c r="R103" i="12"/>
  <c r="AJ103" i="12"/>
  <c r="N103" i="12"/>
  <c r="AH103" i="12"/>
  <c r="L103" i="12"/>
  <c r="AD103" i="12"/>
  <c r="J103" i="12"/>
  <c r="AB103" i="12"/>
  <c r="F103" i="12"/>
  <c r="AT103" i="12"/>
  <c r="Z103" i="12"/>
  <c r="D103" i="12"/>
  <c r="AR103" i="12"/>
  <c r="V103" i="12"/>
  <c r="B103" i="12"/>
  <c r="AR53" i="26"/>
  <c r="AB53" i="26"/>
  <c r="L53" i="26"/>
  <c r="AP53" i="26"/>
  <c r="Z53" i="26"/>
  <c r="J53" i="26"/>
  <c r="AN53" i="26"/>
  <c r="X53" i="26"/>
  <c r="H53" i="26"/>
  <c r="AL53" i="26"/>
  <c r="V53" i="26"/>
  <c r="F53" i="26"/>
  <c r="AJ53" i="26"/>
  <c r="T53" i="26"/>
  <c r="D53" i="26"/>
  <c r="AH53" i="26"/>
  <c r="R53" i="26"/>
  <c r="B53" i="26"/>
  <c r="AF53" i="26"/>
  <c r="P53" i="26"/>
  <c r="AD53" i="26"/>
  <c r="N53" i="26"/>
  <c r="AT53" i="26"/>
  <c r="E78" i="24"/>
  <c r="F78" i="24" s="1"/>
  <c r="G71" i="9"/>
  <c r="AN74" i="26"/>
  <c r="X74" i="26"/>
  <c r="H74" i="26"/>
  <c r="AJ74" i="26"/>
  <c r="T74" i="26"/>
  <c r="D74" i="26"/>
  <c r="AH74" i="26"/>
  <c r="R74" i="26"/>
  <c r="B74" i="26"/>
  <c r="AF74" i="26"/>
  <c r="P74" i="26"/>
  <c r="AR74" i="26"/>
  <c r="AB74" i="26"/>
  <c r="L74" i="26"/>
  <c r="AT74" i="26"/>
  <c r="F74" i="26"/>
  <c r="AP74" i="26"/>
  <c r="AL74" i="26"/>
  <c r="AD74" i="26"/>
  <c r="Z74" i="26"/>
  <c r="V74" i="26"/>
  <c r="N74" i="26"/>
  <c r="J74" i="26"/>
  <c r="AR130" i="11"/>
  <c r="Z130" i="11"/>
  <c r="J130" i="11"/>
  <c r="AP130" i="11"/>
  <c r="X130" i="11"/>
  <c r="H130" i="11"/>
  <c r="AN130" i="11"/>
  <c r="V130" i="11"/>
  <c r="F130" i="11"/>
  <c r="AL130" i="11"/>
  <c r="T130" i="11"/>
  <c r="D130" i="11"/>
  <c r="AJ130" i="11"/>
  <c r="R130" i="11"/>
  <c r="B130" i="11"/>
  <c r="AH130" i="11"/>
  <c r="P130" i="11"/>
  <c r="AF130" i="11"/>
  <c r="N130" i="11"/>
  <c r="AT130" i="11"/>
  <c r="AD130" i="11"/>
  <c r="L130" i="11"/>
  <c r="H2" i="21"/>
  <c r="H42" i="8"/>
  <c r="H28" i="9"/>
  <c r="C28" i="9"/>
  <c r="H10" i="17"/>
  <c r="H130" i="8"/>
  <c r="C72" i="24" s="1"/>
  <c r="C102" i="9"/>
  <c r="H102" i="9"/>
  <c r="AJ18" i="26"/>
  <c r="T18" i="26"/>
  <c r="D18" i="26"/>
  <c r="AT18" i="26"/>
  <c r="AD18" i="26"/>
  <c r="N18" i="26"/>
  <c r="AR18" i="26"/>
  <c r="AB18" i="26"/>
  <c r="L18" i="26"/>
  <c r="Z18" i="26"/>
  <c r="B18" i="26"/>
  <c r="X18" i="26"/>
  <c r="V18" i="26"/>
  <c r="AP18" i="26"/>
  <c r="R18" i="26"/>
  <c r="AN18" i="26"/>
  <c r="P18" i="26"/>
  <c r="AL18" i="26"/>
  <c r="J18" i="26"/>
  <c r="AH18" i="26"/>
  <c r="H18" i="26"/>
  <c r="F18" i="26"/>
  <c r="AF18" i="26"/>
  <c r="D23" i="24"/>
  <c r="F5" i="9"/>
  <c r="L18" i="9" s="1"/>
  <c r="W5" i="8"/>
  <c r="D49" i="24"/>
  <c r="F28" i="9"/>
  <c r="E5" i="24"/>
  <c r="F5" i="24" s="1"/>
  <c r="H21" i="23"/>
  <c r="H21" i="8"/>
  <c r="C165" i="24" s="1"/>
  <c r="C36" i="9"/>
  <c r="H36" i="9"/>
  <c r="H91" i="9"/>
  <c r="C91" i="9"/>
  <c r="AR57" i="26"/>
  <c r="AB57" i="26"/>
  <c r="L57" i="26"/>
  <c r="AP57" i="26"/>
  <c r="Z57" i="26"/>
  <c r="J57" i="26"/>
  <c r="AN57" i="26"/>
  <c r="X57" i="26"/>
  <c r="H57" i="26"/>
  <c r="AL57" i="26"/>
  <c r="V57" i="26"/>
  <c r="F57" i="26"/>
  <c r="AJ57" i="26"/>
  <c r="T57" i="26"/>
  <c r="D57" i="26"/>
  <c r="AH57" i="26"/>
  <c r="R57" i="26"/>
  <c r="B57" i="26"/>
  <c r="AF57" i="26"/>
  <c r="P57" i="26"/>
  <c r="AT57" i="26"/>
  <c r="AD57" i="26"/>
  <c r="N57" i="26"/>
  <c r="H5" i="23"/>
  <c r="H5" i="8"/>
  <c r="H14" i="20"/>
  <c r="H74" i="8"/>
  <c r="C105" i="24" s="1"/>
  <c r="H11" i="19"/>
  <c r="H91" i="8"/>
  <c r="C79" i="24" s="1"/>
  <c r="H98" i="9"/>
  <c r="C98" i="9"/>
  <c r="AD36" i="3"/>
  <c r="AC36" i="3"/>
  <c r="AB36" i="3"/>
  <c r="E93" i="24"/>
  <c r="F93" i="24" s="1"/>
  <c r="G13" i="9"/>
  <c r="AL35" i="11"/>
  <c r="T35" i="11"/>
  <c r="D35" i="11"/>
  <c r="AJ35" i="11"/>
  <c r="R35" i="11"/>
  <c r="B35" i="11"/>
  <c r="AH35" i="11"/>
  <c r="P35" i="11"/>
  <c r="AF35" i="11"/>
  <c r="N35" i="11"/>
  <c r="AR35" i="11"/>
  <c r="Z35" i="11"/>
  <c r="J35" i="11"/>
  <c r="AP35" i="11"/>
  <c r="X35" i="11"/>
  <c r="H35" i="11"/>
  <c r="L35" i="11"/>
  <c r="F35" i="11"/>
  <c r="AT35" i="11"/>
  <c r="AN35" i="11"/>
  <c r="AD35" i="11"/>
  <c r="V35" i="11"/>
  <c r="AJ79" i="12"/>
  <c r="T79" i="12"/>
  <c r="D79" i="12"/>
  <c r="AF79" i="12"/>
  <c r="P79" i="12"/>
  <c r="AT79" i="12"/>
  <c r="AD79" i="12"/>
  <c r="N79" i="12"/>
  <c r="AR79" i="12"/>
  <c r="AB79" i="12"/>
  <c r="L79" i="12"/>
  <c r="AP79" i="12"/>
  <c r="Z79" i="12"/>
  <c r="J79" i="12"/>
  <c r="AN79" i="12"/>
  <c r="X79" i="12"/>
  <c r="H79" i="12"/>
  <c r="R79" i="12"/>
  <c r="F79" i="12"/>
  <c r="B79" i="12"/>
  <c r="AL79" i="12"/>
  <c r="AH79" i="12"/>
  <c r="V79" i="12"/>
  <c r="AD111" i="3"/>
  <c r="AC111" i="3"/>
  <c r="AB111" i="3"/>
  <c r="F103" i="26"/>
  <c r="AB103" i="26"/>
  <c r="AJ103" i="26"/>
  <c r="AP103" i="26"/>
  <c r="AD103" i="26"/>
  <c r="T103" i="26"/>
  <c r="R103" i="26"/>
  <c r="J103" i="26"/>
  <c r="D103" i="26"/>
  <c r="AL103" i="26"/>
  <c r="AT103" i="26"/>
  <c r="P103" i="26"/>
  <c r="V103" i="26"/>
  <c r="L103" i="26"/>
  <c r="Z103" i="26"/>
  <c r="AH103" i="26"/>
  <c r="H103" i="26"/>
  <c r="AN103" i="26"/>
  <c r="B103" i="26"/>
  <c r="N103" i="26"/>
  <c r="X103" i="26"/>
  <c r="AR103" i="26"/>
  <c r="AF103" i="26"/>
  <c r="AB81" i="3"/>
  <c r="AN17" i="26"/>
  <c r="X17" i="26"/>
  <c r="H17" i="26"/>
  <c r="AH17" i="26"/>
  <c r="AF17" i="26"/>
  <c r="P17" i="26"/>
  <c r="AB17" i="26"/>
  <c r="F17" i="26"/>
  <c r="Z17" i="26"/>
  <c r="D17" i="26"/>
  <c r="AT17" i="26"/>
  <c r="V17" i="26"/>
  <c r="B17" i="26"/>
  <c r="AR17" i="26"/>
  <c r="T17" i="26"/>
  <c r="AP17" i="26"/>
  <c r="R17" i="26"/>
  <c r="AL17" i="26"/>
  <c r="N17" i="26"/>
  <c r="AJ17" i="26"/>
  <c r="L17" i="26"/>
  <c r="AD17" i="26"/>
  <c r="J17" i="26"/>
  <c r="AC53" i="3"/>
  <c r="AF129" i="11"/>
  <c r="N129" i="11"/>
  <c r="D129" i="11"/>
  <c r="J129" i="11"/>
  <c r="AJ129" i="11"/>
  <c r="AP129" i="11"/>
  <c r="R129" i="11"/>
  <c r="X129" i="11"/>
  <c r="B129" i="11"/>
  <c r="T129" i="11"/>
  <c r="AT129" i="11"/>
  <c r="H129" i="11"/>
  <c r="AH129" i="11"/>
  <c r="AD129" i="11"/>
  <c r="AN129" i="11"/>
  <c r="P129" i="11"/>
  <c r="AL129" i="11"/>
  <c r="L129" i="11"/>
  <c r="V129" i="11"/>
  <c r="AR129" i="11"/>
  <c r="F129" i="11"/>
  <c r="Z129" i="11"/>
  <c r="AN70" i="26"/>
  <c r="X70" i="26"/>
  <c r="H70" i="26"/>
  <c r="AJ70" i="26"/>
  <c r="T70" i="26"/>
  <c r="D70" i="26"/>
  <c r="AH70" i="26"/>
  <c r="R70" i="26"/>
  <c r="B70" i="26"/>
  <c r="AR70" i="26"/>
  <c r="AB70" i="26"/>
  <c r="L70" i="26"/>
  <c r="AP70" i="26"/>
  <c r="J70" i="26"/>
  <c r="AL70" i="26"/>
  <c r="F70" i="26"/>
  <c r="AF70" i="26"/>
  <c r="AD70" i="26"/>
  <c r="Z70" i="26"/>
  <c r="V70" i="26"/>
  <c r="P70" i="26"/>
  <c r="AT70" i="26"/>
  <c r="N70" i="26"/>
  <c r="D72" i="24"/>
  <c r="F130" i="9"/>
  <c r="AH21" i="11"/>
  <c r="P21" i="11"/>
  <c r="AF21" i="11"/>
  <c r="N21" i="11"/>
  <c r="AR21" i="11"/>
  <c r="Z21" i="11"/>
  <c r="J21" i="11"/>
  <c r="AN21" i="11"/>
  <c r="V21" i="11"/>
  <c r="F21" i="11"/>
  <c r="AL21" i="11"/>
  <c r="T21" i="11"/>
  <c r="D21" i="11"/>
  <c r="AT21" i="11"/>
  <c r="B21" i="11"/>
  <c r="AD21" i="11"/>
  <c r="AP21" i="11"/>
  <c r="AJ21" i="11"/>
  <c r="X21" i="11"/>
  <c r="H21" i="11"/>
  <c r="R21" i="11"/>
  <c r="L21" i="11"/>
  <c r="AN54" i="12"/>
  <c r="X54" i="12"/>
  <c r="H54" i="12"/>
  <c r="AJ54" i="12"/>
  <c r="T54" i="12"/>
  <c r="D54" i="12"/>
  <c r="AH54" i="12"/>
  <c r="R54" i="12"/>
  <c r="B54" i="12"/>
  <c r="AR54" i="12"/>
  <c r="AB54" i="12"/>
  <c r="L54" i="12"/>
  <c r="AD54" i="12"/>
  <c r="Z54" i="12"/>
  <c r="V54" i="12"/>
  <c r="P54" i="12"/>
  <c r="AT54" i="12"/>
  <c r="N54" i="12"/>
  <c r="AP54" i="12"/>
  <c r="J54" i="12"/>
  <c r="AL54" i="12"/>
  <c r="F54" i="12"/>
  <c r="AF54" i="12"/>
  <c r="E107" i="24"/>
  <c r="F107" i="24" s="1"/>
  <c r="G114" i="9"/>
  <c r="AL137" i="26"/>
  <c r="V137" i="26"/>
  <c r="F137" i="26"/>
  <c r="AJ137" i="26"/>
  <c r="T137" i="26"/>
  <c r="D137" i="26"/>
  <c r="AH137" i="26"/>
  <c r="R137" i="26"/>
  <c r="B137" i="26"/>
  <c r="AF137" i="26"/>
  <c r="P137" i="26"/>
  <c r="AT137" i="26"/>
  <c r="AD137" i="26"/>
  <c r="N137" i="26"/>
  <c r="L137" i="26"/>
  <c r="AR137" i="26"/>
  <c r="H137" i="26"/>
  <c r="AN137" i="26"/>
  <c r="AB137" i="26"/>
  <c r="Z137" i="26"/>
  <c r="X137" i="26"/>
  <c r="J137" i="26"/>
  <c r="AP137" i="26"/>
  <c r="D108" i="24"/>
  <c r="F134" i="9"/>
  <c r="AN98" i="11"/>
  <c r="V98" i="11"/>
  <c r="F98" i="11"/>
  <c r="AF98" i="11"/>
  <c r="N98" i="11"/>
  <c r="AD98" i="11"/>
  <c r="H98" i="11"/>
  <c r="Z98" i="11"/>
  <c r="D98" i="11"/>
  <c r="AT98" i="11"/>
  <c r="X98" i="11"/>
  <c r="B98" i="11"/>
  <c r="AR98" i="11"/>
  <c r="T98" i="11"/>
  <c r="AP98" i="11"/>
  <c r="R98" i="11"/>
  <c r="AL98" i="11"/>
  <c r="P98" i="11"/>
  <c r="AJ98" i="11"/>
  <c r="L98" i="11"/>
  <c r="AH98" i="11"/>
  <c r="J98" i="11"/>
  <c r="AH130" i="12"/>
  <c r="B130" i="12"/>
  <c r="R130" i="12"/>
  <c r="AF130" i="12"/>
  <c r="AP130" i="12"/>
  <c r="F130" i="12"/>
  <c r="P130" i="12"/>
  <c r="Z130" i="12"/>
  <c r="AJ130" i="12"/>
  <c r="AT130" i="12"/>
  <c r="J130" i="12"/>
  <c r="T130" i="12"/>
  <c r="AD130" i="12"/>
  <c r="AN130" i="12"/>
  <c r="D130" i="12"/>
  <c r="N130" i="12"/>
  <c r="X130" i="12"/>
  <c r="L130" i="12"/>
  <c r="AR130" i="12"/>
  <c r="H130" i="12"/>
  <c r="V130" i="12"/>
  <c r="AB130" i="12"/>
  <c r="AL130" i="12"/>
  <c r="H6" i="23"/>
  <c r="H6" i="8"/>
  <c r="C30" i="24" s="1"/>
  <c r="H128" i="9"/>
  <c r="C128" i="9"/>
  <c r="H15" i="18"/>
  <c r="H115" i="8"/>
  <c r="C116" i="24" s="1"/>
  <c r="AJ4" i="11"/>
  <c r="T4" i="11"/>
  <c r="D4" i="11"/>
  <c r="AH4" i="11"/>
  <c r="R4" i="11"/>
  <c r="B4" i="11"/>
  <c r="AT4" i="11"/>
  <c r="AD4" i="11"/>
  <c r="N4" i="11"/>
  <c r="AP4" i="11"/>
  <c r="Z4" i="11"/>
  <c r="J4" i="11"/>
  <c r="AN4" i="11"/>
  <c r="H4" i="11"/>
  <c r="X4" i="11"/>
  <c r="AF4" i="11"/>
  <c r="P4" i="11"/>
  <c r="AB4" i="11"/>
  <c r="V4" i="11"/>
  <c r="L4" i="11"/>
  <c r="F4" i="11"/>
  <c r="AL4" i="11"/>
  <c r="AR4" i="11"/>
  <c r="AN19" i="12"/>
  <c r="X19" i="12"/>
  <c r="H19" i="12"/>
  <c r="AL19" i="12"/>
  <c r="V19" i="12"/>
  <c r="F19" i="12"/>
  <c r="AJ19" i="12"/>
  <c r="T19" i="12"/>
  <c r="D19" i="12"/>
  <c r="AH19" i="12"/>
  <c r="R19" i="12"/>
  <c r="B19" i="12"/>
  <c r="AF19" i="12"/>
  <c r="P19" i="12"/>
  <c r="AT19" i="12"/>
  <c r="AD19" i="12"/>
  <c r="N19" i="12"/>
  <c r="AR19" i="12"/>
  <c r="AB19" i="12"/>
  <c r="L19" i="12"/>
  <c r="AP19" i="12"/>
  <c r="Z19" i="12"/>
  <c r="J19" i="12"/>
  <c r="AB18" i="3"/>
  <c r="H168" i="24"/>
  <c r="G168" i="24"/>
  <c r="AT31" i="11"/>
  <c r="AD31" i="11"/>
  <c r="L31" i="11"/>
  <c r="AR31" i="11"/>
  <c r="Z31" i="11"/>
  <c r="J31" i="11"/>
  <c r="AN31" i="11"/>
  <c r="V31" i="11"/>
  <c r="F31" i="11"/>
  <c r="AJ31" i="11"/>
  <c r="R31" i="11"/>
  <c r="B31" i="11"/>
  <c r="AH31" i="11"/>
  <c r="P31" i="11"/>
  <c r="H31" i="11"/>
  <c r="D31" i="11"/>
  <c r="AP31" i="11"/>
  <c r="AL31" i="11"/>
  <c r="AF31" i="11"/>
  <c r="N31" i="11"/>
  <c r="X31" i="11"/>
  <c r="T31" i="11"/>
  <c r="AF110" i="12"/>
  <c r="P110" i="12"/>
  <c r="AR110" i="12"/>
  <c r="AB110" i="12"/>
  <c r="L110" i="12"/>
  <c r="AP110" i="12"/>
  <c r="Z110" i="12"/>
  <c r="J110" i="12"/>
  <c r="AJ110" i="12"/>
  <c r="T110" i="12"/>
  <c r="D110" i="12"/>
  <c r="AD110" i="12"/>
  <c r="X110" i="12"/>
  <c r="V110" i="12"/>
  <c r="R110" i="12"/>
  <c r="AT110" i="12"/>
  <c r="N110" i="12"/>
  <c r="AN110" i="12"/>
  <c r="H110" i="12"/>
  <c r="AL110" i="12"/>
  <c r="F110" i="12"/>
  <c r="AH110" i="12"/>
  <c r="B110" i="12"/>
  <c r="AR102" i="12"/>
  <c r="AB102" i="12"/>
  <c r="L102" i="12"/>
  <c r="AJ102" i="12"/>
  <c r="T102" i="12"/>
  <c r="D102" i="12"/>
  <c r="AF102" i="12"/>
  <c r="J102" i="12"/>
  <c r="AD102" i="12"/>
  <c r="H102" i="12"/>
  <c r="Z102" i="12"/>
  <c r="F102" i="12"/>
  <c r="AT102" i="12"/>
  <c r="X102" i="12"/>
  <c r="B102" i="12"/>
  <c r="AP102" i="12"/>
  <c r="V102" i="12"/>
  <c r="AN102" i="12"/>
  <c r="R102" i="12"/>
  <c r="AL102" i="12"/>
  <c r="P102" i="12"/>
  <c r="N102" i="12"/>
  <c r="AH102" i="12"/>
  <c r="H9" i="21"/>
  <c r="H49" i="8"/>
  <c r="C59" i="24" s="1"/>
  <c r="C117" i="9"/>
  <c r="H117" i="9"/>
  <c r="AF14" i="11"/>
  <c r="N14" i="11"/>
  <c r="AT14" i="11"/>
  <c r="L14" i="11"/>
  <c r="AD14" i="11"/>
  <c r="AP14" i="11"/>
  <c r="X14" i="11"/>
  <c r="H14" i="11"/>
  <c r="AL14" i="11"/>
  <c r="T14" i="11"/>
  <c r="D14" i="11"/>
  <c r="B14" i="11"/>
  <c r="AJ14" i="11"/>
  <c r="R14" i="11"/>
  <c r="J14" i="11"/>
  <c r="F14" i="11"/>
  <c r="AR14" i="11"/>
  <c r="P14" i="11"/>
  <c r="AN14" i="11"/>
  <c r="AH14" i="11"/>
  <c r="Z14" i="11"/>
  <c r="V14" i="11"/>
  <c r="AF22" i="11"/>
  <c r="N22" i="11"/>
  <c r="L22" i="11"/>
  <c r="AT22" i="11"/>
  <c r="AD22" i="11"/>
  <c r="AP22" i="11"/>
  <c r="X22" i="11"/>
  <c r="H22" i="11"/>
  <c r="AL22" i="11"/>
  <c r="T22" i="11"/>
  <c r="D22" i="11"/>
  <c r="R22" i="11"/>
  <c r="AJ22" i="11"/>
  <c r="B22" i="11"/>
  <c r="AN22" i="11"/>
  <c r="AH22" i="11"/>
  <c r="Z22" i="11"/>
  <c r="V22" i="11"/>
  <c r="P22" i="11"/>
  <c r="J22" i="11"/>
  <c r="F22" i="11"/>
  <c r="AR22" i="11"/>
  <c r="H102" i="24"/>
  <c r="G102" i="24"/>
  <c r="D57" i="24"/>
  <c r="F9" i="9"/>
  <c r="W9" i="8"/>
  <c r="AN34" i="11"/>
  <c r="V34" i="11"/>
  <c r="F34" i="11"/>
  <c r="AL34" i="11"/>
  <c r="T34" i="11"/>
  <c r="D34" i="11"/>
  <c r="AJ34" i="11"/>
  <c r="R34" i="11"/>
  <c r="B34" i="11"/>
  <c r="AH34" i="11"/>
  <c r="P34" i="11"/>
  <c r="AT34" i="11"/>
  <c r="AD34" i="11"/>
  <c r="L34" i="11"/>
  <c r="AR34" i="11"/>
  <c r="Z34" i="11"/>
  <c r="J34" i="11"/>
  <c r="N34" i="11"/>
  <c r="H34" i="11"/>
  <c r="AP34" i="11"/>
  <c r="X34" i="11"/>
  <c r="AF34" i="11"/>
  <c r="H42" i="24"/>
  <c r="G42" i="24"/>
  <c r="H44" i="24"/>
  <c r="G44" i="24"/>
  <c r="AR25" i="26"/>
  <c r="AB25" i="26"/>
  <c r="L25" i="26"/>
  <c r="AP25" i="26"/>
  <c r="Z25" i="26"/>
  <c r="J25" i="26"/>
  <c r="AN25" i="26"/>
  <c r="X25" i="26"/>
  <c r="H25" i="26"/>
  <c r="AL25" i="26"/>
  <c r="V25" i="26"/>
  <c r="F25" i="26"/>
  <c r="AJ25" i="26"/>
  <c r="T25" i="26"/>
  <c r="D25" i="26"/>
  <c r="AH25" i="26"/>
  <c r="R25" i="26"/>
  <c r="B25" i="26"/>
  <c r="AF25" i="26"/>
  <c r="P25" i="26"/>
  <c r="AT25" i="26"/>
  <c r="AD25" i="26"/>
  <c r="N25" i="26"/>
  <c r="AC57" i="3"/>
  <c r="E88" i="24"/>
  <c r="F88" i="24" s="1"/>
  <c r="G92" i="9"/>
  <c r="H7" i="24"/>
  <c r="G7" i="24"/>
  <c r="AJ110" i="11"/>
  <c r="R110" i="11"/>
  <c r="B110" i="11"/>
  <c r="AF110" i="11"/>
  <c r="N110" i="11"/>
  <c r="AT110" i="11"/>
  <c r="AD110" i="11"/>
  <c r="L110" i="11"/>
  <c r="AP110" i="11"/>
  <c r="X110" i="11"/>
  <c r="H110" i="11"/>
  <c r="AN110" i="11"/>
  <c r="V110" i="11"/>
  <c r="F110" i="11"/>
  <c r="AR110" i="11"/>
  <c r="AL110" i="11"/>
  <c r="AH110" i="11"/>
  <c r="Z110" i="11"/>
  <c r="T110" i="11"/>
  <c r="P110" i="11"/>
  <c r="J110" i="11"/>
  <c r="D110" i="11"/>
  <c r="AP140" i="26"/>
  <c r="Z140" i="26"/>
  <c r="J140" i="26"/>
  <c r="AN140" i="26"/>
  <c r="X140" i="26"/>
  <c r="H140" i="26"/>
  <c r="AL140" i="26"/>
  <c r="V140" i="26"/>
  <c r="F140" i="26"/>
  <c r="AJ140" i="26"/>
  <c r="T140" i="26"/>
  <c r="D140" i="26"/>
  <c r="AH140" i="26"/>
  <c r="R140" i="26"/>
  <c r="B140" i="26"/>
  <c r="P140" i="26"/>
  <c r="L140" i="26"/>
  <c r="AR140" i="26"/>
  <c r="AF140" i="26"/>
  <c r="AD140" i="26"/>
  <c r="AB140" i="26"/>
  <c r="N140" i="26"/>
  <c r="AT140" i="26"/>
  <c r="E70" i="24"/>
  <c r="F70" i="24" s="1"/>
  <c r="H70" i="24" s="1"/>
  <c r="G90" i="9"/>
  <c r="T49" i="11"/>
  <c r="AL49" i="11"/>
  <c r="D49" i="11"/>
  <c r="AH49" i="11"/>
  <c r="P49" i="11"/>
  <c r="AF49" i="11"/>
  <c r="N49" i="11"/>
  <c r="AT49" i="11"/>
  <c r="AD49" i="11"/>
  <c r="L49" i="11"/>
  <c r="J49" i="11"/>
  <c r="AR49" i="11"/>
  <c r="Z49" i="11"/>
  <c r="AP49" i="11"/>
  <c r="R49" i="11"/>
  <c r="F49" i="11"/>
  <c r="H49" i="11"/>
  <c r="AJ49" i="11"/>
  <c r="V49" i="11"/>
  <c r="X49" i="11"/>
  <c r="AN49" i="11"/>
  <c r="B49" i="11"/>
  <c r="AN108" i="11"/>
  <c r="V108" i="11"/>
  <c r="F108" i="11"/>
  <c r="AJ108" i="11"/>
  <c r="R108" i="11"/>
  <c r="B108" i="11"/>
  <c r="AH108" i="11"/>
  <c r="P108" i="11"/>
  <c r="AT108" i="11"/>
  <c r="AD108" i="11"/>
  <c r="L108" i="11"/>
  <c r="AR108" i="11"/>
  <c r="Z108" i="11"/>
  <c r="J108" i="11"/>
  <c r="AF108" i="11"/>
  <c r="X108" i="11"/>
  <c r="T108" i="11"/>
  <c r="N108" i="11"/>
  <c r="H108" i="11"/>
  <c r="D108" i="11"/>
  <c r="AP108" i="11"/>
  <c r="AL108" i="11"/>
  <c r="H12" i="9"/>
  <c r="C12" i="9"/>
  <c r="E148" i="24"/>
  <c r="F148" i="24" s="1"/>
  <c r="G39" i="9"/>
  <c r="H10" i="20"/>
  <c r="H70" i="8"/>
  <c r="C69" i="24" s="1"/>
  <c r="H5" i="19"/>
  <c r="H85" i="8"/>
  <c r="C65" i="9"/>
  <c r="K21" i="9" s="1"/>
  <c r="C24" i="24" s="1"/>
  <c r="H65" i="9"/>
  <c r="H9" i="17"/>
  <c r="H129" i="8"/>
  <c r="C63" i="24" s="1"/>
  <c r="H45" i="9"/>
  <c r="C45" i="9"/>
  <c r="K20" i="9" s="1"/>
  <c r="C23" i="24" s="1"/>
  <c r="H18" i="17"/>
  <c r="H138" i="8"/>
  <c r="C144" i="24" s="1"/>
  <c r="C118" i="9"/>
  <c r="H118" i="9"/>
  <c r="H140" i="24"/>
  <c r="G140" i="24"/>
  <c r="AF48" i="26"/>
  <c r="P48" i="26"/>
  <c r="AT48" i="26"/>
  <c r="AD48" i="26"/>
  <c r="N48" i="26"/>
  <c r="AR48" i="26"/>
  <c r="AB48" i="26"/>
  <c r="L48" i="26"/>
  <c r="AP48" i="26"/>
  <c r="Z48" i="26"/>
  <c r="J48" i="26"/>
  <c r="AN48" i="26"/>
  <c r="X48" i="26"/>
  <c r="H48" i="26"/>
  <c r="AL48" i="26"/>
  <c r="V48" i="26"/>
  <c r="F48" i="26"/>
  <c r="AJ48" i="26"/>
  <c r="T48" i="26"/>
  <c r="D48" i="26"/>
  <c r="B48" i="26"/>
  <c r="AH48" i="26"/>
  <c r="R48" i="26"/>
  <c r="H152" i="24"/>
  <c r="G152" i="24"/>
  <c r="AJ63" i="11"/>
  <c r="N63" i="11"/>
  <c r="AF63" i="11"/>
  <c r="H63" i="11"/>
  <c r="X63" i="11"/>
  <c r="B63" i="11"/>
  <c r="AR63" i="11"/>
  <c r="V63" i="11"/>
  <c r="L63" i="11"/>
  <c r="AL63" i="11"/>
  <c r="J63" i="11"/>
  <c r="P63" i="11"/>
  <c r="T63" i="11"/>
  <c r="AH63" i="11"/>
  <c r="AN63" i="11"/>
  <c r="AD63" i="11"/>
  <c r="D63" i="11"/>
  <c r="R63" i="11"/>
  <c r="F63" i="11"/>
  <c r="AP63" i="11"/>
  <c r="Z63" i="11"/>
  <c r="AT63" i="11"/>
  <c r="N95" i="26"/>
  <c r="AF95" i="26"/>
  <c r="L95" i="26"/>
  <c r="AB95" i="26"/>
  <c r="F95" i="26"/>
  <c r="AT95" i="26"/>
  <c r="Z95" i="26"/>
  <c r="B95" i="26"/>
  <c r="AR95" i="26"/>
  <c r="V95" i="26"/>
  <c r="AL95" i="26"/>
  <c r="P95" i="26"/>
  <c r="AN95" i="26"/>
  <c r="X95" i="26"/>
  <c r="J95" i="26"/>
  <c r="AH95" i="26"/>
  <c r="H95" i="26"/>
  <c r="AD95" i="26"/>
  <c r="AP95" i="26"/>
  <c r="R95" i="26"/>
  <c r="AJ95" i="26"/>
  <c r="T95" i="26"/>
  <c r="D95" i="26"/>
  <c r="E18" i="24"/>
  <c r="F18" i="24" s="1"/>
  <c r="O16" i="9"/>
  <c r="Q16" i="9" s="1"/>
  <c r="H86" i="8"/>
  <c r="C34" i="24" s="1"/>
  <c r="H6" i="19"/>
  <c r="H3" i="20"/>
  <c r="H63" i="8"/>
  <c r="H12" i="17"/>
  <c r="H132" i="8"/>
  <c r="C90" i="24" s="1"/>
  <c r="H53" i="9"/>
  <c r="C53" i="9"/>
  <c r="H15" i="20"/>
  <c r="H75" i="8"/>
  <c r="C114" i="24" s="1"/>
  <c r="H130" i="9"/>
  <c r="C130" i="9"/>
  <c r="AF21" i="12"/>
  <c r="P21" i="12"/>
  <c r="AT21" i="12"/>
  <c r="AD21" i="12"/>
  <c r="N21" i="12"/>
  <c r="AR21" i="12"/>
  <c r="AB21" i="12"/>
  <c r="L21" i="12"/>
  <c r="AP21" i="12"/>
  <c r="Z21" i="12"/>
  <c r="J21" i="12"/>
  <c r="AN21" i="12"/>
  <c r="X21" i="12"/>
  <c r="H21" i="12"/>
  <c r="AL21" i="12"/>
  <c r="V21" i="12"/>
  <c r="F21" i="12"/>
  <c r="AJ21" i="12"/>
  <c r="T21" i="12"/>
  <c r="D21" i="12"/>
  <c r="AH21" i="12"/>
  <c r="R21" i="12"/>
  <c r="B21" i="12"/>
  <c r="E130" i="24"/>
  <c r="F130" i="24" s="1"/>
  <c r="G37" i="9"/>
  <c r="V52" i="11"/>
  <c r="X52" i="11"/>
  <c r="D52" i="11"/>
  <c r="AT52" i="11"/>
  <c r="P52" i="11"/>
  <c r="AN52" i="11"/>
  <c r="AL52" i="11"/>
  <c r="N52" i="11"/>
  <c r="AH52" i="11"/>
  <c r="L52" i="11"/>
  <c r="AF52" i="11"/>
  <c r="H52" i="11"/>
  <c r="B52" i="11"/>
  <c r="AP52" i="11"/>
  <c r="AR52" i="11"/>
  <c r="Z52" i="11"/>
  <c r="J52" i="11"/>
  <c r="T52" i="11"/>
  <c r="F52" i="11"/>
  <c r="AJ52" i="11"/>
  <c r="AD52" i="11"/>
  <c r="R52" i="11"/>
  <c r="Z121" i="26"/>
  <c r="D121" i="26"/>
  <c r="AP121" i="26"/>
  <c r="T121" i="26"/>
  <c r="AJ121" i="26"/>
  <c r="J121" i="26"/>
  <c r="AH121" i="26"/>
  <c r="H121" i="26"/>
  <c r="AF121" i="26"/>
  <c r="B121" i="26"/>
  <c r="AB121" i="26"/>
  <c r="X121" i="26"/>
  <c r="R121" i="26"/>
  <c r="AR121" i="26"/>
  <c r="P121" i="26"/>
  <c r="AN121" i="26"/>
  <c r="L121" i="26"/>
  <c r="AL121" i="26"/>
  <c r="V121" i="26"/>
  <c r="F121" i="26"/>
  <c r="AT121" i="26"/>
  <c r="AD121" i="26"/>
  <c r="N121" i="26"/>
  <c r="AN42" i="11"/>
  <c r="V42" i="11"/>
  <c r="F42" i="11"/>
  <c r="R42" i="11"/>
  <c r="B42" i="11"/>
  <c r="AL42" i="11"/>
  <c r="T42" i="11"/>
  <c r="D42" i="11"/>
  <c r="AJ42" i="11"/>
  <c r="AH42" i="11"/>
  <c r="P42" i="11"/>
  <c r="AT42" i="11"/>
  <c r="AD42" i="11"/>
  <c r="L42" i="11"/>
  <c r="AR42" i="11"/>
  <c r="Z42" i="11"/>
  <c r="J42" i="11"/>
  <c r="AF42" i="11"/>
  <c r="AP42" i="11"/>
  <c r="X42" i="11"/>
  <c r="N42" i="11"/>
  <c r="H42" i="11"/>
  <c r="AN70" i="12"/>
  <c r="X70" i="12"/>
  <c r="H70" i="12"/>
  <c r="AJ70" i="12"/>
  <c r="T70" i="12"/>
  <c r="D70" i="12"/>
  <c r="AH70" i="12"/>
  <c r="R70" i="12"/>
  <c r="B70" i="12"/>
  <c r="AF70" i="12"/>
  <c r="P70" i="12"/>
  <c r="AT70" i="12"/>
  <c r="AD70" i="12"/>
  <c r="N70" i="12"/>
  <c r="AR70" i="12"/>
  <c r="AB70" i="12"/>
  <c r="L70" i="12"/>
  <c r="Z70" i="12"/>
  <c r="V70" i="12"/>
  <c r="J70" i="12"/>
  <c r="F70" i="12"/>
  <c r="AP70" i="12"/>
  <c r="AL70" i="12"/>
  <c r="AD113" i="3"/>
  <c r="AB113" i="3"/>
  <c r="AC113" i="3"/>
  <c r="AF86" i="11"/>
  <c r="N86" i="11"/>
  <c r="AN86" i="11"/>
  <c r="V86" i="11"/>
  <c r="F86" i="11"/>
  <c r="AP86" i="11"/>
  <c r="R86" i="11"/>
  <c r="AL86" i="11"/>
  <c r="P86" i="11"/>
  <c r="AJ86" i="11"/>
  <c r="L86" i="11"/>
  <c r="AH86" i="11"/>
  <c r="J86" i="11"/>
  <c r="AD86" i="11"/>
  <c r="H86" i="11"/>
  <c r="Z86" i="11"/>
  <c r="D86" i="11"/>
  <c r="AT86" i="11"/>
  <c r="X86" i="11"/>
  <c r="B86" i="11"/>
  <c r="AR86" i="11"/>
  <c r="T86" i="11"/>
  <c r="R118" i="12"/>
  <c r="AH118" i="12"/>
  <c r="Z118" i="12"/>
  <c r="AJ118" i="12"/>
  <c r="J118" i="12"/>
  <c r="T118" i="12"/>
  <c r="AF118" i="12"/>
  <c r="AN118" i="12"/>
  <c r="D118" i="12"/>
  <c r="B118" i="12"/>
  <c r="AD118" i="12"/>
  <c r="P118" i="12"/>
  <c r="X118" i="12"/>
  <c r="AP118" i="12"/>
  <c r="AR118" i="12"/>
  <c r="H118" i="12"/>
  <c r="AB118" i="12"/>
  <c r="AL118" i="12"/>
  <c r="N118" i="12"/>
  <c r="F118" i="12"/>
  <c r="AT118" i="12"/>
  <c r="L118" i="12"/>
  <c r="V118" i="12"/>
  <c r="AP112" i="26"/>
  <c r="Z112" i="26"/>
  <c r="J112" i="26"/>
  <c r="AH112" i="26"/>
  <c r="R112" i="26"/>
  <c r="B112" i="26"/>
  <c r="AF112" i="26"/>
  <c r="L112" i="26"/>
  <c r="AB112" i="26"/>
  <c r="F112" i="26"/>
  <c r="AR112" i="26"/>
  <c r="P112" i="26"/>
  <c r="AN112" i="26"/>
  <c r="N112" i="26"/>
  <c r="AL112" i="26"/>
  <c r="H112" i="26"/>
  <c r="AJ112" i="26"/>
  <c r="D112" i="26"/>
  <c r="AD112" i="26"/>
  <c r="X112" i="26"/>
  <c r="V112" i="26"/>
  <c r="AT112" i="26"/>
  <c r="T112" i="26"/>
  <c r="AN90" i="11"/>
  <c r="V90" i="11"/>
  <c r="F90" i="11"/>
  <c r="AF90" i="11"/>
  <c r="N90" i="11"/>
  <c r="AD90" i="11"/>
  <c r="H90" i="11"/>
  <c r="Z90" i="11"/>
  <c r="D90" i="11"/>
  <c r="AT90" i="11"/>
  <c r="X90" i="11"/>
  <c r="B90" i="11"/>
  <c r="AR90" i="11"/>
  <c r="T90" i="11"/>
  <c r="AP90" i="11"/>
  <c r="R90" i="11"/>
  <c r="AL90" i="11"/>
  <c r="P90" i="11"/>
  <c r="AJ90" i="11"/>
  <c r="L90" i="11"/>
  <c r="AH90" i="11"/>
  <c r="J90" i="11"/>
  <c r="AH122" i="12"/>
  <c r="R122" i="12"/>
  <c r="B122" i="12"/>
  <c r="AT122" i="12"/>
  <c r="J122" i="12"/>
  <c r="T122" i="12"/>
  <c r="AD122" i="12"/>
  <c r="AN122" i="12"/>
  <c r="D122" i="12"/>
  <c r="N122" i="12"/>
  <c r="X122" i="12"/>
  <c r="AJ122" i="12"/>
  <c r="AR122" i="12"/>
  <c r="H122" i="12"/>
  <c r="AB122" i="12"/>
  <c r="AL122" i="12"/>
  <c r="Z122" i="12"/>
  <c r="L122" i="12"/>
  <c r="V122" i="12"/>
  <c r="P122" i="12"/>
  <c r="AF122" i="12"/>
  <c r="AP122" i="12"/>
  <c r="F122" i="12"/>
  <c r="AP116" i="26"/>
  <c r="Z116" i="26"/>
  <c r="J116" i="26"/>
  <c r="AH116" i="26"/>
  <c r="R116" i="26"/>
  <c r="B116" i="26"/>
  <c r="AF116" i="26"/>
  <c r="L116" i="26"/>
  <c r="AB116" i="26"/>
  <c r="F116" i="26"/>
  <c r="V116" i="26"/>
  <c r="AT116" i="26"/>
  <c r="T116" i="26"/>
  <c r="AR116" i="26"/>
  <c r="P116" i="26"/>
  <c r="AN116" i="26"/>
  <c r="N116" i="26"/>
  <c r="AL116" i="26"/>
  <c r="H116" i="26"/>
  <c r="AJ116" i="26"/>
  <c r="D116" i="26"/>
  <c r="AD116" i="26"/>
  <c r="X116" i="26"/>
  <c r="E6" i="24"/>
  <c r="F6" i="24" s="1"/>
  <c r="H6" i="24" s="1"/>
  <c r="O5" i="9"/>
  <c r="D88" i="24"/>
  <c r="F92" i="9"/>
  <c r="AH84" i="11"/>
  <c r="L84" i="11"/>
  <c r="AD84" i="11"/>
  <c r="F84" i="11"/>
  <c r="X84" i="11"/>
  <c r="D84" i="11"/>
  <c r="AT84" i="11"/>
  <c r="V84" i="11"/>
  <c r="AP84" i="11"/>
  <c r="T84" i="11"/>
  <c r="J84" i="11"/>
  <c r="H84" i="11"/>
  <c r="AF84" i="11"/>
  <c r="N84" i="11"/>
  <c r="AL84" i="11"/>
  <c r="AJ84" i="11"/>
  <c r="R84" i="11"/>
  <c r="B84" i="11"/>
  <c r="P84" i="11"/>
  <c r="Z84" i="11"/>
  <c r="AR84" i="11"/>
  <c r="AN84" i="11"/>
  <c r="W6" i="8"/>
  <c r="AR135" i="12"/>
  <c r="AB135" i="12"/>
  <c r="L135" i="12"/>
  <c r="AP135" i="12"/>
  <c r="Z135" i="12"/>
  <c r="J135" i="12"/>
  <c r="AN135" i="12"/>
  <c r="X135" i="12"/>
  <c r="H135" i="12"/>
  <c r="AL135" i="12"/>
  <c r="V135" i="12"/>
  <c r="F135" i="12"/>
  <c r="AJ135" i="12"/>
  <c r="T135" i="12"/>
  <c r="D135" i="12"/>
  <c r="AH135" i="12"/>
  <c r="R135" i="12"/>
  <c r="B135" i="12"/>
  <c r="AF135" i="12"/>
  <c r="P135" i="12"/>
  <c r="AT135" i="12"/>
  <c r="AD135" i="12"/>
  <c r="N135" i="12"/>
  <c r="AF13" i="26"/>
  <c r="P13" i="26"/>
  <c r="AR13" i="26"/>
  <c r="Z13" i="26"/>
  <c r="H13" i="26"/>
  <c r="AP13" i="26"/>
  <c r="X13" i="26"/>
  <c r="F13" i="26"/>
  <c r="AN13" i="26"/>
  <c r="V13" i="26"/>
  <c r="D13" i="26"/>
  <c r="AL13" i="26"/>
  <c r="T13" i="26"/>
  <c r="B13" i="26"/>
  <c r="AJ13" i="26"/>
  <c r="R13" i="26"/>
  <c r="AH13" i="26"/>
  <c r="N13" i="26"/>
  <c r="AD13" i="26"/>
  <c r="L13" i="26"/>
  <c r="J13" i="26"/>
  <c r="AT13" i="26"/>
  <c r="AB13" i="26"/>
  <c r="AN66" i="26"/>
  <c r="X66" i="26"/>
  <c r="H66" i="26"/>
  <c r="AJ66" i="26"/>
  <c r="T66" i="26"/>
  <c r="D66" i="26"/>
  <c r="AH66" i="26"/>
  <c r="R66" i="26"/>
  <c r="B66" i="26"/>
  <c r="AR66" i="26"/>
  <c r="AB66" i="26"/>
  <c r="L66" i="26"/>
  <c r="V66" i="26"/>
  <c r="P66" i="26"/>
  <c r="AT66" i="26"/>
  <c r="N66" i="26"/>
  <c r="AP66" i="26"/>
  <c r="J66" i="26"/>
  <c r="AL66" i="26"/>
  <c r="F66" i="26"/>
  <c r="AF66" i="26"/>
  <c r="AD66" i="26"/>
  <c r="Z66" i="26"/>
  <c r="AB128" i="3"/>
  <c r="H8" i="23"/>
  <c r="H8" i="8"/>
  <c r="C48" i="24" s="1"/>
  <c r="D5" i="24"/>
  <c r="D165" i="24"/>
  <c r="F21" i="9"/>
  <c r="W21" i="8"/>
  <c r="Z89" i="11"/>
  <c r="D89" i="11"/>
  <c r="AN89" i="11"/>
  <c r="R89" i="11"/>
  <c r="AP89" i="11"/>
  <c r="L89" i="11"/>
  <c r="N89" i="11"/>
  <c r="T89" i="11"/>
  <c r="X89" i="11"/>
  <c r="AJ89" i="11"/>
  <c r="AL89" i="11"/>
  <c r="AR89" i="11"/>
  <c r="B89" i="11"/>
  <c r="H89" i="11"/>
  <c r="F89" i="11"/>
  <c r="J89" i="11"/>
  <c r="V89" i="11"/>
  <c r="AH89" i="11"/>
  <c r="AD89" i="11"/>
  <c r="AF89" i="11"/>
  <c r="AT89" i="11"/>
  <c r="P89" i="11"/>
  <c r="H151" i="24"/>
  <c r="G151" i="24"/>
  <c r="AH5" i="11"/>
  <c r="P5" i="11"/>
  <c r="N5" i="11"/>
  <c r="AF5" i="11"/>
  <c r="AR5" i="11"/>
  <c r="Z5" i="11"/>
  <c r="J5" i="11"/>
  <c r="AN5" i="11"/>
  <c r="V5" i="11"/>
  <c r="F5" i="11"/>
  <c r="T5" i="11"/>
  <c r="AL5" i="11"/>
  <c r="D5" i="11"/>
  <c r="L5" i="11"/>
  <c r="AP5" i="11"/>
  <c r="R5" i="11"/>
  <c r="H5" i="11"/>
  <c r="AT5" i="11"/>
  <c r="B5" i="11"/>
  <c r="AJ5" i="11"/>
  <c r="AD5" i="11"/>
  <c r="X5" i="11"/>
  <c r="AH37" i="12"/>
  <c r="L37" i="12"/>
  <c r="AD37" i="12"/>
  <c r="J37" i="12"/>
  <c r="AB37" i="12"/>
  <c r="F37" i="12"/>
  <c r="AT37" i="12"/>
  <c r="Z37" i="12"/>
  <c r="D37" i="12"/>
  <c r="AR37" i="12"/>
  <c r="V37" i="12"/>
  <c r="B37" i="12"/>
  <c r="AP37" i="12"/>
  <c r="T37" i="12"/>
  <c r="AL37" i="12"/>
  <c r="R37" i="12"/>
  <c r="AJ37" i="12"/>
  <c r="N37" i="12"/>
  <c r="X37" i="12"/>
  <c r="H37" i="12"/>
  <c r="AF37" i="12"/>
  <c r="P37" i="12"/>
  <c r="AN37" i="12"/>
  <c r="P102" i="8"/>
  <c r="L32" i="9" s="1"/>
  <c r="P82" i="8"/>
  <c r="L31" i="9" s="1"/>
  <c r="AJ12" i="12"/>
  <c r="T12" i="12"/>
  <c r="D12" i="12"/>
  <c r="AH12" i="12"/>
  <c r="R12" i="12"/>
  <c r="B12" i="12"/>
  <c r="AF12" i="12"/>
  <c r="P12" i="12"/>
  <c r="AT12" i="12"/>
  <c r="AD12" i="12"/>
  <c r="N12" i="12"/>
  <c r="AR12" i="12"/>
  <c r="AB12" i="12"/>
  <c r="L12" i="12"/>
  <c r="AP12" i="12"/>
  <c r="Z12" i="12"/>
  <c r="J12" i="12"/>
  <c r="AN12" i="12"/>
  <c r="X12" i="12"/>
  <c r="H12" i="12"/>
  <c r="AL12" i="12"/>
  <c r="V12" i="12"/>
  <c r="F12" i="12"/>
  <c r="H55" i="9"/>
  <c r="C55" i="9"/>
  <c r="C81" i="9"/>
  <c r="H81" i="9"/>
  <c r="C5" i="9"/>
  <c r="K18" i="9" s="1"/>
  <c r="C21" i="24" s="1"/>
  <c r="H5" i="9"/>
  <c r="D66" i="24"/>
  <c r="F10" i="9"/>
  <c r="W10" i="8"/>
  <c r="AF46" i="11"/>
  <c r="N46" i="11"/>
  <c r="AR46" i="11"/>
  <c r="J46" i="11"/>
  <c r="AT46" i="11"/>
  <c r="AD46" i="11"/>
  <c r="L46" i="11"/>
  <c r="Z46" i="11"/>
  <c r="AP46" i="11"/>
  <c r="X46" i="11"/>
  <c r="H46" i="11"/>
  <c r="AL46" i="11"/>
  <c r="T46" i="11"/>
  <c r="D46" i="11"/>
  <c r="AJ46" i="11"/>
  <c r="R46" i="11"/>
  <c r="B46" i="11"/>
  <c r="P46" i="11"/>
  <c r="F46" i="11"/>
  <c r="V46" i="11"/>
  <c r="AN46" i="11"/>
  <c r="AH46" i="11"/>
  <c r="AL27" i="11"/>
  <c r="T27" i="11"/>
  <c r="D27" i="11"/>
  <c r="AJ27" i="11"/>
  <c r="R27" i="11"/>
  <c r="B27" i="11"/>
  <c r="AF27" i="11"/>
  <c r="N27" i="11"/>
  <c r="AR27" i="11"/>
  <c r="Z27" i="11"/>
  <c r="J27" i="11"/>
  <c r="AP27" i="11"/>
  <c r="X27" i="11"/>
  <c r="H27" i="11"/>
  <c r="L27" i="11"/>
  <c r="F27" i="11"/>
  <c r="AN27" i="11"/>
  <c r="AT27" i="11"/>
  <c r="P27" i="11"/>
  <c r="AH27" i="11"/>
  <c r="AD27" i="11"/>
  <c r="V27" i="11"/>
  <c r="AH77" i="12"/>
  <c r="R77" i="12"/>
  <c r="B77" i="12"/>
  <c r="N77" i="12"/>
  <c r="J77" i="12"/>
  <c r="AT77" i="12"/>
  <c r="AP77" i="12"/>
  <c r="AD77" i="12"/>
  <c r="Z77" i="12"/>
  <c r="AF77" i="12"/>
  <c r="AJ77" i="12"/>
  <c r="F77" i="12"/>
  <c r="V77" i="12"/>
  <c r="L77" i="12"/>
  <c r="P77" i="12"/>
  <c r="AL77" i="12"/>
  <c r="H77" i="12"/>
  <c r="AB77" i="12"/>
  <c r="X77" i="12"/>
  <c r="T77" i="12"/>
  <c r="AR77" i="12"/>
  <c r="AN77" i="12"/>
  <c r="D77" i="12"/>
  <c r="AF100" i="26"/>
  <c r="P100" i="26"/>
  <c r="AN100" i="26"/>
  <c r="R100" i="26"/>
  <c r="AL100" i="26"/>
  <c r="N100" i="26"/>
  <c r="AH100" i="26"/>
  <c r="L100" i="26"/>
  <c r="AD100" i="26"/>
  <c r="J100" i="26"/>
  <c r="AB100" i="26"/>
  <c r="H100" i="26"/>
  <c r="AT100" i="26"/>
  <c r="Z100" i="26"/>
  <c r="F100" i="26"/>
  <c r="AR100" i="26"/>
  <c r="X100" i="26"/>
  <c r="B100" i="26"/>
  <c r="AP100" i="26"/>
  <c r="V100" i="26"/>
  <c r="AJ100" i="26"/>
  <c r="D100" i="26"/>
  <c r="T100" i="26"/>
  <c r="E162" i="24"/>
  <c r="F162" i="24" s="1"/>
  <c r="G140" i="9"/>
  <c r="E90" i="24"/>
  <c r="F90" i="24" s="1"/>
  <c r="G132" i="9"/>
  <c r="Y5" i="9" l="1"/>
  <c r="X7" i="9"/>
  <c r="Y4" i="9"/>
  <c r="X4" i="9"/>
  <c r="X3" i="9"/>
  <c r="Y8" i="9"/>
  <c r="X8" i="9"/>
  <c r="Y2" i="9"/>
  <c r="X2" i="9"/>
  <c r="G60" i="24"/>
  <c r="G70" i="24"/>
  <c r="G68" i="24"/>
  <c r="G169" i="24"/>
  <c r="H115" i="24"/>
  <c r="K27" i="9"/>
  <c r="G9" i="24"/>
  <c r="G142" i="24"/>
  <c r="P11" i="9"/>
  <c r="G62" i="24"/>
  <c r="K32" i="9"/>
  <c r="K28" i="9"/>
  <c r="G45" i="24"/>
  <c r="Q10" i="9"/>
  <c r="K33" i="9"/>
  <c r="P14" i="9"/>
  <c r="G103" i="24"/>
  <c r="H33" i="24"/>
  <c r="G27" i="24"/>
  <c r="G41" i="24"/>
  <c r="Q12" i="9"/>
  <c r="P12" i="9"/>
  <c r="Q24" i="9"/>
  <c r="P24" i="9"/>
  <c r="Q4" i="9"/>
  <c r="P4" i="9"/>
  <c r="P20" i="9"/>
  <c r="Q20" i="9"/>
  <c r="H85" i="24"/>
  <c r="G85" i="24"/>
  <c r="H124" i="24"/>
  <c r="G124" i="24"/>
  <c r="H160" i="24"/>
  <c r="G160" i="24"/>
  <c r="Q31" i="9"/>
  <c r="P31" i="9"/>
  <c r="H143" i="24"/>
  <c r="G143" i="24"/>
  <c r="H122" i="24"/>
  <c r="G122" i="24"/>
  <c r="H130" i="24"/>
  <c r="G130" i="24"/>
  <c r="H52" i="24"/>
  <c r="G52" i="24"/>
  <c r="H16" i="24"/>
  <c r="G16" i="24"/>
  <c r="H53" i="24"/>
  <c r="G53" i="24"/>
  <c r="H125" i="24"/>
  <c r="G125" i="24"/>
  <c r="G14" i="24"/>
  <c r="K30" i="9"/>
  <c r="H13" i="24"/>
  <c r="G13" i="24"/>
  <c r="G156" i="24"/>
  <c r="H77" i="24"/>
  <c r="G77" i="24"/>
  <c r="H113" i="24"/>
  <c r="G113" i="24"/>
  <c r="Q32" i="9"/>
  <c r="P32" i="9"/>
  <c r="H165" i="24"/>
  <c r="G165" i="24"/>
  <c r="H108" i="24"/>
  <c r="G108" i="24"/>
  <c r="H72" i="24"/>
  <c r="G72" i="24"/>
  <c r="H23" i="24"/>
  <c r="G23" i="24"/>
  <c r="G105" i="24"/>
  <c r="K29" i="9"/>
  <c r="Q7" i="9"/>
  <c r="P16" i="9"/>
  <c r="K31" i="9"/>
  <c r="Q8" i="9"/>
  <c r="P8" i="9"/>
  <c r="Q21" i="9"/>
  <c r="P21" i="9"/>
  <c r="Q22" i="9"/>
  <c r="P22" i="9"/>
  <c r="H35" i="24"/>
  <c r="G35" i="24"/>
  <c r="H114" i="24"/>
  <c r="G114" i="24"/>
  <c r="G167" i="24"/>
  <c r="H150" i="24"/>
  <c r="G150" i="24"/>
  <c r="H71" i="24"/>
  <c r="G71" i="24"/>
  <c r="H36" i="24"/>
  <c r="G36" i="24"/>
  <c r="H120" i="24"/>
  <c r="G120" i="24"/>
  <c r="Q6" i="9"/>
  <c r="P6" i="9"/>
  <c r="H161" i="24"/>
  <c r="G161" i="24"/>
  <c r="H66" i="24"/>
  <c r="G66" i="24"/>
  <c r="H171" i="24"/>
  <c r="G171" i="24"/>
  <c r="H40" i="24"/>
  <c r="G40" i="24"/>
  <c r="H89" i="24"/>
  <c r="G89" i="24"/>
  <c r="P19" i="9"/>
  <c r="H157" i="24"/>
  <c r="G157" i="24"/>
  <c r="H138" i="24"/>
  <c r="G138" i="24"/>
  <c r="P13" i="9"/>
  <c r="H107" i="24"/>
  <c r="G107" i="24"/>
  <c r="H144" i="24"/>
  <c r="G144" i="24"/>
  <c r="P3" i="9"/>
  <c r="H39" i="24"/>
  <c r="G39" i="24"/>
  <c r="H148" i="24"/>
  <c r="G148" i="24"/>
  <c r="H57" i="24"/>
  <c r="G57" i="24"/>
  <c r="H94" i="24"/>
  <c r="G94" i="24"/>
  <c r="H8" i="24"/>
  <c r="G8" i="24"/>
  <c r="H18" i="24"/>
  <c r="G18" i="24"/>
  <c r="H159" i="24"/>
  <c r="G159" i="24"/>
  <c r="Q33" i="9"/>
  <c r="P33" i="9"/>
  <c r="Q30" i="9"/>
  <c r="P30" i="9"/>
  <c r="Q23" i="9"/>
  <c r="P23" i="9"/>
  <c r="Q27" i="9"/>
  <c r="P27" i="9"/>
  <c r="H93" i="24"/>
  <c r="G93" i="24"/>
  <c r="H117" i="24"/>
  <c r="G117" i="24"/>
  <c r="H111" i="24"/>
  <c r="G111" i="24"/>
  <c r="H158" i="24"/>
  <c r="G158" i="24"/>
  <c r="H87" i="24"/>
  <c r="G87" i="24"/>
  <c r="Q28" i="9"/>
  <c r="P28" i="9"/>
  <c r="H5" i="24"/>
  <c r="G5" i="24"/>
  <c r="G6" i="24"/>
  <c r="H49" i="24"/>
  <c r="G49" i="24"/>
  <c r="H147" i="24"/>
  <c r="G147" i="24"/>
  <c r="H12" i="24"/>
  <c r="G12" i="24"/>
  <c r="H76" i="24"/>
  <c r="G76" i="24"/>
  <c r="H129" i="24"/>
  <c r="G129" i="24"/>
  <c r="H123" i="24"/>
  <c r="G123" i="24"/>
  <c r="H22" i="24"/>
  <c r="G22" i="24"/>
  <c r="H84" i="24"/>
  <c r="G84" i="24"/>
  <c r="H58" i="24"/>
  <c r="G58" i="24"/>
  <c r="P15" i="9"/>
  <c r="H112" i="24"/>
  <c r="G112" i="24"/>
  <c r="H54" i="24"/>
  <c r="G54" i="24"/>
  <c r="G43" i="24"/>
  <c r="H15" i="24"/>
  <c r="G15" i="24"/>
  <c r="H4" i="24"/>
  <c r="G4" i="24"/>
  <c r="H51" i="24"/>
  <c r="G51" i="24"/>
  <c r="H75" i="24"/>
  <c r="G75" i="24"/>
  <c r="H121" i="24"/>
  <c r="G121" i="24"/>
  <c r="H88" i="24"/>
  <c r="G88" i="24"/>
  <c r="Q29" i="9"/>
  <c r="P29" i="9"/>
  <c r="H50" i="24"/>
  <c r="G50" i="24"/>
  <c r="H78" i="24"/>
  <c r="G78" i="24"/>
  <c r="D3" i="24"/>
  <c r="Q2" i="9"/>
  <c r="P2" i="9"/>
  <c r="H86" i="24"/>
  <c r="G86" i="24"/>
  <c r="H90" i="24"/>
  <c r="G90" i="24"/>
  <c r="H79" i="24"/>
  <c r="G79" i="24"/>
  <c r="Q5" i="9"/>
  <c r="P5" i="9"/>
  <c r="D21" i="24"/>
  <c r="Q18" i="9"/>
  <c r="P18" i="9"/>
  <c r="H166" i="24"/>
  <c r="G166" i="24"/>
  <c r="H126" i="24"/>
  <c r="G126" i="24"/>
  <c r="H17" i="24"/>
  <c r="G17" i="24"/>
  <c r="H31" i="24"/>
  <c r="G31" i="24"/>
  <c r="H162" i="24"/>
  <c r="G162" i="24"/>
  <c r="H32" i="24"/>
  <c r="G32" i="24"/>
  <c r="H3" i="24" l="1"/>
  <c r="G3" i="24"/>
  <c r="H21" i="24"/>
  <c r="G21" i="24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mbination!$H$2:$H$21" type="102" refreshedVersion="5" minRefreshableVersion="5">
    <extLst>
      <ext xmlns:x15="http://schemas.microsoft.com/office/spreadsheetml/2010/11/main" uri="{DE250136-89BD-433C-8126-D09CA5730AF9}">
        <x15:connection id="Intervalo-554ab80c-561c-41d0-98e6-655e577eba56" autoDelete="1">
          <x15:rangePr sourceName="_xlcn.WorksheetConnection_CombinationH2H211"/>
        </x15:connection>
      </ext>
    </extLst>
  </connection>
</connections>
</file>

<file path=xl/sharedStrings.xml><?xml version="1.0" encoding="utf-8"?>
<sst xmlns="http://schemas.openxmlformats.org/spreadsheetml/2006/main" count="1853" uniqueCount="302">
  <si>
    <t>Subject Name</t>
  </si>
  <si>
    <t>Video Filename</t>
  </si>
  <si>
    <t># subj</t>
  </si>
  <si>
    <t># subj det</t>
  </si>
  <si>
    <t>MOS</t>
  </si>
  <si>
    <t>std_MOS</t>
  </si>
  <si>
    <t>video</t>
  </si>
  <si>
    <t>Nikita</t>
  </si>
  <si>
    <t>Yuri</t>
  </si>
  <si>
    <t>George</t>
  </si>
  <si>
    <t>Chiara</t>
  </si>
  <si>
    <t>Junchao</t>
  </si>
  <si>
    <t>Detect.</t>
  </si>
  <si>
    <t>Annoy.</t>
  </si>
  <si>
    <t>Detec.</t>
  </si>
  <si>
    <t>Blo</t>
  </si>
  <si>
    <t>Blu</t>
  </si>
  <si>
    <t>Pck</t>
  </si>
  <si>
    <t>P_Det</t>
  </si>
  <si>
    <t>MOS_SetVideo</t>
  </si>
  <si>
    <t>Videos</t>
  </si>
  <si>
    <t>Grigori</t>
  </si>
  <si>
    <t>Rashi</t>
  </si>
  <si>
    <t>Park Joy</t>
  </si>
  <si>
    <t>Into Tree</t>
  </si>
  <si>
    <t>Park Run</t>
  </si>
  <si>
    <t>Cactus</t>
  </si>
  <si>
    <t>Basketball</t>
  </si>
  <si>
    <t>Barbecue</t>
  </si>
  <si>
    <t>Romeo and Juliet</t>
  </si>
  <si>
    <t>PSNR</t>
  </si>
  <si>
    <t>Max</t>
  </si>
  <si>
    <t>Samur</t>
  </si>
  <si>
    <t>Jairo</t>
  </si>
  <si>
    <t>Daniel</t>
  </si>
  <si>
    <t>Chunyan</t>
  </si>
  <si>
    <t>Daniele</t>
  </si>
  <si>
    <t>Marcelo</t>
  </si>
  <si>
    <t>Tingting</t>
  </si>
  <si>
    <t>MOS_PL</t>
  </si>
  <si>
    <t>STD_PL</t>
  </si>
  <si>
    <t>MOS_BL</t>
  </si>
  <si>
    <t>STD_BL</t>
  </si>
  <si>
    <t>MOS_BR</t>
  </si>
  <si>
    <t>STD_BR</t>
  </si>
  <si>
    <t>Andrea</t>
  </si>
  <si>
    <t>Alexis</t>
  </si>
  <si>
    <t>Chayan</t>
  </si>
  <si>
    <t>Jiakun</t>
  </si>
  <si>
    <t>Claudia</t>
  </si>
  <si>
    <t>Marian</t>
  </si>
  <si>
    <t>Gong</t>
  </si>
  <si>
    <t>Sub</t>
  </si>
  <si>
    <t>Sub_det</t>
  </si>
  <si>
    <t>Pdet</t>
  </si>
  <si>
    <t>#subDet</t>
  </si>
  <si>
    <t>MSE</t>
  </si>
  <si>
    <t>TSE</t>
  </si>
  <si>
    <t xml:space="preserve"> NaN</t>
  </si>
  <si>
    <t>Joris</t>
  </si>
  <si>
    <t>Log(TSE)</t>
  </si>
  <si>
    <t>Outlier</t>
  </si>
  <si>
    <t>Mean</t>
  </si>
  <si>
    <t>STD</t>
  </si>
  <si>
    <t>Conf. Interval
(95%)</t>
  </si>
  <si>
    <t>Conf. Interv. Min.</t>
  </si>
  <si>
    <t>Conf. Interv. Max.</t>
  </si>
  <si>
    <t>NewAnn</t>
  </si>
  <si>
    <t>Yi</t>
  </si>
  <si>
    <t>SSIM</t>
  </si>
  <si>
    <t>Label</t>
  </si>
  <si>
    <t>CI
(95%)</t>
  </si>
  <si>
    <t>CI_min</t>
  </si>
  <si>
    <t>CI_max</t>
  </si>
  <si>
    <t>Videos (Overall)</t>
  </si>
  <si>
    <t>Romeo &amp; Juliet</t>
  </si>
  <si>
    <t>BLURRINESS (_3)</t>
  </si>
  <si>
    <t>BLOCKINESS (_12)</t>
  </si>
  <si>
    <t>PACKET LOSS (_0_pckErr3)</t>
  </si>
  <si>
    <t>PACKET LOSS (0.7) + BLURRINESS (0.4) - (_2_pckErr1)</t>
  </si>
  <si>
    <t>PACKET LOSS (8.1) + BLURRINESS (0.4) - (_2_pckErr3)</t>
  </si>
  <si>
    <t>PACKET LOSS (0.7) + BLURRINESS (0.6) - (_3_pckErr1)</t>
  </si>
  <si>
    <t>PACKET LOSS (8.1) + BLURRINESS (0.6) - (_3_pckErr3)</t>
  </si>
  <si>
    <t>PACKET LOSS (0.7) + BLOCKINESS (0.4) - (_8_pckErr1)</t>
  </si>
  <si>
    <t>PACKET LOSS (8.1) + BLOCKINESS (0.4) - (_8_pckErr3)</t>
  </si>
  <si>
    <t>PACKET LOSS (0.7) + BLOCKINESS (0.4) + BLURRINESS (0.4) - (_10_pckErr1)</t>
  </si>
  <si>
    <t>PACKET LOSS (8.1)  + BLOCKINESS (0.4) + BLURRINESS (0.4) - (_10_pckErr3)</t>
  </si>
  <si>
    <t>PACKET LOSS (0.7) + BLOCKINESS (0.4) + BLURRINESS (0.6) - (_11_pckErr1)</t>
  </si>
  <si>
    <t>PACKET LOSS (8.1) + BLOCKINESS (0.4) + BLURRINESS (0.6) - (_11_pckErr3)</t>
  </si>
  <si>
    <t>PACKET LOSS (0.7) + BLOCKINESS (0.6) - (_12_pckErr1)</t>
  </si>
  <si>
    <t>PACKET LOSS (8.1) + BLOCKINESS (0.6) - (_12_pckErr3)</t>
  </si>
  <si>
    <t>PACKET LOSS (0.7) + BLOCKINESS (0.6) + BLURRINESS (0.4) - (_14_pckErr1)</t>
  </si>
  <si>
    <t>PACKET LOSS (8.1) + BLOCKINESS (0.6) + BLURRINESS (0.4) - (_14_pckErr3)</t>
  </si>
  <si>
    <t>PACKET LOSS (0.7) + BLOCKINESS (0.6) + BLURRINESS (0.6) - (_15_pckErr1)</t>
  </si>
  <si>
    <t>PACKET LOSS (8.1) + BLOCKINESS (0.6) + BLURRINESS (0.6) - (_15_pckErr3)</t>
  </si>
  <si>
    <t>#Subj
Necessary</t>
  </si>
  <si>
    <t>Z-score</t>
  </si>
  <si>
    <t>ParkJoy_0</t>
  </si>
  <si>
    <t>ParkJoy_3</t>
  </si>
  <si>
    <t>ParkJoy_12</t>
  </si>
  <si>
    <t>ParkJoy_0_PckErr3</t>
  </si>
  <si>
    <t>ParkJoy_2_PckErr1</t>
  </si>
  <si>
    <t>ParkJoy_2_PckErr3</t>
  </si>
  <si>
    <t>ParkJoy_3_PckErr1</t>
  </si>
  <si>
    <t>ParkJoy_3_PckErr3</t>
  </si>
  <si>
    <t>ParkJoy_8_PckErr1</t>
  </si>
  <si>
    <t>ParkJoy_8_PckErr3</t>
  </si>
  <si>
    <t>ParkJoy_10_PckErr1</t>
  </si>
  <si>
    <t>ParkJoy_10_PckErr3</t>
  </si>
  <si>
    <t>ParkJoy_11_PckErr1</t>
  </si>
  <si>
    <t>ParkJoy_11_PckErr3</t>
  </si>
  <si>
    <t>ParkJoy_12_PckErr1</t>
  </si>
  <si>
    <t>ParkJoy_12_PckErr3</t>
  </si>
  <si>
    <t>ParkJoy_14_PckErr1</t>
  </si>
  <si>
    <t>ParkJoy_14_PckErr3</t>
  </si>
  <si>
    <t>ParkJoy_15_PckErr1</t>
  </si>
  <si>
    <t>ParkJoy_15_PckErr3</t>
  </si>
  <si>
    <t>IntoTree_0</t>
  </si>
  <si>
    <t>IntoTree_3</t>
  </si>
  <si>
    <t>IntoTree_12</t>
  </si>
  <si>
    <t>IntoTree_0_PckErr3</t>
  </si>
  <si>
    <t>IntoTree_2_PckErr1</t>
  </si>
  <si>
    <t>IntoTree_2_PckErr3</t>
  </si>
  <si>
    <t>IntoTree_3_PckErr1</t>
  </si>
  <si>
    <t>IntoTree_3_PckErr3</t>
  </si>
  <si>
    <t>IntoTree_8_PckErr1</t>
  </si>
  <si>
    <t>IntoTree_8_PckErr3</t>
  </si>
  <si>
    <t>IntoTree_10_PckErr1</t>
  </si>
  <si>
    <t>IntoTree_10_PckErr3</t>
  </si>
  <si>
    <t>IntoTree_11_PckErr1</t>
  </si>
  <si>
    <t>IntoTree_11_PckErr3</t>
  </si>
  <si>
    <t>IntoTree_12_PckErr1</t>
  </si>
  <si>
    <t>IntoTree_12_PckErr3</t>
  </si>
  <si>
    <t>IntoTree_14_PckErr1</t>
  </si>
  <si>
    <t>IntoTree_14_PckErr3</t>
  </si>
  <si>
    <t>IntoTree_15_PckErr1</t>
  </si>
  <si>
    <t>IntoTree_15_PckErr3</t>
  </si>
  <si>
    <t>ParkRun_0</t>
  </si>
  <si>
    <t>ParkRun_3</t>
  </si>
  <si>
    <t>ParkRun_12</t>
  </si>
  <si>
    <t>ParkRun_0_PckErr3</t>
  </si>
  <si>
    <t>ParkRun_2_PckErr1</t>
  </si>
  <si>
    <t>ParkRun_2_PckErr3</t>
  </si>
  <si>
    <t>ParkRun_3_PckErr1</t>
  </si>
  <si>
    <t>ParkRun_3_PckErr3</t>
  </si>
  <si>
    <t>ParkRun_8_PckErr1</t>
  </si>
  <si>
    <t>ParkRun_8_PckErr3</t>
  </si>
  <si>
    <t>ParkRun_10_PckErr1</t>
  </si>
  <si>
    <t>ParkRun_10_PckErr3</t>
  </si>
  <si>
    <t>ParkRun_11_PckErr1</t>
  </si>
  <si>
    <t>ParkRun_11_PckErr3</t>
  </si>
  <si>
    <t>ParkRun_12_PckErr1</t>
  </si>
  <si>
    <t>ParkRun_12_PckErr3</t>
  </si>
  <si>
    <t>ParkRun_14_PckErr1</t>
  </si>
  <si>
    <t>ParkRun_14_PckErr3</t>
  </si>
  <si>
    <t>ParkRun_15_PckErr1</t>
  </si>
  <si>
    <t>ParkRun_15_PckErr3</t>
  </si>
  <si>
    <t>RomeoJ_0</t>
  </si>
  <si>
    <t>RomeoJ_3</t>
  </si>
  <si>
    <t>RomeoJ_12</t>
  </si>
  <si>
    <t>RomeoJ_0_PckErr3</t>
  </si>
  <si>
    <t>RomeoJ_2_PckErr1</t>
  </si>
  <si>
    <t>RomeoJ_2_PckErr3</t>
  </si>
  <si>
    <t>RomeoJ_3_PckErr1</t>
  </si>
  <si>
    <t>RomeoJ_3_PckErr3</t>
  </si>
  <si>
    <t>RomeoJ_8_PckErr1</t>
  </si>
  <si>
    <t>RomeoJ_8_PckErr3</t>
  </si>
  <si>
    <t>RomeoJ_10_PckErr1</t>
  </si>
  <si>
    <t>RomeoJ_10_PckErr3</t>
  </si>
  <si>
    <t>RomeoJ_11_PckErr1</t>
  </si>
  <si>
    <t>RomeoJ_11_PckErr3</t>
  </si>
  <si>
    <t>RomeoJ_12_PckErr1</t>
  </si>
  <si>
    <t>RomeoJ_12_PckErr3</t>
  </si>
  <si>
    <t>RomeoJ_14_PckErr1</t>
  </si>
  <si>
    <t>RomeoJ_14_PckErr3</t>
  </si>
  <si>
    <t>RomeoJ_15_PckErr1</t>
  </si>
  <si>
    <t>RomeoJ_15_PckErr3</t>
  </si>
  <si>
    <t>Cactus_0</t>
  </si>
  <si>
    <t>Cactus_3</t>
  </si>
  <si>
    <t>Cactus_12</t>
  </si>
  <si>
    <t>Cactus_0_PckErr3</t>
  </si>
  <si>
    <t>Cactus_2_PckErr1</t>
  </si>
  <si>
    <t>Cactus_2_PckErr3</t>
  </si>
  <si>
    <t>Cactus_3_PckErr1</t>
  </si>
  <si>
    <t>Cactus_3_PckErr3</t>
  </si>
  <si>
    <t>Cactus_8_PckErr1</t>
  </si>
  <si>
    <t>Cactus_8_PckErr3</t>
  </si>
  <si>
    <t>Cactus_10_PckErr1</t>
  </si>
  <si>
    <t>Cactus_10_PckErr3</t>
  </si>
  <si>
    <t>Cactus_11_PckErr1</t>
  </si>
  <si>
    <t>Cactus_11_PckErr3</t>
  </si>
  <si>
    <t>Cactus_12_PckErr1</t>
  </si>
  <si>
    <t>Cactus_12_PckErr3</t>
  </si>
  <si>
    <t>Cactus_14_PckErr1</t>
  </si>
  <si>
    <t>Cactus_14_PckErr3</t>
  </si>
  <si>
    <t>Cactus_15_PckErr1</t>
  </si>
  <si>
    <t>Cactus_15_PckErr3</t>
  </si>
  <si>
    <t>Basketball_0</t>
  </si>
  <si>
    <t>Basketball_3</t>
  </si>
  <si>
    <t>Basketball_12</t>
  </si>
  <si>
    <t>Basketball_0_PckErr3</t>
  </si>
  <si>
    <t>Basketball_2_PckErr1</t>
  </si>
  <si>
    <t>Basketball_2_PckErr3</t>
  </si>
  <si>
    <t>Basketball_3_PckErr1</t>
  </si>
  <si>
    <t>Basketball_3_PckErr3</t>
  </si>
  <si>
    <t>Basketball_8_PckErr1</t>
  </si>
  <si>
    <t>Basketball_8_PckErr3</t>
  </si>
  <si>
    <t>Basketball_10_PckErr1</t>
  </si>
  <si>
    <t>Basketball_10_PckErr3</t>
  </si>
  <si>
    <t>Basketball_11_PckErr1</t>
  </si>
  <si>
    <t>Basketball_11_PckErr3</t>
  </si>
  <si>
    <t>Basketball_12_PckErr1</t>
  </si>
  <si>
    <t>Basketball_12_PckErr3</t>
  </si>
  <si>
    <t>Basketball_14_PckErr1</t>
  </si>
  <si>
    <t>Basketball_14_PckErr3</t>
  </si>
  <si>
    <t>Basketball_15_PckErr1</t>
  </si>
  <si>
    <t>Basketball_15_PckErr3</t>
  </si>
  <si>
    <t>Barbecue_0</t>
  </si>
  <si>
    <t>Barbecue_3</t>
  </si>
  <si>
    <t>Barbecue_12</t>
  </si>
  <si>
    <t>Barbecue_0_PckErr3</t>
  </si>
  <si>
    <t>Barbecue_2_PckErr1</t>
  </si>
  <si>
    <t>Barbecue_2_PckErr3</t>
  </si>
  <si>
    <t>Barbecue_3_PckErr1</t>
  </si>
  <si>
    <t>Barbecue_3_PckErr3</t>
  </si>
  <si>
    <t>Barbecue_8_PckErr1</t>
  </si>
  <si>
    <t>Barbecue_8_PckErr3</t>
  </si>
  <si>
    <t>Barbecue_10_PckErr1</t>
  </si>
  <si>
    <t>Barbecue_10_PckErr3</t>
  </si>
  <si>
    <t>Barbecue_11_PckErr1</t>
  </si>
  <si>
    <t>Barbecue_11_PckErr3</t>
  </si>
  <si>
    <t>Barbecue_12_PckErr1</t>
  </si>
  <si>
    <t>Barbecue_12_PckErr3</t>
  </si>
  <si>
    <t>Barbecue_14_PckErr1</t>
  </si>
  <si>
    <t>Barbecue_14_PckErr3</t>
  </si>
  <si>
    <t>Barbecue_15_PckErr1</t>
  </si>
  <si>
    <t>Barbecue_15_PckErr3</t>
  </si>
  <si>
    <t>Comb.</t>
  </si>
  <si>
    <t>Romeo_0_PckErr3</t>
  </si>
  <si>
    <t>Exp 3</t>
  </si>
  <si>
    <t>Exp 1</t>
  </si>
  <si>
    <t>Exp 2</t>
  </si>
  <si>
    <t>ParkJoy</t>
  </si>
  <si>
    <t>IntoTree</t>
  </si>
  <si>
    <t>ParkRun</t>
  </si>
  <si>
    <t>Romeo</t>
  </si>
  <si>
    <t>Experiments 1, 2 and 3 (respectively) - Original videos</t>
  </si>
  <si>
    <t>ParkJoy - Exp1</t>
  </si>
  <si>
    <t>ParkJoy - Exp2</t>
  </si>
  <si>
    <t>ParkJoy - Exp3</t>
  </si>
  <si>
    <t>IntoTree - Exp1</t>
  </si>
  <si>
    <t>IntoTree - Exp3</t>
  </si>
  <si>
    <t>IntoTree - Exp2</t>
  </si>
  <si>
    <t>ParkRun - Exp1</t>
  </si>
  <si>
    <t>Romeo - Exp1</t>
  </si>
  <si>
    <t>ParkRun - Exp2</t>
  </si>
  <si>
    <t>ParkRun - Exp3</t>
  </si>
  <si>
    <t>Romeo - Exp2</t>
  </si>
  <si>
    <t>Romeo - Exp3</t>
  </si>
  <si>
    <t>Cactus - Exp1</t>
  </si>
  <si>
    <t>Cactus - Exp2</t>
  </si>
  <si>
    <t>Cactus - Exp3</t>
  </si>
  <si>
    <t>Basketball - Exp1</t>
  </si>
  <si>
    <t>Basketball - Exp2</t>
  </si>
  <si>
    <t>Basketball - Exp3</t>
  </si>
  <si>
    <t>Barbecue - Exp1</t>
  </si>
  <si>
    <t>Barbecue - Exp2</t>
  </si>
  <si>
    <t>Barbecue - Exp3</t>
  </si>
  <si>
    <t>Média</t>
  </si>
  <si>
    <t>Variância</t>
  </si>
  <si>
    <t>Observações</t>
  </si>
  <si>
    <t>Variância agrupada</t>
  </si>
  <si>
    <t>Hipótese da diferença de média</t>
  </si>
  <si>
    <t>gl</t>
  </si>
  <si>
    <t>Stat t</t>
  </si>
  <si>
    <t>P(T&lt;=t) uni-caudal</t>
  </si>
  <si>
    <t>t crítico uni-caudal</t>
  </si>
  <si>
    <t>P(T&lt;=t) bi-caudal</t>
  </si>
  <si>
    <t>t crítico bi-caudal</t>
  </si>
  <si>
    <t>Experiments 1 and 3 (respectively) - Packet Loss (8.1) videos</t>
  </si>
  <si>
    <t>RESUMO</t>
  </si>
  <si>
    <t>Grupo</t>
  </si>
  <si>
    <t>Contagem</t>
  </si>
  <si>
    <t>Soma</t>
  </si>
  <si>
    <t>ANOVA</t>
  </si>
  <si>
    <t>Fonte da variação</t>
  </si>
  <si>
    <t>SQ</t>
  </si>
  <si>
    <t>MQ</t>
  </si>
  <si>
    <t>F</t>
  </si>
  <si>
    <t>valor-P</t>
  </si>
  <si>
    <t>F crítico</t>
  </si>
  <si>
    <t>Entre grupos</t>
  </si>
  <si>
    <t>Dentro dos grupos</t>
  </si>
  <si>
    <t>Total</t>
  </si>
  <si>
    <t>Anova: fator único - Original Videos</t>
  </si>
  <si>
    <t>Teste-t: duas amostras presumindo variâncias equivalentes (Packet Loss 8.1)</t>
  </si>
  <si>
    <t>Teste-t: duas amostras presumindo variâncias equivalentes (Blockiness 0.6)</t>
  </si>
  <si>
    <t>Experiments 2 and 3 (respectively) - Blockiness (0.6) videos</t>
  </si>
  <si>
    <t>Experiments 2 and 3 (respectively) - Blurriness (0.6) videos</t>
  </si>
  <si>
    <t>Teste-t: duas amostras presumindo variâncias equivalentes (Blurriness 0.6)</t>
  </si>
  <si>
    <t>Si</t>
  </si>
  <si>
    <t>Grand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</si>
</sst>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"/>
    <numFmt numFmtId="165" formatCode="0.0"/>
    <numFmt numFmtId="166" formatCode="[$$-409]#,##0.00;[Red]&quot;-&quot;[$$-409]#,##0.00"/>
    <numFmt numFmtId="167" formatCode="0.00000000000"/>
    <numFmt numFmtId="168" formatCode="0.000"/>
    <numFmt numFmtId="169" formatCode="0.000000"/>
  </numFmts>
  <fonts count="14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59999389629810485"/>
        <bgColor rgb="FFE6E6FF"/>
      </patternFill>
    </fill>
    <fill>
      <patternFill patternType="solid">
        <fgColor theme="7" tint="0.59999389629810485"/>
        <bgColor rgb="FFE6E6FF"/>
      </patternFill>
    </fill>
    <fill>
      <patternFill patternType="solid">
        <fgColor theme="5" tint="0.59999389629810485"/>
        <bgColor rgb="FFE6E6FF"/>
      </patternFill>
    </fill>
    <fill>
      <patternFill patternType="solid">
        <fgColor rgb="FFFFCCFF"/>
        <bgColor rgb="FFE6E6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CDB4"/>
        <bgColor rgb="FFE6E6FF"/>
      </patternFill>
    </fill>
    <fill>
      <patternFill patternType="solid">
        <fgColor rgb="FF9F89FF"/>
        <bgColor indexed="64"/>
      </patternFill>
    </fill>
    <fill>
      <patternFill patternType="solid">
        <fgColor rgb="FF9F89FF"/>
        <bgColor rgb="FFE6E6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E6E6FF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5"/>
        <bgColor rgb="FFDBDBDB"/>
      </patternFill>
    </fill>
    <fill>
      <patternFill patternType="solid">
        <fgColor theme="4" tint="0.59999389629810485"/>
        <bgColor rgb="FFE6E6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FFCC"/>
      </patternFill>
    </fill>
    <fill>
      <patternFill patternType="solid">
        <fgColor rgb="FFD6DC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6E6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6" fontId="2" fillId="0" borderId="0" applyBorder="0" applyProtection="0"/>
    <xf numFmtId="43" fontId="7" fillId="0" borderId="0" applyFont="0" applyFill="0" applyBorder="0" applyAlignment="0" applyProtection="0"/>
  </cellStyleXfs>
  <cellXfs count="32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164" fontId="4" fillId="11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64" fontId="4" fillId="13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center"/>
    </xf>
    <xf numFmtId="165" fontId="4" fillId="14" borderId="1" xfId="0" applyNumberFormat="1" applyFont="1" applyFill="1" applyBorder="1" applyAlignment="1">
      <alignment horizontal="center"/>
    </xf>
    <xf numFmtId="1" fontId="4" fillId="15" borderId="1" xfId="0" applyNumberFormat="1" applyFont="1" applyFill="1" applyBorder="1" applyAlignment="1">
      <alignment horizontal="center"/>
    </xf>
    <xf numFmtId="164" fontId="4" fillId="1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164" fontId="4" fillId="18" borderId="1" xfId="0" applyNumberFormat="1" applyFont="1" applyFill="1" applyBorder="1" applyAlignment="1">
      <alignment horizontal="center" vertical="center"/>
    </xf>
    <xf numFmtId="1" fontId="3" fillId="18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20" borderId="1" xfId="0" applyNumberFormat="1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19" borderId="8" xfId="0" applyFont="1" applyFill="1" applyBorder="1" applyAlignment="1">
      <alignment horizontal="left"/>
    </xf>
    <xf numFmtId="0" fontId="3" fillId="19" borderId="8" xfId="0" applyFont="1" applyFill="1" applyBorder="1" applyAlignment="1">
      <alignment horizontal="center" vertical="center"/>
    </xf>
    <xf numFmtId="2" fontId="3" fillId="20" borderId="8" xfId="0" applyNumberFormat="1" applyFont="1" applyFill="1" applyBorder="1"/>
    <xf numFmtId="0" fontId="3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20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3" fillId="20" borderId="9" xfId="0" applyNumberFormat="1" applyFont="1" applyFill="1" applyBorder="1"/>
    <xf numFmtId="0" fontId="3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1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164" fontId="3" fillId="5" borderId="18" xfId="0" applyNumberFormat="1" applyFont="1" applyFill="1" applyBorder="1" applyAlignment="1">
      <alignment horizontal="center" vertical="center"/>
    </xf>
    <xf numFmtId="2" fontId="3" fillId="20" borderId="18" xfId="0" applyNumberFormat="1" applyFont="1" applyFill="1" applyBorder="1"/>
    <xf numFmtId="164" fontId="3" fillId="5" borderId="19" xfId="0" applyNumberFormat="1" applyFont="1" applyFill="1" applyBorder="1" applyAlignment="1">
      <alignment horizontal="center" vertical="center"/>
    </xf>
    <xf numFmtId="2" fontId="3" fillId="20" borderId="19" xfId="0" applyNumberFormat="1" applyFont="1" applyFill="1" applyBorder="1"/>
    <xf numFmtId="164" fontId="4" fillId="22" borderId="1" xfId="0" applyNumberFormat="1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4" fontId="4" fillId="9" borderId="21" xfId="0" applyNumberFormat="1" applyFont="1" applyFill="1" applyBorder="1" applyAlignment="1">
      <alignment horizontal="center" vertical="center"/>
    </xf>
    <xf numFmtId="164" fontId="4" fillId="10" borderId="21" xfId="0" applyNumberFormat="1" applyFont="1" applyFill="1" applyBorder="1" applyAlignment="1">
      <alignment horizontal="center" vertical="center"/>
    </xf>
    <xf numFmtId="164" fontId="4" fillId="13" borderId="21" xfId="0" applyNumberFormat="1" applyFont="1" applyFill="1" applyBorder="1" applyAlignment="1">
      <alignment horizontal="center" vertical="center"/>
    </xf>
    <xf numFmtId="164" fontId="4" fillId="11" borderId="21" xfId="0" applyNumberFormat="1" applyFont="1" applyFill="1" applyBorder="1" applyAlignment="1">
      <alignment horizontal="center" vertical="center"/>
    </xf>
    <xf numFmtId="164" fontId="4" fillId="22" borderId="21" xfId="0" applyNumberFormat="1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23" borderId="22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center"/>
    </xf>
    <xf numFmtId="1" fontId="3" fillId="9" borderId="27" xfId="0" applyNumberFormat="1" applyFont="1" applyFill="1" applyBorder="1" applyAlignment="1">
      <alignment horizontal="center"/>
    </xf>
    <xf numFmtId="164" fontId="3" fillId="9" borderId="2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1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/>
    <xf numFmtId="0" fontId="4" fillId="16" borderId="1" xfId="0" applyFont="1" applyFill="1" applyBorder="1" applyAlignment="1">
      <alignment horizontal="center" vertical="center" wrapText="1"/>
    </xf>
    <xf numFmtId="164" fontId="3" fillId="16" borderId="1" xfId="0" applyNumberFormat="1" applyFont="1" applyFill="1" applyBorder="1" applyAlignment="1">
      <alignment horizontal="center"/>
    </xf>
    <xf numFmtId="164" fontId="3" fillId="16" borderId="1" xfId="0" applyNumberFormat="1" applyFont="1" applyFill="1" applyBorder="1"/>
    <xf numFmtId="0" fontId="4" fillId="17" borderId="1" xfId="0" applyFont="1" applyFill="1" applyBorder="1" applyAlignment="1">
      <alignment horizontal="center" vertical="center" wrapText="1"/>
    </xf>
    <xf numFmtId="164" fontId="3" fillId="17" borderId="1" xfId="0" applyNumberFormat="1" applyFont="1" applyFill="1" applyBorder="1" applyAlignment="1">
      <alignment horizontal="center"/>
    </xf>
    <xf numFmtId="164" fontId="3" fillId="17" borderId="1" xfId="0" applyNumberFormat="1" applyFont="1" applyFill="1" applyBorder="1"/>
    <xf numFmtId="164" fontId="3" fillId="0" borderId="0" xfId="5" applyNumberFormat="1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/>
    </xf>
    <xf numFmtId="164" fontId="3" fillId="24" borderId="1" xfId="0" applyNumberFormat="1" applyFont="1" applyFill="1" applyBorder="1" applyAlignment="1">
      <alignment horizontal="center"/>
    </xf>
    <xf numFmtId="164" fontId="3" fillId="25" borderId="1" xfId="0" applyNumberFormat="1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64" fontId="3" fillId="24" borderId="1" xfId="0" applyNumberFormat="1" applyFont="1" applyFill="1" applyBorder="1"/>
    <xf numFmtId="2" fontId="3" fillId="0" borderId="0" xfId="0" applyNumberFormat="1" applyFont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3" fillId="5" borderId="3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/>
    <xf numFmtId="0" fontId="4" fillId="1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 wrapText="1"/>
    </xf>
    <xf numFmtId="1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6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/>
    </xf>
    <xf numFmtId="2" fontId="9" fillId="20" borderId="9" xfId="0" applyNumberFormat="1" applyFont="1" applyFill="1" applyBorder="1"/>
    <xf numFmtId="2" fontId="9" fillId="20" borderId="1" xfId="0" applyNumberFormat="1" applyFont="1" applyFill="1" applyBorder="1"/>
    <xf numFmtId="0" fontId="9" fillId="0" borderId="0" xfId="0" applyFont="1"/>
    <xf numFmtId="0" fontId="9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Border="1"/>
    <xf numFmtId="2" fontId="9" fillId="3" borderId="12" xfId="0" applyNumberFormat="1" applyFont="1" applyFill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26" borderId="12" xfId="0" applyNumberFormat="1" applyFont="1" applyFill="1" applyBorder="1" applyAlignment="1">
      <alignment horizontal="center" vertical="center"/>
    </xf>
    <xf numFmtId="2" fontId="9" fillId="26" borderId="1" xfId="0" applyNumberFormat="1" applyFont="1" applyFill="1" applyBorder="1" applyAlignment="1">
      <alignment horizontal="center" vertical="center"/>
    </xf>
    <xf numFmtId="2" fontId="9" fillId="21" borderId="1" xfId="0" applyNumberFormat="1" applyFont="1" applyFill="1" applyBorder="1" applyAlignment="1">
      <alignment horizontal="center"/>
    </xf>
    <xf numFmtId="2" fontId="8" fillId="21" borderId="1" xfId="0" applyNumberFormat="1" applyFont="1" applyFill="1" applyBorder="1" applyAlignment="1">
      <alignment horizontal="center"/>
    </xf>
    <xf numFmtId="2" fontId="8" fillId="0" borderId="0" xfId="0" applyNumberFormat="1" applyFont="1"/>
    <xf numFmtId="11" fontId="3" fillId="0" borderId="0" xfId="0" applyNumberFormat="1" applyFont="1"/>
    <xf numFmtId="2" fontId="3" fillId="11" borderId="1" xfId="0" applyNumberFormat="1" applyFont="1" applyFill="1" applyBorder="1" applyAlignment="1">
      <alignment horizontal="center"/>
    </xf>
    <xf numFmtId="2" fontId="3" fillId="11" borderId="27" xfId="0" applyNumberFormat="1" applyFont="1" applyFill="1" applyBorder="1" applyAlignment="1">
      <alignment horizontal="center"/>
    </xf>
    <xf numFmtId="2" fontId="4" fillId="15" borderId="1" xfId="0" applyNumberFormat="1" applyFont="1" applyFill="1" applyBorder="1" applyAlignment="1">
      <alignment horizontal="center"/>
    </xf>
    <xf numFmtId="2" fontId="3" fillId="10" borderId="1" xfId="0" applyNumberFormat="1" applyFont="1" applyFill="1" applyBorder="1" applyAlignment="1">
      <alignment horizontal="center"/>
    </xf>
    <xf numFmtId="2" fontId="3" fillId="13" borderId="1" xfId="0" applyNumberFormat="1" applyFont="1" applyFill="1" applyBorder="1" applyAlignment="1">
      <alignment horizontal="center"/>
    </xf>
    <xf numFmtId="2" fontId="3" fillId="22" borderId="1" xfId="0" applyNumberFormat="1" applyFont="1" applyFill="1" applyBorder="1" applyAlignment="1">
      <alignment horizontal="center"/>
    </xf>
    <xf numFmtId="2" fontId="3" fillId="10" borderId="27" xfId="0" applyNumberFormat="1" applyFont="1" applyFill="1" applyBorder="1" applyAlignment="1">
      <alignment horizontal="center"/>
    </xf>
    <xf numFmtId="2" fontId="3" fillId="13" borderId="27" xfId="0" applyNumberFormat="1" applyFont="1" applyFill="1" applyBorder="1" applyAlignment="1">
      <alignment horizontal="center"/>
    </xf>
    <xf numFmtId="2" fontId="3" fillId="22" borderId="27" xfId="0" applyNumberFormat="1" applyFont="1" applyFill="1" applyBorder="1" applyAlignment="1">
      <alignment horizontal="center"/>
    </xf>
    <xf numFmtId="165" fontId="3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8" fontId="3" fillId="0" borderId="0" xfId="0" applyNumberFormat="1" applyFont="1"/>
    <xf numFmtId="168" fontId="4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9" fontId="3" fillId="11" borderId="1" xfId="0" applyNumberFormat="1" applyFont="1" applyFill="1" applyBorder="1" applyAlignment="1">
      <alignment horizontal="center"/>
    </xf>
    <xf numFmtId="169" fontId="4" fillId="11" borderId="1" xfId="0" applyNumberFormat="1" applyFont="1" applyFill="1" applyBorder="1" applyAlignment="1">
      <alignment horizontal="center" vertical="center"/>
    </xf>
    <xf numFmtId="169" fontId="4" fillId="15" borderId="1" xfId="0" applyNumberFormat="1" applyFont="1" applyFill="1" applyBorder="1" applyAlignment="1">
      <alignment horizontal="center"/>
    </xf>
    <xf numFmtId="169" fontId="3" fillId="0" borderId="0" xfId="0" applyNumberFormat="1" applyFont="1"/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4" fillId="14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33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 applyFill="1" applyBorder="1" applyAlignment="1"/>
    <xf numFmtId="2" fontId="12" fillId="0" borderId="0" xfId="0" applyNumberFormat="1" applyFont="1" applyFill="1" applyBorder="1" applyAlignment="1"/>
    <xf numFmtId="0" fontId="12" fillId="0" borderId="32" xfId="0" applyFont="1" applyFill="1" applyBorder="1" applyAlignment="1"/>
    <xf numFmtId="2" fontId="12" fillId="0" borderId="32" xfId="0" applyNumberFormat="1" applyFont="1" applyFill="1" applyBorder="1" applyAlignment="1"/>
    <xf numFmtId="1" fontId="12" fillId="0" borderId="0" xfId="0" applyNumberFormat="1" applyFont="1"/>
    <xf numFmtId="1" fontId="12" fillId="3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21" borderId="1" xfId="0" applyNumberFormat="1" applyFont="1" applyFill="1" applyBorder="1" applyAlignment="1">
      <alignment horizontal="center"/>
    </xf>
    <xf numFmtId="2" fontId="12" fillId="5" borderId="0" xfId="0" applyNumberFormat="1" applyFont="1" applyFill="1" applyBorder="1" applyAlignment="1"/>
    <xf numFmtId="0" fontId="12" fillId="5" borderId="0" xfId="0" applyFont="1" applyFill="1" applyBorder="1" applyAlignment="1"/>
    <xf numFmtId="0" fontId="12" fillId="0" borderId="0" xfId="0" applyFont="1" applyAlignment="1">
      <alignment horizontal="center"/>
    </xf>
    <xf numFmtId="2" fontId="12" fillId="0" borderId="0" xfId="0" applyNumberFormat="1" applyFont="1"/>
    <xf numFmtId="2" fontId="12" fillId="0" borderId="0" xfId="0" applyNumberFormat="1" applyFont="1" applyAlignment="1">
      <alignment horizontal="center"/>
    </xf>
    <xf numFmtId="0" fontId="12" fillId="27" borderId="0" xfId="0" applyFont="1" applyFill="1"/>
    <xf numFmtId="0" fontId="4" fillId="28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 vertical="center"/>
    </xf>
    <xf numFmtId="0" fontId="4" fillId="29" borderId="2" xfId="0" applyFont="1" applyFill="1" applyBorder="1" applyAlignment="1">
      <alignment horizontal="center" vertical="center"/>
    </xf>
    <xf numFmtId="164" fontId="4" fillId="30" borderId="1" xfId="0" applyNumberFormat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center"/>
    </xf>
    <xf numFmtId="164" fontId="3" fillId="28" borderId="1" xfId="0" applyNumberFormat="1" applyFont="1" applyFill="1" applyBorder="1" applyAlignment="1">
      <alignment horizontal="center"/>
    </xf>
    <xf numFmtId="164" fontId="3" fillId="29" borderId="1" xfId="0" applyNumberFormat="1" applyFont="1" applyFill="1" applyBorder="1" applyAlignment="1">
      <alignment horizontal="center"/>
    </xf>
    <xf numFmtId="1" fontId="3" fillId="30" borderId="1" xfId="0" applyNumberFormat="1" applyFont="1" applyFill="1" applyBorder="1" applyAlignment="1">
      <alignment horizontal="center"/>
    </xf>
    <xf numFmtId="164" fontId="3" fillId="28" borderId="1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20" borderId="10" xfId="0" applyFont="1" applyFill="1" applyBorder="1" applyAlignment="1">
      <alignment horizontal="center" vertical="center"/>
    </xf>
    <xf numFmtId="0" fontId="9" fillId="20" borderId="11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4" fontId="3" fillId="12" borderId="5" xfId="0" applyNumberFormat="1" applyFont="1" applyFill="1" applyBorder="1" applyAlignment="1">
      <alignment horizontal="center" vertical="center"/>
    </xf>
    <xf numFmtId="164" fontId="3" fillId="23" borderId="3" xfId="0" applyNumberFormat="1" applyFont="1" applyFill="1" applyBorder="1" applyAlignment="1">
      <alignment horizontal="center" vertical="center"/>
    </xf>
    <xf numFmtId="164" fontId="3" fillId="23" borderId="4" xfId="0" applyNumberFormat="1" applyFont="1" applyFill="1" applyBorder="1" applyAlignment="1">
      <alignment horizontal="center" vertical="center"/>
    </xf>
    <xf numFmtId="164" fontId="3" fillId="23" borderId="5" xfId="0" applyNumberFormat="1" applyFont="1" applyFill="1" applyBorder="1" applyAlignment="1">
      <alignment horizontal="center" vertical="center"/>
    </xf>
    <xf numFmtId="164" fontId="3" fillId="12" borderId="28" xfId="0" applyNumberFormat="1" applyFont="1" applyFill="1" applyBorder="1" applyAlignment="1">
      <alignment horizontal="center" vertical="center"/>
    </xf>
    <xf numFmtId="164" fontId="3" fillId="23" borderId="24" xfId="0" applyNumberFormat="1" applyFont="1" applyFill="1" applyBorder="1" applyAlignment="1">
      <alignment horizontal="center" vertical="center"/>
    </xf>
    <xf numFmtId="164" fontId="3" fillId="23" borderId="25" xfId="0" applyNumberFormat="1" applyFont="1" applyFill="1" applyBorder="1" applyAlignment="1">
      <alignment horizontal="center" vertical="center"/>
    </xf>
    <xf numFmtId="164" fontId="3" fillId="23" borderId="29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6">
    <cellStyle name="Comma" xfId="5" builtinId="3"/>
    <cellStyle name="Heading" xfId="1"/>
    <cellStyle name="Heading1" xfId="2"/>
    <cellStyle name="Normal" xfId="0" builtinId="0" customBuiltin="1"/>
    <cellStyle name="Result" xfId="3"/>
    <cellStyle name="Result2" xfId="4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 tint="0.499984740745262"/>
      </font>
    </dxf>
    <dxf>
      <font>
        <b val="0"/>
        <i val="0"/>
        <color theme="1" tint="0.499984740745262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FCCFF"/>
      <color rgb="FFD6DCE5"/>
      <color rgb="FFFF99FF"/>
      <color rgb="FF9F89FF"/>
      <color rgb="FFAFE9F7"/>
      <color rgb="FFE6C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33" Type="http://schemas.openxmlformats.org/officeDocument/2006/relationships/customXml" Target="../customXml/item5.xml"/><Relationship Id="rId38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32" Type="http://schemas.openxmlformats.org/officeDocument/2006/relationships/customXml" Target="../customXml/item4.xml"/><Relationship Id="rId37" Type="http://schemas.openxmlformats.org/officeDocument/2006/relationships/customXml" Target="../customXml/item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alcChain" Target="calcChain.xml"/><Relationship Id="rId36" Type="http://schemas.openxmlformats.org/officeDocument/2006/relationships/customXml" Target="../customXml/item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owerPivotData" Target="model/item.data"/><Relationship Id="rId30" Type="http://schemas.openxmlformats.org/officeDocument/2006/relationships/customXml" Target="../customXml/item2.xml"/><Relationship Id="rId35" Type="http://schemas.openxmlformats.org/officeDocument/2006/relationships/customXml" Target="../customXml/item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 MOS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ParkJoy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Combination!$I$3</c:f>
              <c:numCache>
                <c:formatCode>0.00</c:formatCode>
                <c:ptCount val="1"/>
                <c:pt idx="0">
                  <c:v>32.739130434782609</c:v>
                </c:pt>
              </c:numCache>
            </c:numRef>
          </c:val>
        </c:ser>
        <c:ser>
          <c:idx val="1"/>
          <c:order val="1"/>
          <c:tx>
            <c:v>IntoTree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Combination!$I$23</c:f>
              <c:numCache>
                <c:formatCode>0.00</c:formatCode>
                <c:ptCount val="1"/>
                <c:pt idx="0">
                  <c:v>39.695652173913047</c:v>
                </c:pt>
              </c:numCache>
            </c:numRef>
          </c:val>
        </c:ser>
        <c:ser>
          <c:idx val="2"/>
          <c:order val="2"/>
          <c:tx>
            <c:v>ParkRun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Combination!$I$43</c:f>
              <c:numCache>
                <c:formatCode>0.00</c:formatCode>
                <c:ptCount val="1"/>
                <c:pt idx="0">
                  <c:v>58.086956521739133</c:v>
                </c:pt>
              </c:numCache>
            </c:numRef>
          </c:val>
        </c:ser>
        <c:ser>
          <c:idx val="3"/>
          <c:order val="3"/>
          <c:tx>
            <c:v>Romeo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Combination!$I$63</c:f>
              <c:numCache>
                <c:formatCode>0.00</c:formatCode>
                <c:ptCount val="1"/>
                <c:pt idx="0">
                  <c:v>12.739130434782609</c:v>
                </c:pt>
              </c:numCache>
            </c:numRef>
          </c:val>
        </c:ser>
        <c:ser>
          <c:idx val="4"/>
          <c:order val="4"/>
          <c:tx>
            <c:v>Cactus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Combination!$I$83</c:f>
              <c:numCache>
                <c:formatCode>0.00</c:formatCode>
                <c:ptCount val="1"/>
                <c:pt idx="0">
                  <c:v>26.521739130434781</c:v>
                </c:pt>
              </c:numCache>
            </c:numRef>
          </c:val>
        </c:ser>
        <c:ser>
          <c:idx val="5"/>
          <c:order val="5"/>
          <c:tx>
            <c:v>Basketball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Combination!$I$103</c:f>
              <c:numCache>
                <c:formatCode>0.00</c:formatCode>
                <c:ptCount val="1"/>
                <c:pt idx="0">
                  <c:v>32.130434782608695</c:v>
                </c:pt>
              </c:numCache>
            </c:numRef>
          </c:val>
        </c:ser>
        <c:ser>
          <c:idx val="6"/>
          <c:order val="6"/>
          <c:tx>
            <c:v>Barbecue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Blurriness</c:v>
              </c:pt>
            </c:strLit>
          </c:cat>
          <c:val>
            <c:numRef>
              <c:f>Combination!$I$123</c:f>
              <c:numCache>
                <c:formatCode>0.00</c:formatCode>
                <c:ptCount val="1"/>
                <c:pt idx="0">
                  <c:v>25.260869565217391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663560"/>
        <c:axId val="361663952"/>
      </c:barChart>
      <c:catAx>
        <c:axId val="36166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3952"/>
        <c:crosses val="autoZero"/>
        <c:auto val="1"/>
        <c:lblAlgn val="ctr"/>
        <c:lblOffset val="100"/>
        <c:noMultiLvlLbl val="0"/>
      </c:catAx>
      <c:valAx>
        <c:axId val="361663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35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IntoTree!$O$2:$O$21</c:f>
              <c:numCache>
                <c:formatCode>0.00</c:formatCode>
                <c:ptCount val="20"/>
                <c:pt idx="0">
                  <c:v>1</c:v>
                </c:pt>
                <c:pt idx="1">
                  <c:v>0.92316600000000004</c:v>
                </c:pt>
                <c:pt idx="2">
                  <c:v>0.96682199999999996</c:v>
                </c:pt>
                <c:pt idx="3">
                  <c:v>0.98749500000000001</c:v>
                </c:pt>
                <c:pt idx="4">
                  <c:v>0.96661799999999998</c:v>
                </c:pt>
                <c:pt idx="5">
                  <c:v>0.95783300000000005</c:v>
                </c:pt>
                <c:pt idx="6">
                  <c:v>0.92198899999999995</c:v>
                </c:pt>
                <c:pt idx="7">
                  <c:v>0.91589799999999999</c:v>
                </c:pt>
                <c:pt idx="8">
                  <c:v>0.98225799999999996</c:v>
                </c:pt>
                <c:pt idx="9">
                  <c:v>0.966997</c:v>
                </c:pt>
                <c:pt idx="10">
                  <c:v>0.95057199999999997</c:v>
                </c:pt>
                <c:pt idx="11">
                  <c:v>0.941357</c:v>
                </c:pt>
                <c:pt idx="12">
                  <c:v>0.90724099999999996</c:v>
                </c:pt>
                <c:pt idx="13">
                  <c:v>0.90068599999999999</c:v>
                </c:pt>
                <c:pt idx="14">
                  <c:v>0.96453800000000001</c:v>
                </c:pt>
                <c:pt idx="15">
                  <c:v>0.94923000000000002</c:v>
                </c:pt>
                <c:pt idx="16">
                  <c:v>0.93196800000000002</c:v>
                </c:pt>
                <c:pt idx="17">
                  <c:v>0.92261099999999996</c:v>
                </c:pt>
                <c:pt idx="18">
                  <c:v>0.88929199999999997</c:v>
                </c:pt>
                <c:pt idx="19">
                  <c:v>0.88197300000000001</c:v>
                </c:pt>
              </c:numCache>
            </c:numRef>
          </c:cat>
          <c:val>
            <c:numRef>
              <c:f>IntoTree!$I$2:$I$21</c:f>
              <c:numCache>
                <c:formatCode>0.00</c:formatCode>
                <c:ptCount val="20"/>
                <c:pt idx="0">
                  <c:v>0.69565217391304346</c:v>
                </c:pt>
                <c:pt idx="1">
                  <c:v>39.695652173913047</c:v>
                </c:pt>
                <c:pt idx="2">
                  <c:v>44.434782608695649</c:v>
                </c:pt>
                <c:pt idx="3">
                  <c:v>49.521739130434781</c:v>
                </c:pt>
                <c:pt idx="4">
                  <c:v>14.695652173913043</c:v>
                </c:pt>
                <c:pt idx="5">
                  <c:v>34.304347826086953</c:v>
                </c:pt>
                <c:pt idx="6">
                  <c:v>35.478260869565219</c:v>
                </c:pt>
                <c:pt idx="7">
                  <c:v>49.739130434782609</c:v>
                </c:pt>
                <c:pt idx="8">
                  <c:v>37.695652173913047</c:v>
                </c:pt>
                <c:pt idx="9">
                  <c:v>58.956521739130437</c:v>
                </c:pt>
                <c:pt idx="10">
                  <c:v>39.130434782608695</c:v>
                </c:pt>
                <c:pt idx="11">
                  <c:v>47.478260869565219</c:v>
                </c:pt>
                <c:pt idx="12">
                  <c:v>65.695652173913047</c:v>
                </c:pt>
                <c:pt idx="13">
                  <c:v>64.782608695652172</c:v>
                </c:pt>
                <c:pt idx="14">
                  <c:v>50.173913043478258</c:v>
                </c:pt>
                <c:pt idx="15">
                  <c:v>65.086956521739125</c:v>
                </c:pt>
                <c:pt idx="16">
                  <c:v>64.695652173913047</c:v>
                </c:pt>
                <c:pt idx="17">
                  <c:v>65.869565217391298</c:v>
                </c:pt>
                <c:pt idx="18">
                  <c:v>80.608695652173907</c:v>
                </c:pt>
                <c:pt idx="19">
                  <c:v>75.086956521739125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00704"/>
        <c:axId val="568103448"/>
      </c:lineChart>
      <c:catAx>
        <c:axId val="56810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3448"/>
        <c:crosses val="autoZero"/>
        <c:auto val="1"/>
        <c:lblAlgn val="ctr"/>
        <c:lblOffset val="100"/>
        <c:tickLblSkip val="2"/>
        <c:noMultiLvlLbl val="0"/>
      </c:catAx>
      <c:valAx>
        <c:axId val="568103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0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ParkRun!$M$2:$M$21</c:f>
              <c:numCache>
                <c:formatCode>0.00</c:formatCode>
                <c:ptCount val="20"/>
                <c:pt idx="0">
                  <c:v>0</c:v>
                </c:pt>
                <c:pt idx="1">
                  <c:v>8.300728977406548</c:v>
                </c:pt>
                <c:pt idx="2">
                  <c:v>8.4166515609073578</c:v>
                </c:pt>
                <c:pt idx="3">
                  <c:v>8.0849097916625219</c:v>
                </c:pt>
                <c:pt idx="4">
                  <c:v>7.9498367195216622</c:v>
                </c:pt>
                <c:pt idx="5">
                  <c:v>8.2284560613548745</c:v>
                </c:pt>
                <c:pt idx="6">
                  <c:v>8.3015150704650171</c:v>
                </c:pt>
                <c:pt idx="7">
                  <c:v>8.4170397415861089</c:v>
                </c:pt>
                <c:pt idx="8">
                  <c:v>8.0658216945919978</c:v>
                </c:pt>
                <c:pt idx="9">
                  <c:v>8.3810432401134314</c:v>
                </c:pt>
                <c:pt idx="10">
                  <c:v>8.2544201214386934</c:v>
                </c:pt>
                <c:pt idx="11">
                  <c:v>8.4265075446337239</c:v>
                </c:pt>
                <c:pt idx="12">
                  <c:v>8.4438219816321656</c:v>
                </c:pt>
                <c:pt idx="13">
                  <c:v>8.5572984666361727</c:v>
                </c:pt>
                <c:pt idx="14">
                  <c:v>8.4170064500572295</c:v>
                </c:pt>
                <c:pt idx="15">
                  <c:v>8.5886463239918633</c:v>
                </c:pt>
                <c:pt idx="16">
                  <c:v>8.4939431483222965</c:v>
                </c:pt>
                <c:pt idx="17">
                  <c:v>8.6374324048618565</c:v>
                </c:pt>
                <c:pt idx="18">
                  <c:v>8.604611322818414</c:v>
                </c:pt>
                <c:pt idx="19">
                  <c:v>8.7124796748836477</c:v>
                </c:pt>
              </c:numCache>
            </c:numRef>
          </c:xVal>
          <c:yVal>
            <c:numRef>
              <c:f>ParkRun!$H$2:$H$21</c:f>
              <c:numCache>
                <c:formatCode>0.0000</c:formatCode>
                <c:ptCount val="20"/>
                <c:pt idx="0">
                  <c:v>0.17391304347826086</c:v>
                </c:pt>
                <c:pt idx="1">
                  <c:v>1</c:v>
                </c:pt>
                <c:pt idx="2">
                  <c:v>1</c:v>
                </c:pt>
                <c:pt idx="3">
                  <c:v>0.91304347826086951</c:v>
                </c:pt>
                <c:pt idx="4">
                  <c:v>0.73913043478260865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101096"/>
        <c:axId val="568101880"/>
      </c:scatterChart>
      <c:valAx>
        <c:axId val="56810109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1880"/>
        <c:crosses val="autoZero"/>
        <c:crossBetween val="midCat"/>
        <c:majorUnit val="1"/>
      </c:valAx>
      <c:valAx>
        <c:axId val="568101880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1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ParkRun!$M$2:$M$21</c:f>
              <c:numCache>
                <c:formatCode>0.00</c:formatCode>
                <c:ptCount val="20"/>
                <c:pt idx="0">
                  <c:v>0</c:v>
                </c:pt>
                <c:pt idx="1">
                  <c:v>8.300728977406548</c:v>
                </c:pt>
                <c:pt idx="2">
                  <c:v>8.4166515609073578</c:v>
                </c:pt>
                <c:pt idx="3">
                  <c:v>8.0849097916625219</c:v>
                </c:pt>
                <c:pt idx="4">
                  <c:v>7.9498367195216622</c:v>
                </c:pt>
                <c:pt idx="5">
                  <c:v>8.2284560613548745</c:v>
                </c:pt>
                <c:pt idx="6">
                  <c:v>8.3015150704650171</c:v>
                </c:pt>
                <c:pt idx="7">
                  <c:v>8.4170397415861089</c:v>
                </c:pt>
                <c:pt idx="8">
                  <c:v>8.0658216945919978</c:v>
                </c:pt>
                <c:pt idx="9">
                  <c:v>8.3810432401134314</c:v>
                </c:pt>
                <c:pt idx="10">
                  <c:v>8.2544201214386934</c:v>
                </c:pt>
                <c:pt idx="11">
                  <c:v>8.4265075446337239</c:v>
                </c:pt>
                <c:pt idx="12">
                  <c:v>8.4438219816321656</c:v>
                </c:pt>
                <c:pt idx="13">
                  <c:v>8.5572984666361727</c:v>
                </c:pt>
                <c:pt idx="14">
                  <c:v>8.4170064500572295</c:v>
                </c:pt>
                <c:pt idx="15">
                  <c:v>8.5886463239918633</c:v>
                </c:pt>
                <c:pt idx="16">
                  <c:v>8.4939431483222965</c:v>
                </c:pt>
                <c:pt idx="17">
                  <c:v>8.6374324048618565</c:v>
                </c:pt>
                <c:pt idx="18">
                  <c:v>8.604611322818414</c:v>
                </c:pt>
                <c:pt idx="19">
                  <c:v>8.7124796748836477</c:v>
                </c:pt>
              </c:numCache>
            </c:numRef>
          </c:cat>
          <c:val>
            <c:numRef>
              <c:f>ParkRun!$I$2:$I$21</c:f>
              <c:numCache>
                <c:formatCode>0.00</c:formatCode>
                <c:ptCount val="20"/>
                <c:pt idx="0">
                  <c:v>1.3043478260869565</c:v>
                </c:pt>
                <c:pt idx="1">
                  <c:v>58.086956521739133</c:v>
                </c:pt>
                <c:pt idx="2">
                  <c:v>53.347826086956523</c:v>
                </c:pt>
                <c:pt idx="3">
                  <c:v>20.521739130434781</c:v>
                </c:pt>
                <c:pt idx="4">
                  <c:v>21.652173913043477</c:v>
                </c:pt>
                <c:pt idx="5">
                  <c:v>33.652173913043477</c:v>
                </c:pt>
                <c:pt idx="6">
                  <c:v>53.869565217391305</c:v>
                </c:pt>
                <c:pt idx="7">
                  <c:v>57</c:v>
                </c:pt>
                <c:pt idx="8">
                  <c:v>29.913043478260871</c:v>
                </c:pt>
                <c:pt idx="9">
                  <c:v>49.173913043478258</c:v>
                </c:pt>
                <c:pt idx="10">
                  <c:v>56.304347826086953</c:v>
                </c:pt>
                <c:pt idx="11">
                  <c:v>69.695652173913047</c:v>
                </c:pt>
                <c:pt idx="12">
                  <c:v>81</c:v>
                </c:pt>
                <c:pt idx="13">
                  <c:v>85.826086956521735</c:v>
                </c:pt>
                <c:pt idx="14">
                  <c:v>54.086956521739133</c:v>
                </c:pt>
                <c:pt idx="15">
                  <c:v>63.086956521739133</c:v>
                </c:pt>
                <c:pt idx="16">
                  <c:v>75.173913043478265</c:v>
                </c:pt>
                <c:pt idx="17">
                  <c:v>85.391304347826093</c:v>
                </c:pt>
                <c:pt idx="18">
                  <c:v>89.652173913043484</c:v>
                </c:pt>
                <c:pt idx="19">
                  <c:v>93.739130434782609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65912"/>
        <c:axId val="361659248"/>
      </c:lineChart>
      <c:catAx>
        <c:axId val="361665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59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1659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59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ParkRun!$O$2:$O$21</c:f>
              <c:numCache>
                <c:formatCode>0.00</c:formatCode>
                <c:ptCount val="20"/>
                <c:pt idx="0">
                  <c:v>1</c:v>
                </c:pt>
                <c:pt idx="1">
                  <c:v>0.84567899999999996</c:v>
                </c:pt>
                <c:pt idx="2">
                  <c:v>0.93228599999999995</c:v>
                </c:pt>
                <c:pt idx="3">
                  <c:v>0.97229299999999996</c:v>
                </c:pt>
                <c:pt idx="4">
                  <c:v>0.93382900000000002</c:v>
                </c:pt>
                <c:pt idx="5">
                  <c:v>0.90642900000000004</c:v>
                </c:pt>
                <c:pt idx="6">
                  <c:v>0.84243599999999996</c:v>
                </c:pt>
                <c:pt idx="7">
                  <c:v>0.82152499999999995</c:v>
                </c:pt>
                <c:pt idx="8">
                  <c:v>0.96249399999999996</c:v>
                </c:pt>
                <c:pt idx="9">
                  <c:v>0.92726399999999998</c:v>
                </c:pt>
                <c:pt idx="10">
                  <c:v>0.89960399999999996</c:v>
                </c:pt>
                <c:pt idx="11">
                  <c:v>0.86918099999999998</c:v>
                </c:pt>
                <c:pt idx="12">
                  <c:v>0.81139499999999998</c:v>
                </c:pt>
                <c:pt idx="13">
                  <c:v>0.78588000000000002</c:v>
                </c:pt>
                <c:pt idx="14">
                  <c:v>0.92633600000000005</c:v>
                </c:pt>
                <c:pt idx="15">
                  <c:v>0.88991200000000004</c:v>
                </c:pt>
                <c:pt idx="16">
                  <c:v>0.86069200000000001</c:v>
                </c:pt>
                <c:pt idx="17">
                  <c:v>0.82693899999999998</c:v>
                </c:pt>
                <c:pt idx="18">
                  <c:v>0.76994300000000004</c:v>
                </c:pt>
                <c:pt idx="19">
                  <c:v>0.73960300000000001</c:v>
                </c:pt>
              </c:numCache>
            </c:numRef>
          </c:xVal>
          <c:yVal>
            <c:numRef>
              <c:f>ParkRun!$H$2:$H$21</c:f>
              <c:numCache>
                <c:formatCode>0.0000</c:formatCode>
                <c:ptCount val="20"/>
                <c:pt idx="0">
                  <c:v>0.17391304347826086</c:v>
                </c:pt>
                <c:pt idx="1">
                  <c:v>1</c:v>
                </c:pt>
                <c:pt idx="2">
                  <c:v>1</c:v>
                </c:pt>
                <c:pt idx="3">
                  <c:v>0.91304347826086951</c:v>
                </c:pt>
                <c:pt idx="4">
                  <c:v>0.73913043478260865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83136"/>
        <c:axId val="545061248"/>
      </c:scatterChart>
      <c:valAx>
        <c:axId val="354283136"/>
        <c:scaling>
          <c:orientation val="minMax"/>
          <c:max val="1"/>
          <c:min val="0.7300000000000000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1248"/>
        <c:crosses val="autoZero"/>
        <c:crossBetween val="midCat"/>
        <c:majorUnit val="3.0000000000000006E-2"/>
      </c:valAx>
      <c:valAx>
        <c:axId val="5450612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428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ParkRun!$O$2:$O$21</c:f>
              <c:numCache>
                <c:formatCode>0.00</c:formatCode>
                <c:ptCount val="20"/>
                <c:pt idx="0">
                  <c:v>1</c:v>
                </c:pt>
                <c:pt idx="1">
                  <c:v>0.84567899999999996</c:v>
                </c:pt>
                <c:pt idx="2">
                  <c:v>0.93228599999999995</c:v>
                </c:pt>
                <c:pt idx="3">
                  <c:v>0.97229299999999996</c:v>
                </c:pt>
                <c:pt idx="4">
                  <c:v>0.93382900000000002</c:v>
                </c:pt>
                <c:pt idx="5">
                  <c:v>0.90642900000000004</c:v>
                </c:pt>
                <c:pt idx="6">
                  <c:v>0.84243599999999996</c:v>
                </c:pt>
                <c:pt idx="7">
                  <c:v>0.82152499999999995</c:v>
                </c:pt>
                <c:pt idx="8">
                  <c:v>0.96249399999999996</c:v>
                </c:pt>
                <c:pt idx="9">
                  <c:v>0.92726399999999998</c:v>
                </c:pt>
                <c:pt idx="10">
                  <c:v>0.89960399999999996</c:v>
                </c:pt>
                <c:pt idx="11">
                  <c:v>0.86918099999999998</c:v>
                </c:pt>
                <c:pt idx="12">
                  <c:v>0.81139499999999998</c:v>
                </c:pt>
                <c:pt idx="13">
                  <c:v>0.78588000000000002</c:v>
                </c:pt>
                <c:pt idx="14">
                  <c:v>0.92633600000000005</c:v>
                </c:pt>
                <c:pt idx="15">
                  <c:v>0.88991200000000004</c:v>
                </c:pt>
                <c:pt idx="16">
                  <c:v>0.86069200000000001</c:v>
                </c:pt>
                <c:pt idx="17">
                  <c:v>0.82693899999999998</c:v>
                </c:pt>
                <c:pt idx="18">
                  <c:v>0.76994300000000004</c:v>
                </c:pt>
                <c:pt idx="19">
                  <c:v>0.73960300000000001</c:v>
                </c:pt>
              </c:numCache>
            </c:numRef>
          </c:cat>
          <c:val>
            <c:numRef>
              <c:f>ParkRun!$I$2:$I$21</c:f>
              <c:numCache>
                <c:formatCode>0.00</c:formatCode>
                <c:ptCount val="20"/>
                <c:pt idx="0">
                  <c:v>1.3043478260869565</c:v>
                </c:pt>
                <c:pt idx="1">
                  <c:v>58.086956521739133</c:v>
                </c:pt>
                <c:pt idx="2">
                  <c:v>53.347826086956523</c:v>
                </c:pt>
                <c:pt idx="3">
                  <c:v>20.521739130434781</c:v>
                </c:pt>
                <c:pt idx="4">
                  <c:v>21.652173913043477</c:v>
                </c:pt>
                <c:pt idx="5">
                  <c:v>33.652173913043477</c:v>
                </c:pt>
                <c:pt idx="6">
                  <c:v>53.869565217391305</c:v>
                </c:pt>
                <c:pt idx="7">
                  <c:v>57</c:v>
                </c:pt>
                <c:pt idx="8">
                  <c:v>29.913043478260871</c:v>
                </c:pt>
                <c:pt idx="9">
                  <c:v>49.173913043478258</c:v>
                </c:pt>
                <c:pt idx="10">
                  <c:v>56.304347826086953</c:v>
                </c:pt>
                <c:pt idx="11">
                  <c:v>69.695652173913047</c:v>
                </c:pt>
                <c:pt idx="12">
                  <c:v>81</c:v>
                </c:pt>
                <c:pt idx="13">
                  <c:v>85.826086956521735</c:v>
                </c:pt>
                <c:pt idx="14">
                  <c:v>54.086956521739133</c:v>
                </c:pt>
                <c:pt idx="15">
                  <c:v>63.086956521739133</c:v>
                </c:pt>
                <c:pt idx="16">
                  <c:v>75.173913043478265</c:v>
                </c:pt>
                <c:pt idx="17">
                  <c:v>85.391304347826093</c:v>
                </c:pt>
                <c:pt idx="18">
                  <c:v>89.652173913043484</c:v>
                </c:pt>
                <c:pt idx="19">
                  <c:v>93.739130434782609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69088"/>
        <c:axId val="545064384"/>
      </c:lineChart>
      <c:catAx>
        <c:axId val="545069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4384"/>
        <c:crosses val="autoZero"/>
        <c:auto val="1"/>
        <c:lblAlgn val="ctr"/>
        <c:lblOffset val="100"/>
        <c:tickLblSkip val="2"/>
        <c:noMultiLvlLbl val="0"/>
      </c:catAx>
      <c:valAx>
        <c:axId val="5450643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90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RomeoJuliet!$M$2:$M$21</c:f>
              <c:numCache>
                <c:formatCode>0.00</c:formatCode>
                <c:ptCount val="20"/>
                <c:pt idx="0">
                  <c:v>0</c:v>
                </c:pt>
                <c:pt idx="1">
                  <c:v>7.2272927542913488</c:v>
                </c:pt>
                <c:pt idx="2">
                  <c:v>7.3324380559205506</c:v>
                </c:pt>
                <c:pt idx="3">
                  <c:v>6.7722140000743751</c:v>
                </c:pt>
                <c:pt idx="4">
                  <c:v>6.8862739186371087</c:v>
                </c:pt>
                <c:pt idx="5">
                  <c:v>7.0113286176112242</c:v>
                </c:pt>
                <c:pt idx="6">
                  <c:v>7.2366552909209307</c:v>
                </c:pt>
                <c:pt idx="7">
                  <c:v>7.2723742775102824</c:v>
                </c:pt>
                <c:pt idx="8">
                  <c:v>6.9903169618861467</c:v>
                </c:pt>
                <c:pt idx="9">
                  <c:v>7.2372524269124288</c:v>
                </c:pt>
                <c:pt idx="10">
                  <c:v>7.1277438104390454</c:v>
                </c:pt>
                <c:pt idx="11">
                  <c:v>7.2392772757232766</c:v>
                </c:pt>
                <c:pt idx="12">
                  <c:v>7.3225307376247137</c:v>
                </c:pt>
                <c:pt idx="13">
                  <c:v>7.3713016530509901</c:v>
                </c:pt>
                <c:pt idx="14">
                  <c:v>7.3357416139254603</c:v>
                </c:pt>
                <c:pt idx="15">
                  <c:v>7.4312396025303249</c:v>
                </c:pt>
                <c:pt idx="16">
                  <c:v>7.3699537164650915</c:v>
                </c:pt>
                <c:pt idx="17">
                  <c:v>7.4630048820887254</c:v>
                </c:pt>
                <c:pt idx="18">
                  <c:v>7.4786572695245841</c:v>
                </c:pt>
                <c:pt idx="19">
                  <c:v>7.5225586869721068</c:v>
                </c:pt>
              </c:numCache>
            </c:numRef>
          </c:xVal>
          <c:yVal>
            <c:numRef>
              <c:f>RomeoJuliet!$H$2:$H$21</c:f>
              <c:numCache>
                <c:formatCode>0.0000</c:formatCode>
                <c:ptCount val="20"/>
                <c:pt idx="0">
                  <c:v>4.3478260869565216E-2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0.82608695652173914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67912"/>
        <c:axId val="545063208"/>
      </c:scatterChart>
      <c:valAx>
        <c:axId val="545067912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3208"/>
        <c:crosses val="autoZero"/>
        <c:crossBetween val="midCat"/>
        <c:majorUnit val="1"/>
      </c:valAx>
      <c:valAx>
        <c:axId val="54506320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RomeoJuliet!$M$2:$M$21</c:f>
              <c:numCache>
                <c:formatCode>0.00</c:formatCode>
                <c:ptCount val="20"/>
                <c:pt idx="0">
                  <c:v>0</c:v>
                </c:pt>
                <c:pt idx="1">
                  <c:v>7.2272927542913488</c:v>
                </c:pt>
                <c:pt idx="2">
                  <c:v>7.3324380559205506</c:v>
                </c:pt>
                <c:pt idx="3">
                  <c:v>6.7722140000743751</c:v>
                </c:pt>
                <c:pt idx="4">
                  <c:v>6.8862739186371087</c:v>
                </c:pt>
                <c:pt idx="5">
                  <c:v>7.0113286176112242</c:v>
                </c:pt>
                <c:pt idx="6">
                  <c:v>7.2366552909209307</c:v>
                </c:pt>
                <c:pt idx="7">
                  <c:v>7.2723742775102824</c:v>
                </c:pt>
                <c:pt idx="8">
                  <c:v>6.9903169618861467</c:v>
                </c:pt>
                <c:pt idx="9">
                  <c:v>7.2372524269124288</c:v>
                </c:pt>
                <c:pt idx="10">
                  <c:v>7.1277438104390454</c:v>
                </c:pt>
                <c:pt idx="11">
                  <c:v>7.2392772757232766</c:v>
                </c:pt>
                <c:pt idx="12">
                  <c:v>7.3225307376247137</c:v>
                </c:pt>
                <c:pt idx="13">
                  <c:v>7.3713016530509901</c:v>
                </c:pt>
                <c:pt idx="14">
                  <c:v>7.3357416139254603</c:v>
                </c:pt>
                <c:pt idx="15">
                  <c:v>7.4312396025303249</c:v>
                </c:pt>
                <c:pt idx="16">
                  <c:v>7.3699537164650915</c:v>
                </c:pt>
                <c:pt idx="17">
                  <c:v>7.4630048820887254</c:v>
                </c:pt>
                <c:pt idx="18">
                  <c:v>7.4786572695245841</c:v>
                </c:pt>
                <c:pt idx="19">
                  <c:v>7.5225586869721068</c:v>
                </c:pt>
              </c:numCache>
            </c:numRef>
          </c:cat>
          <c:val>
            <c:numRef>
              <c:f>RomeoJuliet!$I$2:$I$21</c:f>
              <c:numCache>
                <c:formatCode>0.00</c:formatCode>
                <c:ptCount val="20"/>
                <c:pt idx="0">
                  <c:v>0</c:v>
                </c:pt>
                <c:pt idx="1">
                  <c:v>12.739130434782609</c:v>
                </c:pt>
                <c:pt idx="2">
                  <c:v>45.565217391304351</c:v>
                </c:pt>
                <c:pt idx="3">
                  <c:v>43.956521739130437</c:v>
                </c:pt>
                <c:pt idx="4">
                  <c:v>11.043478260869565</c:v>
                </c:pt>
                <c:pt idx="5">
                  <c:v>51.130434782608695</c:v>
                </c:pt>
                <c:pt idx="6">
                  <c:v>26.565217391304348</c:v>
                </c:pt>
                <c:pt idx="7">
                  <c:v>56.565217391304351</c:v>
                </c:pt>
                <c:pt idx="8">
                  <c:v>44.173913043478258</c:v>
                </c:pt>
                <c:pt idx="9">
                  <c:v>62.869565217391305</c:v>
                </c:pt>
                <c:pt idx="10">
                  <c:v>48.739130434782609</c:v>
                </c:pt>
                <c:pt idx="11">
                  <c:v>64.869565217391298</c:v>
                </c:pt>
                <c:pt idx="12">
                  <c:v>58.304347826086953</c:v>
                </c:pt>
                <c:pt idx="13">
                  <c:v>69.826086956521735</c:v>
                </c:pt>
                <c:pt idx="14">
                  <c:v>52.869565217391305</c:v>
                </c:pt>
                <c:pt idx="15">
                  <c:v>67.434782608695656</c:v>
                </c:pt>
                <c:pt idx="16">
                  <c:v>63.434782608695649</c:v>
                </c:pt>
                <c:pt idx="17">
                  <c:v>71.565217391304344</c:v>
                </c:pt>
                <c:pt idx="18">
                  <c:v>71.260869565217391</c:v>
                </c:pt>
                <c:pt idx="19">
                  <c:v>82.565217391304344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62032"/>
        <c:axId val="545071832"/>
      </c:lineChart>
      <c:catAx>
        <c:axId val="54506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1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5071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20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RomeoJuliet!$O$2:$O$21</c:f>
              <c:numCache>
                <c:formatCode>0.00</c:formatCode>
                <c:ptCount val="20"/>
                <c:pt idx="0">
                  <c:v>1</c:v>
                </c:pt>
                <c:pt idx="1">
                  <c:v>0.96937200000000001</c:v>
                </c:pt>
                <c:pt idx="2">
                  <c:v>0.979877</c:v>
                </c:pt>
                <c:pt idx="3">
                  <c:v>0.985344</c:v>
                </c:pt>
                <c:pt idx="4">
                  <c:v>0.98432799999999998</c:v>
                </c:pt>
                <c:pt idx="5">
                  <c:v>0.97133899999999995</c:v>
                </c:pt>
                <c:pt idx="6">
                  <c:v>0.96658200000000005</c:v>
                </c:pt>
                <c:pt idx="7">
                  <c:v>0.95603099999999996</c:v>
                </c:pt>
                <c:pt idx="8">
                  <c:v>0.987201</c:v>
                </c:pt>
                <c:pt idx="9">
                  <c:v>0.97092299999999998</c:v>
                </c:pt>
                <c:pt idx="10">
                  <c:v>0.97689099999999995</c:v>
                </c:pt>
                <c:pt idx="11">
                  <c:v>0.96288200000000002</c:v>
                </c:pt>
                <c:pt idx="12">
                  <c:v>0.96107799999999999</c:v>
                </c:pt>
                <c:pt idx="13">
                  <c:v>0.94850299999999999</c:v>
                </c:pt>
                <c:pt idx="14">
                  <c:v>0.97642300000000004</c:v>
                </c:pt>
                <c:pt idx="15">
                  <c:v>0.95963600000000004</c:v>
                </c:pt>
                <c:pt idx="16">
                  <c:v>0.96656799999999998</c:v>
                </c:pt>
                <c:pt idx="17">
                  <c:v>0.951851</c:v>
                </c:pt>
                <c:pt idx="18">
                  <c:v>0.95186499999999996</c:v>
                </c:pt>
                <c:pt idx="19">
                  <c:v>0.93755200000000005</c:v>
                </c:pt>
              </c:numCache>
            </c:numRef>
          </c:xVal>
          <c:yVal>
            <c:numRef>
              <c:f>RomeoJuliet!$H$2:$H$21</c:f>
              <c:numCache>
                <c:formatCode>0.0000</c:formatCode>
                <c:ptCount val="20"/>
                <c:pt idx="0">
                  <c:v>4.3478260869565216E-2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0.82608695652173914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68304"/>
        <c:axId val="545072224"/>
      </c:scatterChart>
      <c:valAx>
        <c:axId val="545068304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2224"/>
        <c:crosses val="autoZero"/>
        <c:crossBetween val="midCat"/>
        <c:majorUnit val="3.0000000000000006E-2"/>
      </c:valAx>
      <c:valAx>
        <c:axId val="54507222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RomeoJuliet!$O$2:$O$21</c:f>
              <c:numCache>
                <c:formatCode>0.00</c:formatCode>
                <c:ptCount val="20"/>
                <c:pt idx="0">
                  <c:v>1</c:v>
                </c:pt>
                <c:pt idx="1">
                  <c:v>0.96937200000000001</c:v>
                </c:pt>
                <c:pt idx="2">
                  <c:v>0.979877</c:v>
                </c:pt>
                <c:pt idx="3">
                  <c:v>0.985344</c:v>
                </c:pt>
                <c:pt idx="4">
                  <c:v>0.98432799999999998</c:v>
                </c:pt>
                <c:pt idx="5">
                  <c:v>0.97133899999999995</c:v>
                </c:pt>
                <c:pt idx="6">
                  <c:v>0.96658200000000005</c:v>
                </c:pt>
                <c:pt idx="7">
                  <c:v>0.95603099999999996</c:v>
                </c:pt>
                <c:pt idx="8">
                  <c:v>0.987201</c:v>
                </c:pt>
                <c:pt idx="9">
                  <c:v>0.97092299999999998</c:v>
                </c:pt>
                <c:pt idx="10">
                  <c:v>0.97689099999999995</c:v>
                </c:pt>
                <c:pt idx="11">
                  <c:v>0.96288200000000002</c:v>
                </c:pt>
                <c:pt idx="12">
                  <c:v>0.96107799999999999</c:v>
                </c:pt>
                <c:pt idx="13">
                  <c:v>0.94850299999999999</c:v>
                </c:pt>
                <c:pt idx="14">
                  <c:v>0.97642300000000004</c:v>
                </c:pt>
                <c:pt idx="15">
                  <c:v>0.95963600000000004</c:v>
                </c:pt>
                <c:pt idx="16">
                  <c:v>0.96656799999999998</c:v>
                </c:pt>
                <c:pt idx="17">
                  <c:v>0.951851</c:v>
                </c:pt>
                <c:pt idx="18">
                  <c:v>0.95186499999999996</c:v>
                </c:pt>
                <c:pt idx="19">
                  <c:v>0.93755200000000005</c:v>
                </c:pt>
              </c:numCache>
            </c:numRef>
          </c:cat>
          <c:val>
            <c:numRef>
              <c:f>RomeoJuliet!$I$2:$I$21</c:f>
              <c:numCache>
                <c:formatCode>0.00</c:formatCode>
                <c:ptCount val="20"/>
                <c:pt idx="0">
                  <c:v>0</c:v>
                </c:pt>
                <c:pt idx="1">
                  <c:v>12.739130434782609</c:v>
                </c:pt>
                <c:pt idx="2">
                  <c:v>45.565217391304351</c:v>
                </c:pt>
                <c:pt idx="3">
                  <c:v>43.956521739130437</c:v>
                </c:pt>
                <c:pt idx="4">
                  <c:v>11.043478260869565</c:v>
                </c:pt>
                <c:pt idx="5">
                  <c:v>51.130434782608695</c:v>
                </c:pt>
                <c:pt idx="6">
                  <c:v>26.565217391304348</c:v>
                </c:pt>
                <c:pt idx="7">
                  <c:v>56.565217391304351</c:v>
                </c:pt>
                <c:pt idx="8">
                  <c:v>44.173913043478258</c:v>
                </c:pt>
                <c:pt idx="9">
                  <c:v>62.869565217391305</c:v>
                </c:pt>
                <c:pt idx="10">
                  <c:v>48.739130434782609</c:v>
                </c:pt>
                <c:pt idx="11">
                  <c:v>64.869565217391298</c:v>
                </c:pt>
                <c:pt idx="12">
                  <c:v>58.304347826086953</c:v>
                </c:pt>
                <c:pt idx="13">
                  <c:v>69.826086956521735</c:v>
                </c:pt>
                <c:pt idx="14">
                  <c:v>52.869565217391305</c:v>
                </c:pt>
                <c:pt idx="15">
                  <c:v>67.434782608695656</c:v>
                </c:pt>
                <c:pt idx="16">
                  <c:v>63.434782608695649</c:v>
                </c:pt>
                <c:pt idx="17">
                  <c:v>71.565217391304344</c:v>
                </c:pt>
                <c:pt idx="18">
                  <c:v>71.260869565217391</c:v>
                </c:pt>
                <c:pt idx="19">
                  <c:v>82.565217391304344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63992"/>
        <c:axId val="545065560"/>
      </c:lineChart>
      <c:catAx>
        <c:axId val="54506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5560"/>
        <c:crosses val="autoZero"/>
        <c:auto val="1"/>
        <c:lblAlgn val="ctr"/>
        <c:lblOffset val="100"/>
        <c:tickLblSkip val="2"/>
        <c:noMultiLvlLbl val="0"/>
      </c:catAx>
      <c:valAx>
        <c:axId val="545065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39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Cactus!$M$2:$M$21</c:f>
              <c:numCache>
                <c:formatCode>0.00</c:formatCode>
                <c:ptCount val="20"/>
                <c:pt idx="0">
                  <c:v>0</c:v>
                </c:pt>
                <c:pt idx="1">
                  <c:v>7.9871840421314637</c:v>
                </c:pt>
                <c:pt idx="2">
                  <c:v>8.1657585996208191</c:v>
                </c:pt>
                <c:pt idx="3">
                  <c:v>7.8944427928152408</c:v>
                </c:pt>
                <c:pt idx="4">
                  <c:v>7.637817258147531</c:v>
                </c:pt>
                <c:pt idx="5">
                  <c:v>7.9568625592794193</c:v>
                </c:pt>
                <c:pt idx="6">
                  <c:v>7.988779552761466</c:v>
                </c:pt>
                <c:pt idx="7">
                  <c:v>8.1417007199596423</c:v>
                </c:pt>
                <c:pt idx="8">
                  <c:v>7.8152230492216077</c:v>
                </c:pt>
                <c:pt idx="9">
                  <c:v>8.1949218102767141</c:v>
                </c:pt>
                <c:pt idx="10">
                  <c:v>8.0528631299446314</c:v>
                </c:pt>
                <c:pt idx="11">
                  <c:v>8.2542126103687714</c:v>
                </c:pt>
                <c:pt idx="12">
                  <c:v>8.227978960548338</c:v>
                </c:pt>
                <c:pt idx="13">
                  <c:v>8.3589120142256377</c:v>
                </c:pt>
                <c:pt idx="14">
                  <c:v>8.166355220452056</c:v>
                </c:pt>
                <c:pt idx="15">
                  <c:v>8.4276615312297434</c:v>
                </c:pt>
                <c:pt idx="16">
                  <c:v>8.2931494859827506</c:v>
                </c:pt>
                <c:pt idx="17">
                  <c:v>8.4299291084082366</c:v>
                </c:pt>
                <c:pt idx="18">
                  <c:v>8.4519596369077821</c:v>
                </c:pt>
                <c:pt idx="19">
                  <c:v>8.5159379742085584</c:v>
                </c:pt>
              </c:numCache>
            </c:numRef>
          </c:xVal>
          <c:yVal>
            <c:numRef>
              <c:f>Cactus!$H$2:$H$21</c:f>
              <c:numCache>
                <c:formatCode>0.0000</c:formatCode>
                <c:ptCount val="20"/>
                <c:pt idx="0">
                  <c:v>4.3478260869565216E-2</c:v>
                </c:pt>
                <c:pt idx="1">
                  <c:v>0.86956521739130432</c:v>
                </c:pt>
                <c:pt idx="2">
                  <c:v>0.91304347826086951</c:v>
                </c:pt>
                <c:pt idx="3">
                  <c:v>1</c:v>
                </c:pt>
                <c:pt idx="4">
                  <c:v>0.86956521739130432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0.95652173913043481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71440"/>
        <c:axId val="545066344"/>
      </c:scatterChart>
      <c:valAx>
        <c:axId val="54507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6344"/>
        <c:crosses val="autoZero"/>
        <c:crossBetween val="midCat"/>
      </c:valAx>
      <c:valAx>
        <c:axId val="54506634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Exp. 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Combination!$I$2:$I$141</c:f>
              <c:numCache>
                <c:formatCode>0.00</c:formatCode>
                <c:ptCount val="140"/>
                <c:pt idx="0">
                  <c:v>0</c:v>
                </c:pt>
                <c:pt idx="1">
                  <c:v>32.739130434782609</c:v>
                </c:pt>
                <c:pt idx="2">
                  <c:v>51.956521739130437</c:v>
                </c:pt>
                <c:pt idx="3">
                  <c:v>38.695652173913047</c:v>
                </c:pt>
                <c:pt idx="4">
                  <c:v>24.913043478260871</c:v>
                </c:pt>
                <c:pt idx="5">
                  <c:v>51.521739130434781</c:v>
                </c:pt>
                <c:pt idx="6">
                  <c:v>44.608695652173914</c:v>
                </c:pt>
                <c:pt idx="7">
                  <c:v>59.434782608695649</c:v>
                </c:pt>
                <c:pt idx="8">
                  <c:v>44.608695652173914</c:v>
                </c:pt>
                <c:pt idx="9">
                  <c:v>57.260869565217391</c:v>
                </c:pt>
                <c:pt idx="10">
                  <c:v>53.608695652173914</c:v>
                </c:pt>
                <c:pt idx="11">
                  <c:v>63.347826086956523</c:v>
                </c:pt>
                <c:pt idx="12">
                  <c:v>71.739130434782609</c:v>
                </c:pt>
                <c:pt idx="13">
                  <c:v>79.739130434782609</c:v>
                </c:pt>
                <c:pt idx="14">
                  <c:v>57.478260869565219</c:v>
                </c:pt>
                <c:pt idx="15">
                  <c:v>66.739130434782609</c:v>
                </c:pt>
                <c:pt idx="16">
                  <c:v>75.956521739130437</c:v>
                </c:pt>
                <c:pt idx="17">
                  <c:v>80.913043478260875</c:v>
                </c:pt>
                <c:pt idx="18">
                  <c:v>84.304347826086953</c:v>
                </c:pt>
                <c:pt idx="19">
                  <c:v>87.956521739130437</c:v>
                </c:pt>
                <c:pt idx="20">
                  <c:v>0.69565217391304346</c:v>
                </c:pt>
                <c:pt idx="21">
                  <c:v>39.695652173913047</c:v>
                </c:pt>
                <c:pt idx="22">
                  <c:v>44.434782608695649</c:v>
                </c:pt>
                <c:pt idx="23">
                  <c:v>49.521739130434781</c:v>
                </c:pt>
                <c:pt idx="24">
                  <c:v>14.695652173913043</c:v>
                </c:pt>
                <c:pt idx="25">
                  <c:v>34.304347826086953</c:v>
                </c:pt>
                <c:pt idx="26">
                  <c:v>35.478260869565219</c:v>
                </c:pt>
                <c:pt idx="27">
                  <c:v>49.739130434782609</c:v>
                </c:pt>
                <c:pt idx="28">
                  <c:v>37.695652173913047</c:v>
                </c:pt>
                <c:pt idx="29">
                  <c:v>58.956521739130437</c:v>
                </c:pt>
                <c:pt idx="30">
                  <c:v>39.130434782608695</c:v>
                </c:pt>
                <c:pt idx="31">
                  <c:v>47.478260869565219</c:v>
                </c:pt>
                <c:pt idx="32">
                  <c:v>65.695652173913047</c:v>
                </c:pt>
                <c:pt idx="33">
                  <c:v>64.782608695652172</c:v>
                </c:pt>
                <c:pt idx="34">
                  <c:v>50.173913043478258</c:v>
                </c:pt>
                <c:pt idx="35">
                  <c:v>65.086956521739125</c:v>
                </c:pt>
                <c:pt idx="36">
                  <c:v>64.695652173913047</c:v>
                </c:pt>
                <c:pt idx="37">
                  <c:v>65.869565217391298</c:v>
                </c:pt>
                <c:pt idx="38">
                  <c:v>80.608695652173907</c:v>
                </c:pt>
                <c:pt idx="39">
                  <c:v>75.086956521739125</c:v>
                </c:pt>
                <c:pt idx="40">
                  <c:v>1.3043478260869565</c:v>
                </c:pt>
                <c:pt idx="41">
                  <c:v>58.086956521739133</c:v>
                </c:pt>
                <c:pt idx="42">
                  <c:v>53.347826086956523</c:v>
                </c:pt>
                <c:pt idx="43">
                  <c:v>20.521739130434781</c:v>
                </c:pt>
                <c:pt idx="44">
                  <c:v>21.652173913043477</c:v>
                </c:pt>
                <c:pt idx="45">
                  <c:v>33.652173913043477</c:v>
                </c:pt>
                <c:pt idx="46">
                  <c:v>53.869565217391305</c:v>
                </c:pt>
                <c:pt idx="47">
                  <c:v>57</c:v>
                </c:pt>
                <c:pt idx="48">
                  <c:v>29.913043478260871</c:v>
                </c:pt>
                <c:pt idx="49">
                  <c:v>49.173913043478258</c:v>
                </c:pt>
                <c:pt idx="50">
                  <c:v>56.304347826086953</c:v>
                </c:pt>
                <c:pt idx="51">
                  <c:v>69.695652173913047</c:v>
                </c:pt>
                <c:pt idx="52">
                  <c:v>81</c:v>
                </c:pt>
                <c:pt idx="53">
                  <c:v>85.826086956521735</c:v>
                </c:pt>
                <c:pt idx="54">
                  <c:v>54.086956521739133</c:v>
                </c:pt>
                <c:pt idx="55">
                  <c:v>63.086956521739133</c:v>
                </c:pt>
                <c:pt idx="56">
                  <c:v>75.173913043478265</c:v>
                </c:pt>
                <c:pt idx="57">
                  <c:v>85.391304347826093</c:v>
                </c:pt>
                <c:pt idx="58">
                  <c:v>89.652173913043484</c:v>
                </c:pt>
                <c:pt idx="59">
                  <c:v>93.739130434782609</c:v>
                </c:pt>
                <c:pt idx="60">
                  <c:v>0</c:v>
                </c:pt>
                <c:pt idx="61">
                  <c:v>12.739130434782609</c:v>
                </c:pt>
                <c:pt idx="62">
                  <c:v>45.565217391304351</c:v>
                </c:pt>
                <c:pt idx="63">
                  <c:v>43.956521739130437</c:v>
                </c:pt>
                <c:pt idx="64">
                  <c:v>11.043478260869565</c:v>
                </c:pt>
                <c:pt idx="65">
                  <c:v>51.130434782608695</c:v>
                </c:pt>
                <c:pt idx="66">
                  <c:v>26.565217391304348</c:v>
                </c:pt>
                <c:pt idx="67">
                  <c:v>56.565217391304351</c:v>
                </c:pt>
                <c:pt idx="68">
                  <c:v>44.173913043478258</c:v>
                </c:pt>
                <c:pt idx="69">
                  <c:v>62.869565217391305</c:v>
                </c:pt>
                <c:pt idx="70">
                  <c:v>48.739130434782609</c:v>
                </c:pt>
                <c:pt idx="71">
                  <c:v>64.869565217391298</c:v>
                </c:pt>
                <c:pt idx="72">
                  <c:v>58.304347826086953</c:v>
                </c:pt>
                <c:pt idx="73">
                  <c:v>69.826086956521735</c:v>
                </c:pt>
                <c:pt idx="74">
                  <c:v>52.869565217391305</c:v>
                </c:pt>
                <c:pt idx="75">
                  <c:v>67.434782608695656</c:v>
                </c:pt>
                <c:pt idx="76">
                  <c:v>63.434782608695649</c:v>
                </c:pt>
                <c:pt idx="77">
                  <c:v>71.565217391304344</c:v>
                </c:pt>
                <c:pt idx="78">
                  <c:v>71.260869565217391</c:v>
                </c:pt>
                <c:pt idx="79">
                  <c:v>82.565217391304344</c:v>
                </c:pt>
                <c:pt idx="80">
                  <c:v>0.43478260869565216</c:v>
                </c:pt>
                <c:pt idx="81">
                  <c:v>26.521739130434781</c:v>
                </c:pt>
                <c:pt idx="82">
                  <c:v>34.608695652173914</c:v>
                </c:pt>
                <c:pt idx="83">
                  <c:v>27.782608695652176</c:v>
                </c:pt>
                <c:pt idx="84">
                  <c:v>18.173913043478262</c:v>
                </c:pt>
                <c:pt idx="85">
                  <c:v>48.478260869565219</c:v>
                </c:pt>
                <c:pt idx="86">
                  <c:v>35.478260869565219</c:v>
                </c:pt>
                <c:pt idx="87">
                  <c:v>55.478260869565219</c:v>
                </c:pt>
                <c:pt idx="88">
                  <c:v>22.869565217391305</c:v>
                </c:pt>
                <c:pt idx="89">
                  <c:v>57.391304347826086</c:v>
                </c:pt>
                <c:pt idx="90">
                  <c:v>41</c:v>
                </c:pt>
                <c:pt idx="91">
                  <c:v>64.956521739130437</c:v>
                </c:pt>
                <c:pt idx="92">
                  <c:v>50.739130434782609</c:v>
                </c:pt>
                <c:pt idx="93">
                  <c:v>70.217391304347828</c:v>
                </c:pt>
                <c:pt idx="94">
                  <c:v>40.434782608695649</c:v>
                </c:pt>
                <c:pt idx="95">
                  <c:v>61.565217391304351</c:v>
                </c:pt>
                <c:pt idx="96">
                  <c:v>58.304347826086953</c:v>
                </c:pt>
                <c:pt idx="97">
                  <c:v>72.565217391304344</c:v>
                </c:pt>
                <c:pt idx="98">
                  <c:v>69.608695652173907</c:v>
                </c:pt>
                <c:pt idx="99">
                  <c:v>81.478260869565219</c:v>
                </c:pt>
                <c:pt idx="100">
                  <c:v>0.82608695652173914</c:v>
                </c:pt>
                <c:pt idx="101">
                  <c:v>32.130434782608695</c:v>
                </c:pt>
                <c:pt idx="102">
                  <c:v>49.521739130434781</c:v>
                </c:pt>
                <c:pt idx="103">
                  <c:v>43.565217391304351</c:v>
                </c:pt>
                <c:pt idx="104">
                  <c:v>28</c:v>
                </c:pt>
                <c:pt idx="105">
                  <c:v>63.521739130434781</c:v>
                </c:pt>
                <c:pt idx="106">
                  <c:v>35.565217391304351</c:v>
                </c:pt>
                <c:pt idx="107">
                  <c:v>62.695652173913047</c:v>
                </c:pt>
                <c:pt idx="108">
                  <c:v>47.304347826086953</c:v>
                </c:pt>
                <c:pt idx="109">
                  <c:v>64.521739130434781</c:v>
                </c:pt>
                <c:pt idx="110">
                  <c:v>53</c:v>
                </c:pt>
                <c:pt idx="111">
                  <c:v>68.347826086956516</c:v>
                </c:pt>
                <c:pt idx="112">
                  <c:v>67.304347826086953</c:v>
                </c:pt>
                <c:pt idx="113">
                  <c:v>80.260869565217391</c:v>
                </c:pt>
                <c:pt idx="114">
                  <c:v>57.086956521739133</c:v>
                </c:pt>
                <c:pt idx="115">
                  <c:v>72.782608695652172</c:v>
                </c:pt>
                <c:pt idx="116">
                  <c:v>70.043478260869563</c:v>
                </c:pt>
                <c:pt idx="117">
                  <c:v>84.304347826086953</c:v>
                </c:pt>
                <c:pt idx="118">
                  <c:v>74.173913043478265</c:v>
                </c:pt>
                <c:pt idx="119">
                  <c:v>87.782608695652172</c:v>
                </c:pt>
                <c:pt idx="120">
                  <c:v>2.3043478260869565</c:v>
                </c:pt>
                <c:pt idx="121">
                  <c:v>25.260869565217391</c:v>
                </c:pt>
                <c:pt idx="122">
                  <c:v>60.608695652173914</c:v>
                </c:pt>
                <c:pt idx="123">
                  <c:v>41.869565217391305</c:v>
                </c:pt>
                <c:pt idx="124">
                  <c:v>17.869565217391305</c:v>
                </c:pt>
                <c:pt idx="125">
                  <c:v>40.565217391304351</c:v>
                </c:pt>
                <c:pt idx="126">
                  <c:v>36.347826086956523</c:v>
                </c:pt>
                <c:pt idx="127">
                  <c:v>50.652173913043477</c:v>
                </c:pt>
                <c:pt idx="128">
                  <c:v>42.521739130434781</c:v>
                </c:pt>
                <c:pt idx="129">
                  <c:v>64.130434782608702</c:v>
                </c:pt>
                <c:pt idx="130">
                  <c:v>59.391304347826086</c:v>
                </c:pt>
                <c:pt idx="131">
                  <c:v>71.782608695652172</c:v>
                </c:pt>
                <c:pt idx="132">
                  <c:v>76.695652173913047</c:v>
                </c:pt>
                <c:pt idx="133">
                  <c:v>87</c:v>
                </c:pt>
                <c:pt idx="134">
                  <c:v>62.869565217391305</c:v>
                </c:pt>
                <c:pt idx="135">
                  <c:v>72.173913043478265</c:v>
                </c:pt>
                <c:pt idx="136">
                  <c:v>74.565217391304344</c:v>
                </c:pt>
                <c:pt idx="137">
                  <c:v>82.347826086956516</c:v>
                </c:pt>
                <c:pt idx="138">
                  <c:v>90.391304347826093</c:v>
                </c:pt>
                <c:pt idx="139">
                  <c:v>94.043478260869563</c:v>
                </c:pt>
              </c:numCache>
            </c:numRef>
          </c:xVal>
          <c:yVal>
            <c:numRef>
              <c:f>Combination!$J$2:$J$141</c:f>
              <c:numCache>
                <c:formatCode>0.00</c:formatCode>
                <c:ptCount val="140"/>
                <c:pt idx="0">
                  <c:v>0</c:v>
                </c:pt>
                <c:pt idx="1">
                  <c:v>27.003732723971108</c:v>
                </c:pt>
                <c:pt idx="2">
                  <c:v>14.806258691603617</c:v>
                </c:pt>
                <c:pt idx="3">
                  <c:v>21.518353229085623</c:v>
                </c:pt>
                <c:pt idx="4">
                  <c:v>19.785010495731498</c:v>
                </c:pt>
                <c:pt idx="5">
                  <c:v>23.546606714068922</c:v>
                </c:pt>
                <c:pt idx="6">
                  <c:v>21.310985494969454</c:v>
                </c:pt>
                <c:pt idx="7">
                  <c:v>25.503700421269567</c:v>
                </c:pt>
                <c:pt idx="8">
                  <c:v>17.366998825972896</c:v>
                </c:pt>
                <c:pt idx="9">
                  <c:v>19.561598259912536</c:v>
                </c:pt>
                <c:pt idx="10">
                  <c:v>19.750118826880243</c:v>
                </c:pt>
                <c:pt idx="11">
                  <c:v>18.408517533646251</c:v>
                </c:pt>
                <c:pt idx="12">
                  <c:v>18.043425877346685</c:v>
                </c:pt>
                <c:pt idx="13">
                  <c:v>15.08225143340329</c:v>
                </c:pt>
                <c:pt idx="14">
                  <c:v>18.595868468847375</c:v>
                </c:pt>
                <c:pt idx="15">
                  <c:v>18.206435903284174</c:v>
                </c:pt>
                <c:pt idx="16">
                  <c:v>16.720913037460733</c:v>
                </c:pt>
                <c:pt idx="17">
                  <c:v>11.401407582472423</c:v>
                </c:pt>
                <c:pt idx="18">
                  <c:v>15.052739957800158</c:v>
                </c:pt>
                <c:pt idx="19">
                  <c:v>15.775349760910267</c:v>
                </c:pt>
                <c:pt idx="20">
                  <c:v>2.304832524160243</c:v>
                </c:pt>
                <c:pt idx="21">
                  <c:v>29.554933110163606</c:v>
                </c:pt>
                <c:pt idx="22">
                  <c:v>18.431263181089697</c:v>
                </c:pt>
                <c:pt idx="23">
                  <c:v>25.730896824312193</c:v>
                </c:pt>
                <c:pt idx="24">
                  <c:v>14.577176377688685</c:v>
                </c:pt>
                <c:pt idx="25">
                  <c:v>21.100268810456367</c:v>
                </c:pt>
                <c:pt idx="26">
                  <c:v>26.832594773753993</c:v>
                </c:pt>
                <c:pt idx="27">
                  <c:v>22.91926024370283</c:v>
                </c:pt>
                <c:pt idx="28">
                  <c:v>15.955719358184831</c:v>
                </c:pt>
                <c:pt idx="29">
                  <c:v>22.106104177290792</c:v>
                </c:pt>
                <c:pt idx="30">
                  <c:v>19.66377460256686</c:v>
                </c:pt>
                <c:pt idx="31">
                  <c:v>20.395787366328619</c:v>
                </c:pt>
                <c:pt idx="32">
                  <c:v>19.113143461095742</c:v>
                </c:pt>
                <c:pt idx="33">
                  <c:v>21.811082507709301</c:v>
                </c:pt>
                <c:pt idx="34">
                  <c:v>18.112407033234138</c:v>
                </c:pt>
                <c:pt idx="35">
                  <c:v>17.885781665075509</c:v>
                </c:pt>
                <c:pt idx="36">
                  <c:v>18.818353668230618</c:v>
                </c:pt>
                <c:pt idx="37">
                  <c:v>20.66024805761953</c:v>
                </c:pt>
                <c:pt idx="38">
                  <c:v>15.002239621999426</c:v>
                </c:pt>
                <c:pt idx="39">
                  <c:v>20.571191337486475</c:v>
                </c:pt>
                <c:pt idx="40">
                  <c:v>4.5769658728016003</c:v>
                </c:pt>
                <c:pt idx="41">
                  <c:v>26.441896925967292</c:v>
                </c:pt>
                <c:pt idx="42">
                  <c:v>19.692196644753778</c:v>
                </c:pt>
                <c:pt idx="43">
                  <c:v>18.970957624790085</c:v>
                </c:pt>
                <c:pt idx="44">
                  <c:v>24.488603463749072</c:v>
                </c:pt>
                <c:pt idx="45">
                  <c:v>21.860318336807477</c:v>
                </c:pt>
                <c:pt idx="46">
                  <c:v>29.513177869964967</c:v>
                </c:pt>
                <c:pt idx="47">
                  <c:v>24.637369989509839</c:v>
                </c:pt>
                <c:pt idx="48">
                  <c:v>19.581793592932325</c:v>
                </c:pt>
                <c:pt idx="49">
                  <c:v>18.034442234773095</c:v>
                </c:pt>
                <c:pt idx="50">
                  <c:v>21.378482773379865</c:v>
                </c:pt>
                <c:pt idx="51">
                  <c:v>14.461342772460956</c:v>
                </c:pt>
                <c:pt idx="52">
                  <c:v>17.472055610967111</c:v>
                </c:pt>
                <c:pt idx="53">
                  <c:v>18.187538625796012</c:v>
                </c:pt>
                <c:pt idx="54">
                  <c:v>16.239438647592873</c:v>
                </c:pt>
                <c:pt idx="55">
                  <c:v>17.063818829426154</c:v>
                </c:pt>
                <c:pt idx="56">
                  <c:v>16.452831129441304</c:v>
                </c:pt>
                <c:pt idx="57">
                  <c:v>8.6167866317849313</c:v>
                </c:pt>
                <c:pt idx="58">
                  <c:v>11.72646073727811</c:v>
                </c:pt>
                <c:pt idx="59">
                  <c:v>8.0803768549849888</c:v>
                </c:pt>
                <c:pt idx="60">
                  <c:v>0</c:v>
                </c:pt>
                <c:pt idx="61">
                  <c:v>19.868241884301757</c:v>
                </c:pt>
                <c:pt idx="62">
                  <c:v>19.265669152799706</c:v>
                </c:pt>
                <c:pt idx="63">
                  <c:v>25.013593142474218</c:v>
                </c:pt>
                <c:pt idx="64">
                  <c:v>10.776566584575008</c:v>
                </c:pt>
                <c:pt idx="65">
                  <c:v>24.469469563344902</c:v>
                </c:pt>
                <c:pt idx="66">
                  <c:v>19.731898694422608</c:v>
                </c:pt>
                <c:pt idx="67">
                  <c:v>21.328227320441119</c:v>
                </c:pt>
                <c:pt idx="68">
                  <c:v>20.737870877637111</c:v>
                </c:pt>
                <c:pt idx="69">
                  <c:v>23.624533372642492</c:v>
                </c:pt>
                <c:pt idx="70">
                  <c:v>18.95980770736864</c:v>
                </c:pt>
                <c:pt idx="71">
                  <c:v>23.112972248631461</c:v>
                </c:pt>
                <c:pt idx="72">
                  <c:v>19.0535961354202</c:v>
                </c:pt>
                <c:pt idx="73">
                  <c:v>15.101631982588806</c:v>
                </c:pt>
                <c:pt idx="74">
                  <c:v>18.735732384515686</c:v>
                </c:pt>
                <c:pt idx="75">
                  <c:v>19.938145457107453</c:v>
                </c:pt>
                <c:pt idx="76">
                  <c:v>18.157958653179954</c:v>
                </c:pt>
                <c:pt idx="77">
                  <c:v>17.429927468050515</c:v>
                </c:pt>
                <c:pt idx="78">
                  <c:v>17.273777792060596</c:v>
                </c:pt>
                <c:pt idx="79">
                  <c:v>10.723068111474472</c:v>
                </c:pt>
                <c:pt idx="80">
                  <c:v>2.0851441405707476</c:v>
                </c:pt>
                <c:pt idx="81">
                  <c:v>21.13564323648</c:v>
                </c:pt>
                <c:pt idx="82">
                  <c:v>20.341938609757971</c:v>
                </c:pt>
                <c:pt idx="83">
                  <c:v>19.771321107602319</c:v>
                </c:pt>
                <c:pt idx="84">
                  <c:v>19.611342205035431</c:v>
                </c:pt>
                <c:pt idx="85">
                  <c:v>23.590964304961016</c:v>
                </c:pt>
                <c:pt idx="86">
                  <c:v>25.380503550448097</c:v>
                </c:pt>
                <c:pt idx="87">
                  <c:v>22.592978726742423</c:v>
                </c:pt>
                <c:pt idx="88">
                  <c:v>20.325318621736262</c:v>
                </c:pt>
                <c:pt idx="89">
                  <c:v>19.951621329503261</c:v>
                </c:pt>
                <c:pt idx="90">
                  <c:v>22.22202020110192</c:v>
                </c:pt>
                <c:pt idx="91">
                  <c:v>18.614457384393862</c:v>
                </c:pt>
                <c:pt idx="92">
                  <c:v>21.642167156028673</c:v>
                </c:pt>
                <c:pt idx="93">
                  <c:v>19.860780268795466</c:v>
                </c:pt>
                <c:pt idx="94">
                  <c:v>22.679237775704816</c:v>
                </c:pt>
                <c:pt idx="95">
                  <c:v>20.500168706526473</c:v>
                </c:pt>
                <c:pt idx="96">
                  <c:v>19.657140230850874</c:v>
                </c:pt>
                <c:pt idx="97">
                  <c:v>17.84994547217676</c:v>
                </c:pt>
                <c:pt idx="98">
                  <c:v>22.820921681719213</c:v>
                </c:pt>
                <c:pt idx="99">
                  <c:v>16.278456385434406</c:v>
                </c:pt>
                <c:pt idx="100">
                  <c:v>3.9617738670844203</c:v>
                </c:pt>
                <c:pt idx="101">
                  <c:v>29.005178766160309</c:v>
                </c:pt>
                <c:pt idx="102">
                  <c:v>19.1094207257653</c:v>
                </c:pt>
                <c:pt idx="103">
                  <c:v>23.01743625040595</c:v>
                </c:pt>
                <c:pt idx="104">
                  <c:v>23.982948488078318</c:v>
                </c:pt>
                <c:pt idx="105">
                  <c:v>24.239092327022988</c:v>
                </c:pt>
                <c:pt idx="106">
                  <c:v>25.769654611853635</c:v>
                </c:pt>
                <c:pt idx="107">
                  <c:v>19.398769367267267</c:v>
                </c:pt>
                <c:pt idx="108">
                  <c:v>24.966222240547864</c:v>
                </c:pt>
                <c:pt idx="109">
                  <c:v>20.241428186265981</c:v>
                </c:pt>
                <c:pt idx="110">
                  <c:v>21.328597959291439</c:v>
                </c:pt>
                <c:pt idx="111">
                  <c:v>22.034288765987547</c:v>
                </c:pt>
                <c:pt idx="112">
                  <c:v>23.383045105780649</c:v>
                </c:pt>
                <c:pt idx="113">
                  <c:v>16.382411275800841</c:v>
                </c:pt>
                <c:pt idx="114">
                  <c:v>19.579472189650485</c:v>
                </c:pt>
                <c:pt idx="115">
                  <c:v>17.117127312456077</c:v>
                </c:pt>
                <c:pt idx="116">
                  <c:v>20.2764490814289</c:v>
                </c:pt>
                <c:pt idx="117">
                  <c:v>15.795381323230043</c:v>
                </c:pt>
                <c:pt idx="118">
                  <c:v>18.514495976526661</c:v>
                </c:pt>
                <c:pt idx="119">
                  <c:v>12.620173323039497</c:v>
                </c:pt>
                <c:pt idx="120">
                  <c:v>11.051263945024962</c:v>
                </c:pt>
                <c:pt idx="121">
                  <c:v>25.641261831282705</c:v>
                </c:pt>
                <c:pt idx="122">
                  <c:v>15.643003462003486</c:v>
                </c:pt>
                <c:pt idx="123">
                  <c:v>23.166010265484935</c:v>
                </c:pt>
                <c:pt idx="124">
                  <c:v>17.718260605750235</c:v>
                </c:pt>
                <c:pt idx="125">
                  <c:v>19.279820083460134</c:v>
                </c:pt>
                <c:pt idx="126">
                  <c:v>25.088223777940435</c:v>
                </c:pt>
                <c:pt idx="127">
                  <c:v>25.95732283375256</c:v>
                </c:pt>
                <c:pt idx="128">
                  <c:v>21.819235811168991</c:v>
                </c:pt>
                <c:pt idx="129">
                  <c:v>26.552357107876315</c:v>
                </c:pt>
                <c:pt idx="130">
                  <c:v>18.502430136298766</c:v>
                </c:pt>
                <c:pt idx="131">
                  <c:v>16.11593373522312</c:v>
                </c:pt>
                <c:pt idx="132">
                  <c:v>18.796602165402827</c:v>
                </c:pt>
                <c:pt idx="133">
                  <c:v>12.067989212638683</c:v>
                </c:pt>
                <c:pt idx="134">
                  <c:v>20.642639779715648</c:v>
                </c:pt>
                <c:pt idx="135">
                  <c:v>16.595870718380084</c:v>
                </c:pt>
                <c:pt idx="136">
                  <c:v>16.819431638209746</c:v>
                </c:pt>
                <c:pt idx="137">
                  <c:v>16.350170128812326</c:v>
                </c:pt>
                <c:pt idx="138">
                  <c:v>8.5850775950047744</c:v>
                </c:pt>
                <c:pt idx="139">
                  <c:v>7.3204462163398292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663168"/>
        <c:axId val="361664344"/>
      </c:scatterChart>
      <c:valAx>
        <c:axId val="36166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4344"/>
        <c:crosses val="autoZero"/>
        <c:crossBetween val="midCat"/>
      </c:valAx>
      <c:valAx>
        <c:axId val="36166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Std. Deviation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3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Cactus!$M$2:$M$21</c:f>
              <c:numCache>
                <c:formatCode>0.00</c:formatCode>
                <c:ptCount val="20"/>
                <c:pt idx="0">
                  <c:v>0</c:v>
                </c:pt>
                <c:pt idx="1">
                  <c:v>7.9871840421314637</c:v>
                </c:pt>
                <c:pt idx="2">
                  <c:v>8.1657585996208191</c:v>
                </c:pt>
                <c:pt idx="3">
                  <c:v>7.8944427928152408</c:v>
                </c:pt>
                <c:pt idx="4">
                  <c:v>7.637817258147531</c:v>
                </c:pt>
                <c:pt idx="5">
                  <c:v>7.9568625592794193</c:v>
                </c:pt>
                <c:pt idx="6">
                  <c:v>7.988779552761466</c:v>
                </c:pt>
                <c:pt idx="7">
                  <c:v>8.1417007199596423</c:v>
                </c:pt>
                <c:pt idx="8">
                  <c:v>7.8152230492216077</c:v>
                </c:pt>
                <c:pt idx="9">
                  <c:v>8.1949218102767141</c:v>
                </c:pt>
                <c:pt idx="10">
                  <c:v>8.0528631299446314</c:v>
                </c:pt>
                <c:pt idx="11">
                  <c:v>8.2542126103687714</c:v>
                </c:pt>
                <c:pt idx="12">
                  <c:v>8.227978960548338</c:v>
                </c:pt>
                <c:pt idx="13">
                  <c:v>8.3589120142256377</c:v>
                </c:pt>
                <c:pt idx="14">
                  <c:v>8.166355220452056</c:v>
                </c:pt>
                <c:pt idx="15">
                  <c:v>8.4276615312297434</c:v>
                </c:pt>
                <c:pt idx="16">
                  <c:v>8.2931494859827506</c:v>
                </c:pt>
                <c:pt idx="17">
                  <c:v>8.4299291084082366</c:v>
                </c:pt>
                <c:pt idx="18">
                  <c:v>8.4519596369077821</c:v>
                </c:pt>
                <c:pt idx="19">
                  <c:v>8.5159379742085584</c:v>
                </c:pt>
              </c:numCache>
            </c:numRef>
          </c:cat>
          <c:val>
            <c:numRef>
              <c:f>Cactus!$I$2:$I$21</c:f>
              <c:numCache>
                <c:formatCode>0.00</c:formatCode>
                <c:ptCount val="20"/>
                <c:pt idx="0">
                  <c:v>0.43478260869565216</c:v>
                </c:pt>
                <c:pt idx="1">
                  <c:v>26.521739130434781</c:v>
                </c:pt>
                <c:pt idx="2">
                  <c:v>34.608695652173914</c:v>
                </c:pt>
                <c:pt idx="3">
                  <c:v>27.782608695652176</c:v>
                </c:pt>
                <c:pt idx="4">
                  <c:v>18.173913043478262</c:v>
                </c:pt>
                <c:pt idx="5">
                  <c:v>48.478260869565219</c:v>
                </c:pt>
                <c:pt idx="6">
                  <c:v>35.478260869565219</c:v>
                </c:pt>
                <c:pt idx="7">
                  <c:v>55.478260869565219</c:v>
                </c:pt>
                <c:pt idx="8">
                  <c:v>22.869565217391305</c:v>
                </c:pt>
                <c:pt idx="9">
                  <c:v>57.391304347826086</c:v>
                </c:pt>
                <c:pt idx="10">
                  <c:v>41</c:v>
                </c:pt>
                <c:pt idx="11">
                  <c:v>64.956521739130437</c:v>
                </c:pt>
                <c:pt idx="12">
                  <c:v>50.739130434782609</c:v>
                </c:pt>
                <c:pt idx="13">
                  <c:v>70.217391304347828</c:v>
                </c:pt>
                <c:pt idx="14">
                  <c:v>40.434782608695649</c:v>
                </c:pt>
                <c:pt idx="15">
                  <c:v>61.565217391304351</c:v>
                </c:pt>
                <c:pt idx="16">
                  <c:v>58.304347826086953</c:v>
                </c:pt>
                <c:pt idx="17">
                  <c:v>72.565217391304344</c:v>
                </c:pt>
                <c:pt idx="18">
                  <c:v>69.608695652173907</c:v>
                </c:pt>
                <c:pt idx="19">
                  <c:v>81.478260869565219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68696"/>
        <c:axId val="545069872"/>
      </c:lineChart>
      <c:catAx>
        <c:axId val="545068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9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50698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86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Cactus!$O$2:$O$21</c:f>
              <c:numCache>
                <c:formatCode>0.00</c:formatCode>
                <c:ptCount val="20"/>
                <c:pt idx="0">
                  <c:v>1</c:v>
                </c:pt>
                <c:pt idx="1">
                  <c:v>0.89248899999999998</c:v>
                </c:pt>
                <c:pt idx="2">
                  <c:v>0.93586000000000003</c:v>
                </c:pt>
                <c:pt idx="3">
                  <c:v>0.98289000000000004</c:v>
                </c:pt>
                <c:pt idx="4">
                  <c:v>0.95291700000000001</c:v>
                </c:pt>
                <c:pt idx="5">
                  <c:v>0.92959700000000001</c:v>
                </c:pt>
                <c:pt idx="6">
                  <c:v>0.88952799999999999</c:v>
                </c:pt>
                <c:pt idx="7">
                  <c:v>0.87057700000000005</c:v>
                </c:pt>
                <c:pt idx="8">
                  <c:v>0.96511400000000003</c:v>
                </c:pt>
                <c:pt idx="9">
                  <c:v>0.93531299999999995</c:v>
                </c:pt>
                <c:pt idx="10">
                  <c:v>0.91300999999999999</c:v>
                </c:pt>
                <c:pt idx="11">
                  <c:v>0.88638300000000003</c:v>
                </c:pt>
                <c:pt idx="12">
                  <c:v>0.84805399999999997</c:v>
                </c:pt>
                <c:pt idx="13">
                  <c:v>0.82625099999999996</c:v>
                </c:pt>
                <c:pt idx="14">
                  <c:v>0.93096800000000002</c:v>
                </c:pt>
                <c:pt idx="15">
                  <c:v>0.90037500000000004</c:v>
                </c:pt>
                <c:pt idx="16">
                  <c:v>0.87478299999999998</c:v>
                </c:pt>
                <c:pt idx="17">
                  <c:v>0.847383</c:v>
                </c:pt>
                <c:pt idx="18">
                  <c:v>0.78135100000000002</c:v>
                </c:pt>
                <c:pt idx="19">
                  <c:v>0.75797599999999998</c:v>
                </c:pt>
              </c:numCache>
            </c:numRef>
          </c:xVal>
          <c:yVal>
            <c:numRef>
              <c:f>Cactus!$H$2:$H$21</c:f>
              <c:numCache>
                <c:formatCode>0.0000</c:formatCode>
                <c:ptCount val="20"/>
                <c:pt idx="0">
                  <c:v>4.3478260869565216E-2</c:v>
                </c:pt>
                <c:pt idx="1">
                  <c:v>0.86956521739130432</c:v>
                </c:pt>
                <c:pt idx="2">
                  <c:v>0.91304347826086951</c:v>
                </c:pt>
                <c:pt idx="3">
                  <c:v>1</c:v>
                </c:pt>
                <c:pt idx="4">
                  <c:v>0.86956521739130432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0.95652173913043481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67128"/>
        <c:axId val="545070264"/>
      </c:scatterChart>
      <c:valAx>
        <c:axId val="545067128"/>
        <c:scaling>
          <c:orientation val="minMax"/>
          <c:max val="1"/>
          <c:min val="0.7300000000000000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0264"/>
        <c:crosses val="autoZero"/>
        <c:crossBetween val="midCat"/>
        <c:majorUnit val="3.0000000000000006E-2"/>
      </c:valAx>
      <c:valAx>
        <c:axId val="54507026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7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Cactus!$O$2:$O$21</c:f>
              <c:numCache>
                <c:formatCode>0.00</c:formatCode>
                <c:ptCount val="20"/>
                <c:pt idx="0">
                  <c:v>1</c:v>
                </c:pt>
                <c:pt idx="1">
                  <c:v>0.89248899999999998</c:v>
                </c:pt>
                <c:pt idx="2">
                  <c:v>0.93586000000000003</c:v>
                </c:pt>
                <c:pt idx="3">
                  <c:v>0.98289000000000004</c:v>
                </c:pt>
                <c:pt idx="4">
                  <c:v>0.95291700000000001</c:v>
                </c:pt>
                <c:pt idx="5">
                  <c:v>0.92959700000000001</c:v>
                </c:pt>
                <c:pt idx="6">
                  <c:v>0.88952799999999999</c:v>
                </c:pt>
                <c:pt idx="7">
                  <c:v>0.87057700000000005</c:v>
                </c:pt>
                <c:pt idx="8">
                  <c:v>0.96511400000000003</c:v>
                </c:pt>
                <c:pt idx="9">
                  <c:v>0.93531299999999995</c:v>
                </c:pt>
                <c:pt idx="10">
                  <c:v>0.91300999999999999</c:v>
                </c:pt>
                <c:pt idx="11">
                  <c:v>0.88638300000000003</c:v>
                </c:pt>
                <c:pt idx="12">
                  <c:v>0.84805399999999997</c:v>
                </c:pt>
                <c:pt idx="13">
                  <c:v>0.82625099999999996</c:v>
                </c:pt>
                <c:pt idx="14">
                  <c:v>0.93096800000000002</c:v>
                </c:pt>
                <c:pt idx="15">
                  <c:v>0.90037500000000004</c:v>
                </c:pt>
                <c:pt idx="16">
                  <c:v>0.87478299999999998</c:v>
                </c:pt>
                <c:pt idx="17">
                  <c:v>0.847383</c:v>
                </c:pt>
                <c:pt idx="18">
                  <c:v>0.78135100000000002</c:v>
                </c:pt>
                <c:pt idx="19">
                  <c:v>0.75797599999999998</c:v>
                </c:pt>
              </c:numCache>
            </c:numRef>
          </c:cat>
          <c:val>
            <c:numRef>
              <c:f>Cactus!$I$2:$I$21</c:f>
              <c:numCache>
                <c:formatCode>0.00</c:formatCode>
                <c:ptCount val="20"/>
                <c:pt idx="0">
                  <c:v>0.43478260869565216</c:v>
                </c:pt>
                <c:pt idx="1">
                  <c:v>26.521739130434781</c:v>
                </c:pt>
                <c:pt idx="2">
                  <c:v>34.608695652173914</c:v>
                </c:pt>
                <c:pt idx="3">
                  <c:v>27.782608695652176</c:v>
                </c:pt>
                <c:pt idx="4">
                  <c:v>18.173913043478262</c:v>
                </c:pt>
                <c:pt idx="5">
                  <c:v>48.478260869565219</c:v>
                </c:pt>
                <c:pt idx="6">
                  <c:v>35.478260869565219</c:v>
                </c:pt>
                <c:pt idx="7">
                  <c:v>55.478260869565219</c:v>
                </c:pt>
                <c:pt idx="8">
                  <c:v>22.869565217391305</c:v>
                </c:pt>
                <c:pt idx="9">
                  <c:v>57.391304347826086</c:v>
                </c:pt>
                <c:pt idx="10">
                  <c:v>41</c:v>
                </c:pt>
                <c:pt idx="11">
                  <c:v>64.956521739130437</c:v>
                </c:pt>
                <c:pt idx="12">
                  <c:v>50.739130434782609</c:v>
                </c:pt>
                <c:pt idx="13">
                  <c:v>70.217391304347828</c:v>
                </c:pt>
                <c:pt idx="14">
                  <c:v>40.434782608695649</c:v>
                </c:pt>
                <c:pt idx="15">
                  <c:v>61.565217391304351</c:v>
                </c:pt>
                <c:pt idx="16">
                  <c:v>58.304347826086953</c:v>
                </c:pt>
                <c:pt idx="17">
                  <c:v>72.565217391304344</c:v>
                </c:pt>
                <c:pt idx="18">
                  <c:v>69.608695652173907</c:v>
                </c:pt>
                <c:pt idx="19">
                  <c:v>81.478260869565219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0656"/>
        <c:axId val="545071048"/>
      </c:lineChart>
      <c:catAx>
        <c:axId val="54507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1048"/>
        <c:crosses val="autoZero"/>
        <c:auto val="1"/>
        <c:lblAlgn val="ctr"/>
        <c:lblOffset val="100"/>
        <c:tickLblSkip val="2"/>
        <c:noMultiLvlLbl val="0"/>
      </c:catAx>
      <c:valAx>
        <c:axId val="545071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06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Basketball!$M$2:$M$21</c:f>
              <c:numCache>
                <c:formatCode>0.00</c:formatCode>
                <c:ptCount val="20"/>
                <c:pt idx="0">
                  <c:v>0</c:v>
                </c:pt>
                <c:pt idx="1">
                  <c:v>7.9419890677342799</c:v>
                </c:pt>
                <c:pt idx="2">
                  <c:v>8.0552083345159939</c:v>
                </c:pt>
                <c:pt idx="3">
                  <c:v>7.5750032305395152</c:v>
                </c:pt>
                <c:pt idx="4">
                  <c:v>7.5928363061862463</c:v>
                </c:pt>
                <c:pt idx="5">
                  <c:v>7.841961314559792</c:v>
                </c:pt>
                <c:pt idx="6">
                  <c:v>7.943541049204474</c:v>
                </c:pt>
                <c:pt idx="7">
                  <c:v>8.0473833417662313</c:v>
                </c:pt>
                <c:pt idx="8">
                  <c:v>7.7060407965119744</c:v>
                </c:pt>
                <c:pt idx="9">
                  <c:v>8.0554029508925122</c:v>
                </c:pt>
                <c:pt idx="10">
                  <c:v>7.9604654879570278</c:v>
                </c:pt>
                <c:pt idx="11">
                  <c:v>8.1152752334102587</c:v>
                </c:pt>
                <c:pt idx="12">
                  <c:v>8.148267106752769</c:v>
                </c:pt>
                <c:pt idx="13">
                  <c:v>8.2227500119495343</c:v>
                </c:pt>
                <c:pt idx="14">
                  <c:v>8.0558793503747648</c:v>
                </c:pt>
                <c:pt idx="15">
                  <c:v>8.2754350175513398</c:v>
                </c:pt>
                <c:pt idx="16">
                  <c:v>8.1908484280293603</c:v>
                </c:pt>
                <c:pt idx="17">
                  <c:v>8.2876210549510141</c:v>
                </c:pt>
                <c:pt idx="18">
                  <c:v>8.3083371167064133</c:v>
                </c:pt>
                <c:pt idx="19">
                  <c:v>8.4245561056401854</c:v>
                </c:pt>
              </c:numCache>
            </c:numRef>
          </c:xVal>
          <c:yVal>
            <c:numRef>
              <c:f>Basketball!$H$2:$H$21</c:f>
              <c:numCache>
                <c:formatCode>0.0000</c:formatCode>
                <c:ptCount val="20"/>
                <c:pt idx="0">
                  <c:v>8.6956521739130432E-2</c:v>
                </c:pt>
                <c:pt idx="1">
                  <c:v>0.78260869565217395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0.95652173913043481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60856"/>
        <c:axId val="545061640"/>
      </c:scatterChart>
      <c:valAx>
        <c:axId val="54506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1640"/>
        <c:crosses val="autoZero"/>
        <c:crossBetween val="midCat"/>
      </c:valAx>
      <c:valAx>
        <c:axId val="545061640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60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Basketball!$M$2:$M$21</c:f>
              <c:numCache>
                <c:formatCode>0.00</c:formatCode>
                <c:ptCount val="20"/>
                <c:pt idx="0">
                  <c:v>0</c:v>
                </c:pt>
                <c:pt idx="1">
                  <c:v>7.9419890677342799</c:v>
                </c:pt>
                <c:pt idx="2">
                  <c:v>8.0552083345159939</c:v>
                </c:pt>
                <c:pt idx="3">
                  <c:v>7.5750032305395152</c:v>
                </c:pt>
                <c:pt idx="4">
                  <c:v>7.5928363061862463</c:v>
                </c:pt>
                <c:pt idx="5">
                  <c:v>7.841961314559792</c:v>
                </c:pt>
                <c:pt idx="6">
                  <c:v>7.943541049204474</c:v>
                </c:pt>
                <c:pt idx="7">
                  <c:v>8.0473833417662313</c:v>
                </c:pt>
                <c:pt idx="8">
                  <c:v>7.7060407965119744</c:v>
                </c:pt>
                <c:pt idx="9">
                  <c:v>8.0554029508925122</c:v>
                </c:pt>
                <c:pt idx="10">
                  <c:v>7.9604654879570278</c:v>
                </c:pt>
                <c:pt idx="11">
                  <c:v>8.1152752334102587</c:v>
                </c:pt>
                <c:pt idx="12">
                  <c:v>8.148267106752769</c:v>
                </c:pt>
                <c:pt idx="13">
                  <c:v>8.2227500119495343</c:v>
                </c:pt>
                <c:pt idx="14">
                  <c:v>8.0558793503747648</c:v>
                </c:pt>
                <c:pt idx="15">
                  <c:v>8.2754350175513398</c:v>
                </c:pt>
                <c:pt idx="16">
                  <c:v>8.1908484280293603</c:v>
                </c:pt>
                <c:pt idx="17">
                  <c:v>8.2876210549510141</c:v>
                </c:pt>
                <c:pt idx="18">
                  <c:v>8.3083371167064133</c:v>
                </c:pt>
                <c:pt idx="19">
                  <c:v>8.4245561056401854</c:v>
                </c:pt>
              </c:numCache>
            </c:numRef>
          </c:cat>
          <c:val>
            <c:numRef>
              <c:f>Basketball!$I$2:$I$21</c:f>
              <c:numCache>
                <c:formatCode>0.00</c:formatCode>
                <c:ptCount val="20"/>
                <c:pt idx="0">
                  <c:v>0.82608695652173914</c:v>
                </c:pt>
                <c:pt idx="1">
                  <c:v>32.130434782608695</c:v>
                </c:pt>
                <c:pt idx="2">
                  <c:v>49.521739130434781</c:v>
                </c:pt>
                <c:pt idx="3">
                  <c:v>43.565217391304351</c:v>
                </c:pt>
                <c:pt idx="4">
                  <c:v>28</c:v>
                </c:pt>
                <c:pt idx="5">
                  <c:v>63.521739130434781</c:v>
                </c:pt>
                <c:pt idx="6">
                  <c:v>35.565217391304351</c:v>
                </c:pt>
                <c:pt idx="7">
                  <c:v>62.695652173913047</c:v>
                </c:pt>
                <c:pt idx="8">
                  <c:v>47.304347826086953</c:v>
                </c:pt>
                <c:pt idx="9">
                  <c:v>64.521739130434781</c:v>
                </c:pt>
                <c:pt idx="10">
                  <c:v>53</c:v>
                </c:pt>
                <c:pt idx="11">
                  <c:v>68.347826086956516</c:v>
                </c:pt>
                <c:pt idx="12">
                  <c:v>67.304347826086953</c:v>
                </c:pt>
                <c:pt idx="13">
                  <c:v>80.260869565217391</c:v>
                </c:pt>
                <c:pt idx="14">
                  <c:v>57.086956521739133</c:v>
                </c:pt>
                <c:pt idx="15">
                  <c:v>72.782608695652172</c:v>
                </c:pt>
                <c:pt idx="16">
                  <c:v>70.043478260869563</c:v>
                </c:pt>
                <c:pt idx="17">
                  <c:v>84.304347826086953</c:v>
                </c:pt>
                <c:pt idx="18">
                  <c:v>74.173913043478265</c:v>
                </c:pt>
                <c:pt idx="19">
                  <c:v>87.782608695652172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4968"/>
        <c:axId val="545073792"/>
      </c:lineChart>
      <c:catAx>
        <c:axId val="545074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3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50737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4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Basketball!$O$2:$O$21</c:f>
              <c:numCache>
                <c:formatCode>0.00</c:formatCode>
                <c:ptCount val="20"/>
                <c:pt idx="0">
                  <c:v>1</c:v>
                </c:pt>
                <c:pt idx="1">
                  <c:v>0.91188100000000005</c:v>
                </c:pt>
                <c:pt idx="2">
                  <c:v>0.95057400000000003</c:v>
                </c:pt>
                <c:pt idx="3">
                  <c:v>0.97918499999999997</c:v>
                </c:pt>
                <c:pt idx="4">
                  <c:v>0.95891999999999999</c:v>
                </c:pt>
                <c:pt idx="5">
                  <c:v>0.92732899999999996</c:v>
                </c:pt>
                <c:pt idx="6">
                  <c:v>0.90803500000000004</c:v>
                </c:pt>
                <c:pt idx="7">
                  <c:v>0.88254600000000005</c:v>
                </c:pt>
                <c:pt idx="8">
                  <c:v>0.97060000000000002</c:v>
                </c:pt>
                <c:pt idx="9">
                  <c:v>0.93085499999999999</c:v>
                </c:pt>
                <c:pt idx="10">
                  <c:v>0.92918500000000004</c:v>
                </c:pt>
                <c:pt idx="11">
                  <c:v>0.89413699999999996</c:v>
                </c:pt>
                <c:pt idx="12">
                  <c:v>0.87689799999999996</c:v>
                </c:pt>
                <c:pt idx="13">
                  <c:v>0.84536500000000003</c:v>
                </c:pt>
                <c:pt idx="14">
                  <c:v>0.94420099999999996</c:v>
                </c:pt>
                <c:pt idx="15">
                  <c:v>0.90249000000000001</c:v>
                </c:pt>
                <c:pt idx="16">
                  <c:v>0.89918299999999995</c:v>
                </c:pt>
                <c:pt idx="17">
                  <c:v>0.86033599999999999</c:v>
                </c:pt>
                <c:pt idx="18">
                  <c:v>0.84513700000000003</c:v>
                </c:pt>
                <c:pt idx="19">
                  <c:v>0.81074299999999999</c:v>
                </c:pt>
              </c:numCache>
            </c:numRef>
          </c:xVal>
          <c:yVal>
            <c:numRef>
              <c:f>Basketball!$H$2:$H$21</c:f>
              <c:numCache>
                <c:formatCode>0.0000</c:formatCode>
                <c:ptCount val="20"/>
                <c:pt idx="0">
                  <c:v>8.6956521739130432E-2</c:v>
                </c:pt>
                <c:pt idx="1">
                  <c:v>0.78260869565217395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0.95652173913043481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073400"/>
        <c:axId val="545076144"/>
      </c:scatterChart>
      <c:valAx>
        <c:axId val="545073400"/>
        <c:scaling>
          <c:orientation val="minMax"/>
          <c:max val="1"/>
          <c:min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6144"/>
        <c:crosses val="autoZero"/>
        <c:crossBetween val="midCat"/>
        <c:majorUnit val="2.0000000000000004E-2"/>
      </c:valAx>
      <c:valAx>
        <c:axId val="54507614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3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Basketball!$O$2:$O$21</c:f>
              <c:numCache>
                <c:formatCode>0.00</c:formatCode>
                <c:ptCount val="20"/>
                <c:pt idx="0">
                  <c:v>1</c:v>
                </c:pt>
                <c:pt idx="1">
                  <c:v>0.91188100000000005</c:v>
                </c:pt>
                <c:pt idx="2">
                  <c:v>0.95057400000000003</c:v>
                </c:pt>
                <c:pt idx="3">
                  <c:v>0.97918499999999997</c:v>
                </c:pt>
                <c:pt idx="4">
                  <c:v>0.95891999999999999</c:v>
                </c:pt>
                <c:pt idx="5">
                  <c:v>0.92732899999999996</c:v>
                </c:pt>
                <c:pt idx="6">
                  <c:v>0.90803500000000004</c:v>
                </c:pt>
                <c:pt idx="7">
                  <c:v>0.88254600000000005</c:v>
                </c:pt>
                <c:pt idx="8">
                  <c:v>0.97060000000000002</c:v>
                </c:pt>
                <c:pt idx="9">
                  <c:v>0.93085499999999999</c:v>
                </c:pt>
                <c:pt idx="10">
                  <c:v>0.92918500000000004</c:v>
                </c:pt>
                <c:pt idx="11">
                  <c:v>0.89413699999999996</c:v>
                </c:pt>
                <c:pt idx="12">
                  <c:v>0.87689799999999996</c:v>
                </c:pt>
                <c:pt idx="13">
                  <c:v>0.84536500000000003</c:v>
                </c:pt>
                <c:pt idx="14">
                  <c:v>0.94420099999999996</c:v>
                </c:pt>
                <c:pt idx="15">
                  <c:v>0.90249000000000001</c:v>
                </c:pt>
                <c:pt idx="16">
                  <c:v>0.89918299999999995</c:v>
                </c:pt>
                <c:pt idx="17">
                  <c:v>0.86033599999999999</c:v>
                </c:pt>
                <c:pt idx="18">
                  <c:v>0.84513700000000003</c:v>
                </c:pt>
                <c:pt idx="19">
                  <c:v>0.81074299999999999</c:v>
                </c:pt>
              </c:numCache>
            </c:numRef>
          </c:cat>
          <c:val>
            <c:numRef>
              <c:f>Basketball!$I$2:$I$21</c:f>
              <c:numCache>
                <c:formatCode>0.00</c:formatCode>
                <c:ptCount val="20"/>
                <c:pt idx="0">
                  <c:v>0.82608695652173914</c:v>
                </c:pt>
                <c:pt idx="1">
                  <c:v>32.130434782608695</c:v>
                </c:pt>
                <c:pt idx="2">
                  <c:v>49.521739130434781</c:v>
                </c:pt>
                <c:pt idx="3">
                  <c:v>43.565217391304351</c:v>
                </c:pt>
                <c:pt idx="4">
                  <c:v>28</c:v>
                </c:pt>
                <c:pt idx="5">
                  <c:v>63.521739130434781</c:v>
                </c:pt>
                <c:pt idx="6">
                  <c:v>35.565217391304351</c:v>
                </c:pt>
                <c:pt idx="7">
                  <c:v>62.695652173913047</c:v>
                </c:pt>
                <c:pt idx="8">
                  <c:v>47.304347826086953</c:v>
                </c:pt>
                <c:pt idx="9">
                  <c:v>64.521739130434781</c:v>
                </c:pt>
                <c:pt idx="10">
                  <c:v>53</c:v>
                </c:pt>
                <c:pt idx="11">
                  <c:v>68.347826086956516</c:v>
                </c:pt>
                <c:pt idx="12">
                  <c:v>67.304347826086953</c:v>
                </c:pt>
                <c:pt idx="13">
                  <c:v>80.260869565217391</c:v>
                </c:pt>
                <c:pt idx="14">
                  <c:v>57.086956521739133</c:v>
                </c:pt>
                <c:pt idx="15">
                  <c:v>72.782608695652172</c:v>
                </c:pt>
                <c:pt idx="16">
                  <c:v>70.043478260869563</c:v>
                </c:pt>
                <c:pt idx="17">
                  <c:v>84.304347826086953</c:v>
                </c:pt>
                <c:pt idx="18">
                  <c:v>74.173913043478265</c:v>
                </c:pt>
                <c:pt idx="19">
                  <c:v>87.782608695652172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4576"/>
        <c:axId val="545075360"/>
      </c:lineChart>
      <c:catAx>
        <c:axId val="54507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5360"/>
        <c:crosses val="autoZero"/>
        <c:auto val="1"/>
        <c:lblAlgn val="ctr"/>
        <c:lblOffset val="100"/>
        <c:tickLblSkip val="2"/>
        <c:noMultiLvlLbl val="0"/>
      </c:catAx>
      <c:valAx>
        <c:axId val="545075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5074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ParkJoy!$M$3:$M$21</c:f>
              <c:numCache>
                <c:formatCode>0.00</c:formatCode>
                <c:ptCount val="19"/>
                <c:pt idx="0">
                  <c:v>8.5352637639500823</c:v>
                </c:pt>
                <c:pt idx="1">
                  <c:v>8.3513545334600376</c:v>
                </c:pt>
                <c:pt idx="2">
                  <c:v>7.3928876493033924</c:v>
                </c:pt>
                <c:pt idx="3">
                  <c:v>8.1838521111997249</c:v>
                </c:pt>
                <c:pt idx="4">
                  <c:v>8.231052406249967</c:v>
                </c:pt>
                <c:pt idx="5">
                  <c:v>8.5356999678364485</c:v>
                </c:pt>
                <c:pt idx="6">
                  <c:v>8.551033789622549</c:v>
                </c:pt>
                <c:pt idx="7">
                  <c:v>8.0006666339141361</c:v>
                </c:pt>
                <c:pt idx="8">
                  <c:v>8.0908628285920834</c:v>
                </c:pt>
                <c:pt idx="9">
                  <c:v>8.3354953747746983</c:v>
                </c:pt>
                <c:pt idx="10">
                  <c:v>8.3672598101563569</c:v>
                </c:pt>
                <c:pt idx="11">
                  <c:v>8.590006660969344</c:v>
                </c:pt>
                <c:pt idx="12">
                  <c:v>8.6030388988172248</c:v>
                </c:pt>
                <c:pt idx="13">
                  <c:v>8.3518167093716187</c:v>
                </c:pt>
                <c:pt idx="14">
                  <c:v>8.3935565343471517</c:v>
                </c:pt>
                <c:pt idx="15">
                  <c:v>8.50953298072778</c:v>
                </c:pt>
                <c:pt idx="16">
                  <c:v>8.5298437857953253</c:v>
                </c:pt>
                <c:pt idx="17">
                  <c:v>8.6868912164249732</c:v>
                </c:pt>
                <c:pt idx="18">
                  <c:v>8.6966650545305786</c:v>
                </c:pt>
              </c:numCache>
            </c:numRef>
          </c:xVal>
          <c:yVal>
            <c:numRef>
              <c:f>ParkJoy!$H$3:$H$21</c:f>
              <c:numCache>
                <c:formatCode>0.0000</c:formatCode>
                <c:ptCount val="19"/>
                <c:pt idx="0">
                  <c:v>0.91304347826086951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88432"/>
        <c:axId val="574383728"/>
      </c:scatterChart>
      <c:valAx>
        <c:axId val="57438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3728"/>
        <c:crosses val="autoZero"/>
        <c:crossBetween val="midCat"/>
        <c:majorUnit val="0.2"/>
      </c:valAx>
      <c:valAx>
        <c:axId val="57438372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8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ParkJoy!$M$2:$M$21</c:f>
              <c:numCache>
                <c:formatCode>0.00</c:formatCode>
                <c:ptCount val="20"/>
                <c:pt idx="0">
                  <c:v>0</c:v>
                </c:pt>
                <c:pt idx="1">
                  <c:v>8.5352637639500823</c:v>
                </c:pt>
                <c:pt idx="2">
                  <c:v>8.3513545334600376</c:v>
                </c:pt>
                <c:pt idx="3">
                  <c:v>7.3928876493033924</c:v>
                </c:pt>
                <c:pt idx="4">
                  <c:v>8.1838521111997249</c:v>
                </c:pt>
                <c:pt idx="5">
                  <c:v>8.231052406249967</c:v>
                </c:pt>
                <c:pt idx="6">
                  <c:v>8.5356999678364485</c:v>
                </c:pt>
                <c:pt idx="7">
                  <c:v>8.551033789622549</c:v>
                </c:pt>
                <c:pt idx="8">
                  <c:v>8.0006666339141361</c:v>
                </c:pt>
                <c:pt idx="9">
                  <c:v>8.0908628285920834</c:v>
                </c:pt>
                <c:pt idx="10">
                  <c:v>8.3354953747746983</c:v>
                </c:pt>
                <c:pt idx="11">
                  <c:v>8.3672598101563569</c:v>
                </c:pt>
                <c:pt idx="12">
                  <c:v>8.590006660969344</c:v>
                </c:pt>
                <c:pt idx="13">
                  <c:v>8.6030388988172248</c:v>
                </c:pt>
                <c:pt idx="14">
                  <c:v>8.3518167093716187</c:v>
                </c:pt>
                <c:pt idx="15">
                  <c:v>8.3935565343471517</c:v>
                </c:pt>
                <c:pt idx="16">
                  <c:v>8.50953298072778</c:v>
                </c:pt>
                <c:pt idx="17">
                  <c:v>8.5298437857953253</c:v>
                </c:pt>
                <c:pt idx="18">
                  <c:v>8.6868912164249732</c:v>
                </c:pt>
                <c:pt idx="19">
                  <c:v>8.6966650545305786</c:v>
                </c:pt>
              </c:numCache>
            </c:numRef>
          </c:cat>
          <c:val>
            <c:numRef>
              <c:f>ParkJoy!$I$2:$I$21</c:f>
              <c:numCache>
                <c:formatCode>0.00</c:formatCode>
                <c:ptCount val="20"/>
                <c:pt idx="0">
                  <c:v>0</c:v>
                </c:pt>
                <c:pt idx="1">
                  <c:v>32.739130434782609</c:v>
                </c:pt>
                <c:pt idx="2">
                  <c:v>51.956521739130437</c:v>
                </c:pt>
                <c:pt idx="3">
                  <c:v>38.695652173913047</c:v>
                </c:pt>
                <c:pt idx="4">
                  <c:v>24.913043478260871</c:v>
                </c:pt>
                <c:pt idx="5">
                  <c:v>51.521739130434781</c:v>
                </c:pt>
                <c:pt idx="6">
                  <c:v>44.608695652173914</c:v>
                </c:pt>
                <c:pt idx="7">
                  <c:v>59.434782608695649</c:v>
                </c:pt>
                <c:pt idx="8">
                  <c:v>44.608695652173914</c:v>
                </c:pt>
                <c:pt idx="9">
                  <c:v>57.260869565217391</c:v>
                </c:pt>
                <c:pt idx="10">
                  <c:v>53.608695652173914</c:v>
                </c:pt>
                <c:pt idx="11">
                  <c:v>63.347826086956523</c:v>
                </c:pt>
                <c:pt idx="12">
                  <c:v>71.739130434782609</c:v>
                </c:pt>
                <c:pt idx="13">
                  <c:v>79.739130434782609</c:v>
                </c:pt>
                <c:pt idx="14">
                  <c:v>57.478260869565219</c:v>
                </c:pt>
                <c:pt idx="15">
                  <c:v>66.739130434782609</c:v>
                </c:pt>
                <c:pt idx="16">
                  <c:v>75.956521739130437</c:v>
                </c:pt>
                <c:pt idx="17">
                  <c:v>80.913043478260875</c:v>
                </c:pt>
                <c:pt idx="18">
                  <c:v>84.304347826086953</c:v>
                </c:pt>
                <c:pt idx="19">
                  <c:v>87.956521739130437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390392"/>
        <c:axId val="574395488"/>
      </c:lineChart>
      <c:catAx>
        <c:axId val="574390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5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43954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03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ParkJoy!$O$2:$O$21</c:f>
              <c:numCache>
                <c:formatCode>0.00</c:formatCode>
                <c:ptCount val="20"/>
                <c:pt idx="0">
                  <c:v>1</c:v>
                </c:pt>
                <c:pt idx="1">
                  <c:v>0.83029399999999998</c:v>
                </c:pt>
                <c:pt idx="2">
                  <c:v>0.95098300000000002</c:v>
                </c:pt>
                <c:pt idx="3">
                  <c:v>0.96994199999999997</c:v>
                </c:pt>
                <c:pt idx="4">
                  <c:v>0.92622300000000002</c:v>
                </c:pt>
                <c:pt idx="5">
                  <c:v>0.89302300000000001</c:v>
                </c:pt>
                <c:pt idx="6">
                  <c:v>0.82580100000000001</c:v>
                </c:pt>
                <c:pt idx="7">
                  <c:v>0.80013900000000004</c:v>
                </c:pt>
                <c:pt idx="8">
                  <c:v>0.96970500000000004</c:v>
                </c:pt>
                <c:pt idx="9">
                  <c:v>0.93</c:v>
                </c:pt>
                <c:pt idx="10">
                  <c:v>0.90482600000000002</c:v>
                </c:pt>
                <c:pt idx="11">
                  <c:v>0.86965300000000001</c:v>
                </c:pt>
                <c:pt idx="12">
                  <c:v>0.80755299999999997</c:v>
                </c:pt>
                <c:pt idx="13">
                  <c:v>0.77824300000000002</c:v>
                </c:pt>
                <c:pt idx="14">
                  <c:v>0.94184500000000004</c:v>
                </c:pt>
                <c:pt idx="15">
                  <c:v>0.90120599999999995</c:v>
                </c:pt>
                <c:pt idx="16">
                  <c:v>0.87665099999999996</c:v>
                </c:pt>
                <c:pt idx="17">
                  <c:v>0.83887599999999996</c:v>
                </c:pt>
                <c:pt idx="18">
                  <c:v>0.781806</c:v>
                </c:pt>
                <c:pt idx="19">
                  <c:v>0.75037100000000001</c:v>
                </c:pt>
              </c:numCache>
            </c:numRef>
          </c:xVal>
          <c:yVal>
            <c:numRef>
              <c:f>ParkJoy!$H$2:$H$21</c:f>
              <c:numCache>
                <c:formatCode>0.0000</c:formatCode>
                <c:ptCount val="20"/>
                <c:pt idx="0">
                  <c:v>0</c:v>
                </c:pt>
                <c:pt idx="1">
                  <c:v>0.91304347826086951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93136"/>
        <c:axId val="574385296"/>
      </c:scatterChart>
      <c:valAx>
        <c:axId val="574393136"/>
        <c:scaling>
          <c:orientation val="minMax"/>
          <c:max val="1"/>
          <c:min val="0.7300000000000000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5296"/>
        <c:crosses val="autoZero"/>
        <c:crossBetween val="midCat"/>
        <c:majorUnit val="3.0000000000000006E-2"/>
      </c:valAx>
      <c:valAx>
        <c:axId val="57438529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ParkJoy!$M$2:$M$21</c:f>
              <c:numCache>
                <c:formatCode>0.00</c:formatCode>
                <c:ptCount val="20"/>
                <c:pt idx="0">
                  <c:v>0</c:v>
                </c:pt>
                <c:pt idx="1">
                  <c:v>8.5352637639500823</c:v>
                </c:pt>
                <c:pt idx="2">
                  <c:v>8.3513545334600376</c:v>
                </c:pt>
                <c:pt idx="3">
                  <c:v>7.3928876493033924</c:v>
                </c:pt>
                <c:pt idx="4">
                  <c:v>8.1838521111997249</c:v>
                </c:pt>
                <c:pt idx="5">
                  <c:v>8.231052406249967</c:v>
                </c:pt>
                <c:pt idx="6">
                  <c:v>8.5356999678364485</c:v>
                </c:pt>
                <c:pt idx="7">
                  <c:v>8.551033789622549</c:v>
                </c:pt>
                <c:pt idx="8">
                  <c:v>8.0006666339141361</c:v>
                </c:pt>
                <c:pt idx="9">
                  <c:v>8.0908628285920834</c:v>
                </c:pt>
                <c:pt idx="10">
                  <c:v>8.3354953747746983</c:v>
                </c:pt>
                <c:pt idx="11">
                  <c:v>8.3672598101563569</c:v>
                </c:pt>
                <c:pt idx="12">
                  <c:v>8.590006660969344</c:v>
                </c:pt>
                <c:pt idx="13">
                  <c:v>8.6030388988172248</c:v>
                </c:pt>
                <c:pt idx="14">
                  <c:v>8.3518167093716187</c:v>
                </c:pt>
                <c:pt idx="15">
                  <c:v>8.3935565343471517</c:v>
                </c:pt>
                <c:pt idx="16">
                  <c:v>8.50953298072778</c:v>
                </c:pt>
                <c:pt idx="17">
                  <c:v>8.5298437857953253</c:v>
                </c:pt>
                <c:pt idx="18">
                  <c:v>8.6868912164249732</c:v>
                </c:pt>
                <c:pt idx="19">
                  <c:v>8.6966650545305786</c:v>
                </c:pt>
              </c:numCache>
            </c:numRef>
          </c:xVal>
          <c:yVal>
            <c:numRef>
              <c:f>ParkJoy!$H$2:$H$21</c:f>
              <c:numCache>
                <c:formatCode>0.0000</c:formatCode>
                <c:ptCount val="20"/>
                <c:pt idx="0">
                  <c:v>0</c:v>
                </c:pt>
                <c:pt idx="1">
                  <c:v>0.91304347826086951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665520"/>
        <c:axId val="361658464"/>
      </c:scatterChart>
      <c:valAx>
        <c:axId val="361665520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58464"/>
        <c:crosses val="autoZero"/>
        <c:crossBetween val="midCat"/>
        <c:majorUnit val="1"/>
      </c:valAx>
      <c:valAx>
        <c:axId val="36165846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5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ParkJoy!$O$2:$O$21</c:f>
              <c:numCache>
                <c:formatCode>0.00</c:formatCode>
                <c:ptCount val="20"/>
                <c:pt idx="0">
                  <c:v>1</c:v>
                </c:pt>
                <c:pt idx="1">
                  <c:v>0.83029399999999998</c:v>
                </c:pt>
                <c:pt idx="2">
                  <c:v>0.95098300000000002</c:v>
                </c:pt>
                <c:pt idx="3">
                  <c:v>0.96994199999999997</c:v>
                </c:pt>
                <c:pt idx="4">
                  <c:v>0.92622300000000002</c:v>
                </c:pt>
                <c:pt idx="5">
                  <c:v>0.89302300000000001</c:v>
                </c:pt>
                <c:pt idx="6">
                  <c:v>0.82580100000000001</c:v>
                </c:pt>
                <c:pt idx="7">
                  <c:v>0.80013900000000004</c:v>
                </c:pt>
                <c:pt idx="8">
                  <c:v>0.96970500000000004</c:v>
                </c:pt>
                <c:pt idx="9">
                  <c:v>0.93</c:v>
                </c:pt>
                <c:pt idx="10">
                  <c:v>0.90482600000000002</c:v>
                </c:pt>
                <c:pt idx="11">
                  <c:v>0.86965300000000001</c:v>
                </c:pt>
                <c:pt idx="12">
                  <c:v>0.80755299999999997</c:v>
                </c:pt>
                <c:pt idx="13">
                  <c:v>0.77824300000000002</c:v>
                </c:pt>
                <c:pt idx="14">
                  <c:v>0.94184500000000004</c:v>
                </c:pt>
                <c:pt idx="15">
                  <c:v>0.90120599999999995</c:v>
                </c:pt>
                <c:pt idx="16">
                  <c:v>0.87665099999999996</c:v>
                </c:pt>
                <c:pt idx="17">
                  <c:v>0.83887599999999996</c:v>
                </c:pt>
                <c:pt idx="18">
                  <c:v>0.781806</c:v>
                </c:pt>
                <c:pt idx="19">
                  <c:v>0.75037100000000001</c:v>
                </c:pt>
              </c:numCache>
            </c:numRef>
          </c:cat>
          <c:val>
            <c:numRef>
              <c:f>ParkJoy!$I$2:$I$21</c:f>
              <c:numCache>
                <c:formatCode>0.00</c:formatCode>
                <c:ptCount val="20"/>
                <c:pt idx="0">
                  <c:v>0</c:v>
                </c:pt>
                <c:pt idx="1">
                  <c:v>32.739130434782609</c:v>
                </c:pt>
                <c:pt idx="2">
                  <c:v>51.956521739130437</c:v>
                </c:pt>
                <c:pt idx="3">
                  <c:v>38.695652173913047</c:v>
                </c:pt>
                <c:pt idx="4">
                  <c:v>24.913043478260871</c:v>
                </c:pt>
                <c:pt idx="5">
                  <c:v>51.521739130434781</c:v>
                </c:pt>
                <c:pt idx="6">
                  <c:v>44.608695652173914</c:v>
                </c:pt>
                <c:pt idx="7">
                  <c:v>59.434782608695649</c:v>
                </c:pt>
                <c:pt idx="8">
                  <c:v>44.608695652173914</c:v>
                </c:pt>
                <c:pt idx="9">
                  <c:v>57.260869565217391</c:v>
                </c:pt>
                <c:pt idx="10">
                  <c:v>53.608695652173914</c:v>
                </c:pt>
                <c:pt idx="11">
                  <c:v>63.347826086956523</c:v>
                </c:pt>
                <c:pt idx="12">
                  <c:v>71.739130434782609</c:v>
                </c:pt>
                <c:pt idx="13">
                  <c:v>79.739130434782609</c:v>
                </c:pt>
                <c:pt idx="14">
                  <c:v>57.478260869565219</c:v>
                </c:pt>
                <c:pt idx="15">
                  <c:v>66.739130434782609</c:v>
                </c:pt>
                <c:pt idx="16">
                  <c:v>75.956521739130437</c:v>
                </c:pt>
                <c:pt idx="17">
                  <c:v>80.913043478260875</c:v>
                </c:pt>
                <c:pt idx="18">
                  <c:v>84.304347826086953</c:v>
                </c:pt>
                <c:pt idx="19">
                  <c:v>87.956521739130437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395880"/>
        <c:axId val="574388040"/>
      </c:lineChart>
      <c:catAx>
        <c:axId val="574395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8040"/>
        <c:crosses val="autoZero"/>
        <c:auto val="1"/>
        <c:lblAlgn val="ctr"/>
        <c:lblOffset val="100"/>
        <c:tickLblSkip val="2"/>
        <c:noMultiLvlLbl val="0"/>
      </c:catAx>
      <c:valAx>
        <c:axId val="5743880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5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40000"/>
                  <a:lumOff val="60000"/>
                  <a:alpha val="2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files!$J$27:$J$33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xVal>
          <c:yVal>
            <c:numRef>
              <c:f>files!$L$27:$L$33</c:f>
              <c:numCache>
                <c:formatCode>0.0000</c:formatCode>
                <c:ptCount val="7"/>
                <c:pt idx="0">
                  <c:v>56.376086956521746</c:v>
                </c:pt>
                <c:pt idx="1">
                  <c:v>49.191304347826076</c:v>
                </c:pt>
                <c:pt idx="2">
                  <c:v>56.623913043478254</c:v>
                </c:pt>
                <c:pt idx="3">
                  <c:v>50.27391304347826</c:v>
                </c:pt>
                <c:pt idx="4">
                  <c:v>46.904347826086962</c:v>
                </c:pt>
                <c:pt idx="5">
                  <c:v>57.136956521739137</c:v>
                </c:pt>
                <c:pt idx="6">
                  <c:v>57.669565217391288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91960"/>
        <c:axId val="574386864"/>
      </c:scatterChart>
      <c:valAx>
        <c:axId val="574391960"/>
        <c:scaling>
          <c:orientation val="minMax"/>
          <c:max val="7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6864"/>
        <c:crosses val="autoZero"/>
        <c:crossBetween val="midCat"/>
        <c:majorUnit val="1"/>
      </c:valAx>
      <c:valAx>
        <c:axId val="5743868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Average 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196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Probability of Detection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40000"/>
                  <a:lumOff val="60000"/>
                  <a:alpha val="2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files!$J$27:$J$33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xVal>
          <c:yVal>
            <c:numRef>
              <c:f>files!$K$27:$K$33</c:f>
              <c:numCache>
                <c:formatCode>0.0000</c:formatCode>
                <c:ptCount val="7"/>
                <c:pt idx="0">
                  <c:v>0.94347826086956521</c:v>
                </c:pt>
                <c:pt idx="1">
                  <c:v>0.94565217391304335</c:v>
                </c:pt>
                <c:pt idx="2">
                  <c:v>0.94130434782608696</c:v>
                </c:pt>
                <c:pt idx="3">
                  <c:v>0.91521739130434787</c:v>
                </c:pt>
                <c:pt idx="4">
                  <c:v>0.93260869565217386</c:v>
                </c:pt>
                <c:pt idx="5">
                  <c:v>0.94130434782608696</c:v>
                </c:pt>
                <c:pt idx="6">
                  <c:v>0.93695652173913047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90000"/>
        <c:axId val="574384904"/>
      </c:scatterChart>
      <c:valAx>
        <c:axId val="574390000"/>
        <c:scaling>
          <c:orientation val="minMax"/>
          <c:max val="7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4904"/>
        <c:crosses val="autoZero"/>
        <c:crossBetween val="midCat"/>
        <c:majorUnit val="1"/>
      </c:valAx>
      <c:valAx>
        <c:axId val="5743849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Average Probability of Detection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00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MOS (Orig)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files!$T$2:$T$8</c:f>
              <c:numCache>
                <c:formatCode>0.0000</c:formatCode>
                <c:ptCount val="7"/>
                <c:pt idx="0">
                  <c:v>0</c:v>
                </c:pt>
                <c:pt idx="1">
                  <c:v>0.69565217391304346</c:v>
                </c:pt>
                <c:pt idx="2">
                  <c:v>1.3043478260869565</c:v>
                </c:pt>
                <c:pt idx="3">
                  <c:v>0</c:v>
                </c:pt>
                <c:pt idx="4">
                  <c:v>0.43478260869565216</c:v>
                </c:pt>
                <c:pt idx="5">
                  <c:v>0.82608695652173914</c:v>
                </c:pt>
                <c:pt idx="6">
                  <c:v>2.3043478260869565</c:v>
                </c:pt>
              </c:numCache>
            </c:numRef>
          </c:val>
        </c:ser>
        <c:ser>
          <c:idx val="1"/>
          <c:order val="1"/>
          <c:tx>
            <c:v>MOS (Blur)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files!$L$2:$L$8</c:f>
              <c:numCache>
                <c:formatCode>0.0000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88824"/>
        <c:axId val="574385688"/>
      </c:barChart>
      <c:catAx>
        <c:axId val="57438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5688"/>
        <c:crosses val="autoZero"/>
        <c:auto val="1"/>
        <c:lblAlgn val="ctr"/>
        <c:lblOffset val="100"/>
        <c:noMultiLvlLbl val="0"/>
      </c:catAx>
      <c:valAx>
        <c:axId val="57438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MOS (Orig)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files!$T$2:$T$8</c:f>
              <c:numCache>
                <c:formatCode>0.0000</c:formatCode>
                <c:ptCount val="7"/>
                <c:pt idx="0">
                  <c:v>0</c:v>
                </c:pt>
                <c:pt idx="1">
                  <c:v>0.69565217391304346</c:v>
                </c:pt>
                <c:pt idx="2">
                  <c:v>1.3043478260869565</c:v>
                </c:pt>
                <c:pt idx="3">
                  <c:v>0</c:v>
                </c:pt>
                <c:pt idx="4">
                  <c:v>0.43478260869565216</c:v>
                </c:pt>
                <c:pt idx="5">
                  <c:v>0.82608695652173914</c:v>
                </c:pt>
                <c:pt idx="6">
                  <c:v>2.3043478260869565</c:v>
                </c:pt>
              </c:numCache>
            </c:numRef>
          </c:val>
        </c:ser>
        <c:ser>
          <c:idx val="1"/>
          <c:order val="1"/>
          <c:tx>
            <c:v>MOS (Bloc)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files!$L$10:$L$16</c:f>
              <c:numCache>
                <c:formatCode>0.0000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94704"/>
        <c:axId val="574390784"/>
      </c:barChart>
      <c:catAx>
        <c:axId val="57439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0784"/>
        <c:crosses val="autoZero"/>
        <c:auto val="1"/>
        <c:lblAlgn val="ctr"/>
        <c:lblOffset val="100"/>
        <c:noMultiLvlLbl val="0"/>
      </c:catAx>
      <c:valAx>
        <c:axId val="5743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MOS (Orig)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files!$T$2:$T$8</c:f>
              <c:numCache>
                <c:formatCode>0.0000</c:formatCode>
                <c:ptCount val="7"/>
                <c:pt idx="0">
                  <c:v>0</c:v>
                </c:pt>
                <c:pt idx="1">
                  <c:v>0.69565217391304346</c:v>
                </c:pt>
                <c:pt idx="2">
                  <c:v>1.3043478260869565</c:v>
                </c:pt>
                <c:pt idx="3">
                  <c:v>0</c:v>
                </c:pt>
                <c:pt idx="4">
                  <c:v>0.43478260869565216</c:v>
                </c:pt>
                <c:pt idx="5">
                  <c:v>0.82608695652173914</c:v>
                </c:pt>
                <c:pt idx="6">
                  <c:v>2.3043478260869565</c:v>
                </c:pt>
              </c:numCache>
            </c:numRef>
          </c:val>
        </c:ser>
        <c:ser>
          <c:idx val="1"/>
          <c:order val="1"/>
          <c:tx>
            <c:v>MOS (Packet)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files!$J$2:$J$8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files!$L$18:$L$24</c:f>
              <c:numCache>
                <c:formatCode>0.0000</c:formatCode>
                <c:ptCount val="7"/>
                <c:pt idx="0">
                  <c:v>38.695652173913047</c:v>
                </c:pt>
                <c:pt idx="1">
                  <c:v>49.521739130434781</c:v>
                </c:pt>
                <c:pt idx="2">
                  <c:v>20.521739130434781</c:v>
                </c:pt>
                <c:pt idx="3">
                  <c:v>43.956521739130437</c:v>
                </c:pt>
                <c:pt idx="4">
                  <c:v>27.782608695652176</c:v>
                </c:pt>
                <c:pt idx="5">
                  <c:v>43.565217391304351</c:v>
                </c:pt>
                <c:pt idx="6">
                  <c:v>41.869565217391305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91176"/>
        <c:axId val="574392352"/>
      </c:barChart>
      <c:catAx>
        <c:axId val="57439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2352"/>
        <c:crosses val="autoZero"/>
        <c:auto val="1"/>
        <c:lblAlgn val="ctr"/>
        <c:lblOffset val="100"/>
        <c:noMultiLvlLbl val="0"/>
      </c:catAx>
      <c:valAx>
        <c:axId val="5743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  Average MOS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Blurriness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Graphics!$B$3:$B$9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Graphics!$D$3:$D$9</c:f>
              <c:numCache>
                <c:formatCode>0.0000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</c:ser>
        <c:ser>
          <c:idx val="2"/>
          <c:order val="1"/>
          <c:tx>
            <c:v>Blockiness</c:v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Graphics!$B$12:$B$18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Graphics!$D$12:$D$18</c:f>
              <c:numCache>
                <c:formatCode>0.0000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</c:ser>
        <c:ser>
          <c:idx val="0"/>
          <c:order val="2"/>
          <c:tx>
            <c:v>Packet Loss</c:v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Graphics!$B$21:$B$27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Graphics!$D$21:$D$27</c:f>
              <c:numCache>
                <c:formatCode>0.0000</c:formatCode>
                <c:ptCount val="7"/>
                <c:pt idx="0">
                  <c:v>38.695652173913047</c:v>
                </c:pt>
                <c:pt idx="1">
                  <c:v>49.521739130434781</c:v>
                </c:pt>
                <c:pt idx="2">
                  <c:v>20.521739130434781</c:v>
                </c:pt>
                <c:pt idx="3">
                  <c:v>43.956521739130437</c:v>
                </c:pt>
                <c:pt idx="4">
                  <c:v>27.782608695652176</c:v>
                </c:pt>
                <c:pt idx="5">
                  <c:v>43.565217391304351</c:v>
                </c:pt>
                <c:pt idx="6">
                  <c:v>41.869565217391305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4386472"/>
        <c:axId val="574387256"/>
      </c:barChart>
      <c:catAx>
        <c:axId val="574386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7256"/>
        <c:crosses val="autoZero"/>
        <c:auto val="1"/>
        <c:lblAlgn val="ctr"/>
        <c:lblOffset val="100"/>
        <c:noMultiLvlLbl val="0"/>
      </c:catAx>
      <c:valAx>
        <c:axId val="57438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Mean</a:t>
                </a:r>
                <a:r>
                  <a:rPr lang="pt-BR" baseline="0"/>
                  <a:t> </a:t>
                </a:r>
                <a:r>
                  <a:rPr lang="pt-BR"/>
                  <a:t>Opinion score (mos)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8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</a:t>
            </a:r>
            <a:r>
              <a:rPr lang="pt-BR" baseline="0"/>
              <a:t> Average </a:t>
            </a:r>
            <a:r>
              <a:rPr lang="pt-BR"/>
              <a:t>Probability of Detection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Blurriness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Graphics!$B$3:$B$9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Graphics!$C$3:$C$9</c:f>
              <c:numCache>
                <c:formatCode>0.0000</c:formatCode>
                <c:ptCount val="7"/>
                <c:pt idx="0">
                  <c:v>0.91304347826086951</c:v>
                </c:pt>
                <c:pt idx="1">
                  <c:v>0.95652173913043481</c:v>
                </c:pt>
                <c:pt idx="2">
                  <c:v>1</c:v>
                </c:pt>
                <c:pt idx="3">
                  <c:v>0.43478260869565216</c:v>
                </c:pt>
                <c:pt idx="4">
                  <c:v>0.86956521739130432</c:v>
                </c:pt>
                <c:pt idx="5">
                  <c:v>0.78260869565217395</c:v>
                </c:pt>
                <c:pt idx="6">
                  <c:v>0.82608695652173914</c:v>
                </c:pt>
              </c:numCache>
            </c:numRef>
          </c:val>
        </c:ser>
        <c:ser>
          <c:idx val="2"/>
          <c:order val="1"/>
          <c:tx>
            <c:v>Blockiness</c:v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Graphics!$B$12:$B$18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Graphics!$C$12:$C$18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0.91304347826086951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0"/>
          <c:order val="2"/>
          <c:tx>
            <c:v>Packet Loss</c:v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Graphics!$B$21:$B$27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Graphics!$C$21:$C$27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0.91304347826086951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0.95652173913043481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4394312"/>
        <c:axId val="574395096"/>
      </c:barChart>
      <c:catAx>
        <c:axId val="574394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5096"/>
        <c:crosses val="autoZero"/>
        <c:auto val="1"/>
        <c:lblAlgn val="ctr"/>
        <c:lblOffset val="100"/>
        <c:noMultiLvlLbl val="0"/>
      </c:catAx>
      <c:valAx>
        <c:axId val="574395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4312"/>
        <c:crosses val="autoZero"/>
        <c:crossBetween val="between"/>
        <c:majorUnit val="0.4"/>
        <c:min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Blur (0.4)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Graphics!$B$30:$B$36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Graphics!$D$30:$D$36</c:f>
              <c:numCache>
                <c:formatCode>0.0000</c:formatCode>
                <c:ptCount val="7"/>
                <c:pt idx="0">
                  <c:v>24.913043478260871</c:v>
                </c:pt>
                <c:pt idx="1">
                  <c:v>14.695652173913043</c:v>
                </c:pt>
                <c:pt idx="2">
                  <c:v>21.652173913043477</c:v>
                </c:pt>
                <c:pt idx="3">
                  <c:v>11.043478260869565</c:v>
                </c:pt>
                <c:pt idx="4">
                  <c:v>18.173913043478262</c:v>
                </c:pt>
                <c:pt idx="5">
                  <c:v>28</c:v>
                </c:pt>
                <c:pt idx="6">
                  <c:v>17.869565217391305</c:v>
                </c:pt>
              </c:numCache>
            </c:numRef>
          </c:val>
        </c:ser>
        <c:ser>
          <c:idx val="1"/>
          <c:order val="1"/>
          <c:tx>
            <c:v>2_pckErr3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Graphics!$B$30:$B$36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Graphics!$D$39:$D$45</c:f>
              <c:numCache>
                <c:formatCode>0.0000</c:formatCode>
                <c:ptCount val="7"/>
                <c:pt idx="0">
                  <c:v>51.521739130434781</c:v>
                </c:pt>
                <c:pt idx="1">
                  <c:v>34.304347826086953</c:v>
                </c:pt>
                <c:pt idx="2">
                  <c:v>33.652173913043477</c:v>
                </c:pt>
                <c:pt idx="3">
                  <c:v>51.130434782608695</c:v>
                </c:pt>
                <c:pt idx="4">
                  <c:v>48.478260869565219</c:v>
                </c:pt>
                <c:pt idx="5">
                  <c:v>63.521739130434781</c:v>
                </c:pt>
                <c:pt idx="6">
                  <c:v>40.565217391304351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398624"/>
        <c:axId val="574398232"/>
      </c:barChart>
      <c:catAx>
        <c:axId val="57439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8232"/>
        <c:crosses val="autoZero"/>
        <c:auto val="1"/>
        <c:lblAlgn val="ctr"/>
        <c:lblOffset val="100"/>
        <c:noMultiLvlLbl val="0"/>
      </c:catAx>
      <c:valAx>
        <c:axId val="574398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Blur (0.6)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Graphics!$B$48:$B$54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Graphics!$D$48:$D$54</c:f>
              <c:numCache>
                <c:formatCode>0.0000</c:formatCode>
                <c:ptCount val="7"/>
                <c:pt idx="0">
                  <c:v>44.608695652173914</c:v>
                </c:pt>
                <c:pt idx="1">
                  <c:v>35.478260869565219</c:v>
                </c:pt>
                <c:pt idx="2">
                  <c:v>53.869565217391305</c:v>
                </c:pt>
                <c:pt idx="3">
                  <c:v>26.565217391304348</c:v>
                </c:pt>
                <c:pt idx="4">
                  <c:v>35.478260869565219</c:v>
                </c:pt>
                <c:pt idx="5">
                  <c:v>35.565217391304351</c:v>
                </c:pt>
                <c:pt idx="6">
                  <c:v>36.347826086956523</c:v>
                </c:pt>
              </c:numCache>
            </c:numRef>
          </c:val>
        </c:ser>
        <c:ser>
          <c:idx val="1"/>
          <c:order val="1"/>
          <c:tx>
            <c:v>3_pckErr3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Graphics!$B$48:$B$54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Graphics!$D$57:$D$63</c:f>
              <c:numCache>
                <c:formatCode>0.0000</c:formatCode>
                <c:ptCount val="7"/>
                <c:pt idx="0">
                  <c:v>59.434782608695649</c:v>
                </c:pt>
                <c:pt idx="1">
                  <c:v>49.739130434782609</c:v>
                </c:pt>
                <c:pt idx="2">
                  <c:v>57</c:v>
                </c:pt>
                <c:pt idx="3">
                  <c:v>56.565217391304351</c:v>
                </c:pt>
                <c:pt idx="4">
                  <c:v>55.478260869565219</c:v>
                </c:pt>
                <c:pt idx="5">
                  <c:v>62.695652173913047</c:v>
                </c:pt>
                <c:pt idx="6">
                  <c:v>50.652173913043477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399016"/>
        <c:axId val="574397448"/>
      </c:barChart>
      <c:catAx>
        <c:axId val="574399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7448"/>
        <c:crosses val="autoZero"/>
        <c:auto val="1"/>
        <c:lblAlgn val="ctr"/>
        <c:lblOffset val="100"/>
        <c:noMultiLvlLbl val="0"/>
      </c:catAx>
      <c:valAx>
        <c:axId val="574397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ParkJoy!$M$2:$M$21</c:f>
              <c:numCache>
                <c:formatCode>0.00</c:formatCode>
                <c:ptCount val="20"/>
                <c:pt idx="0">
                  <c:v>0</c:v>
                </c:pt>
                <c:pt idx="1">
                  <c:v>8.5352637639500823</c:v>
                </c:pt>
                <c:pt idx="2">
                  <c:v>8.3513545334600376</c:v>
                </c:pt>
                <c:pt idx="3">
                  <c:v>7.3928876493033924</c:v>
                </c:pt>
                <c:pt idx="4">
                  <c:v>8.1838521111997249</c:v>
                </c:pt>
                <c:pt idx="5">
                  <c:v>8.231052406249967</c:v>
                </c:pt>
                <c:pt idx="6">
                  <c:v>8.5356999678364485</c:v>
                </c:pt>
                <c:pt idx="7">
                  <c:v>8.551033789622549</c:v>
                </c:pt>
                <c:pt idx="8">
                  <c:v>8.0006666339141361</c:v>
                </c:pt>
                <c:pt idx="9">
                  <c:v>8.0908628285920834</c:v>
                </c:pt>
                <c:pt idx="10">
                  <c:v>8.3354953747746983</c:v>
                </c:pt>
                <c:pt idx="11">
                  <c:v>8.3672598101563569</c:v>
                </c:pt>
                <c:pt idx="12">
                  <c:v>8.590006660969344</c:v>
                </c:pt>
                <c:pt idx="13">
                  <c:v>8.6030388988172248</c:v>
                </c:pt>
                <c:pt idx="14">
                  <c:v>8.3518167093716187</c:v>
                </c:pt>
                <c:pt idx="15">
                  <c:v>8.3935565343471517</c:v>
                </c:pt>
                <c:pt idx="16">
                  <c:v>8.50953298072778</c:v>
                </c:pt>
                <c:pt idx="17">
                  <c:v>8.5298437857953253</c:v>
                </c:pt>
                <c:pt idx="18">
                  <c:v>8.6868912164249732</c:v>
                </c:pt>
                <c:pt idx="19">
                  <c:v>8.6966650545305786</c:v>
                </c:pt>
              </c:numCache>
            </c:numRef>
          </c:cat>
          <c:val>
            <c:numRef>
              <c:f>ParkJoy!$I$2:$I$21</c:f>
              <c:numCache>
                <c:formatCode>0.00</c:formatCode>
                <c:ptCount val="20"/>
                <c:pt idx="0">
                  <c:v>0</c:v>
                </c:pt>
                <c:pt idx="1">
                  <c:v>32.739130434782609</c:v>
                </c:pt>
                <c:pt idx="2">
                  <c:v>51.956521739130437</c:v>
                </c:pt>
                <c:pt idx="3">
                  <c:v>38.695652173913047</c:v>
                </c:pt>
                <c:pt idx="4">
                  <c:v>24.913043478260871</c:v>
                </c:pt>
                <c:pt idx="5">
                  <c:v>51.521739130434781</c:v>
                </c:pt>
                <c:pt idx="6">
                  <c:v>44.608695652173914</c:v>
                </c:pt>
                <c:pt idx="7">
                  <c:v>59.434782608695649</c:v>
                </c:pt>
                <c:pt idx="8">
                  <c:v>44.608695652173914</c:v>
                </c:pt>
                <c:pt idx="9">
                  <c:v>57.260869565217391</c:v>
                </c:pt>
                <c:pt idx="10">
                  <c:v>53.608695652173914</c:v>
                </c:pt>
                <c:pt idx="11">
                  <c:v>63.347826086956523</c:v>
                </c:pt>
                <c:pt idx="12">
                  <c:v>71.739130434782609</c:v>
                </c:pt>
                <c:pt idx="13">
                  <c:v>79.739130434782609</c:v>
                </c:pt>
                <c:pt idx="14">
                  <c:v>57.478260869565219</c:v>
                </c:pt>
                <c:pt idx="15">
                  <c:v>66.739130434782609</c:v>
                </c:pt>
                <c:pt idx="16">
                  <c:v>75.956521739130437</c:v>
                </c:pt>
                <c:pt idx="17">
                  <c:v>80.913043478260875</c:v>
                </c:pt>
                <c:pt idx="18">
                  <c:v>84.304347826086953</c:v>
                </c:pt>
                <c:pt idx="19">
                  <c:v>87.956521739130437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61208"/>
        <c:axId val="361661600"/>
      </c:lineChart>
      <c:catAx>
        <c:axId val="361661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1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1661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66120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(0.4)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8_pckErr1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Graphics!$D$66:$D$72</c:f>
              <c:numCache>
                <c:formatCode>0.0000</c:formatCode>
                <c:ptCount val="7"/>
                <c:pt idx="0">
                  <c:v>44.608695652173914</c:v>
                </c:pt>
                <c:pt idx="1">
                  <c:v>37.695652173913047</c:v>
                </c:pt>
                <c:pt idx="2">
                  <c:v>29.913043478260871</c:v>
                </c:pt>
                <c:pt idx="3">
                  <c:v>44.173913043478258</c:v>
                </c:pt>
                <c:pt idx="4">
                  <c:v>22.869565217391305</c:v>
                </c:pt>
                <c:pt idx="5">
                  <c:v>47.304347826086953</c:v>
                </c:pt>
                <c:pt idx="6">
                  <c:v>42.521739130434781</c:v>
                </c:pt>
              </c:numCache>
            </c:numRef>
          </c:val>
        </c:ser>
        <c:ser>
          <c:idx val="1"/>
          <c:order val="1"/>
          <c:tx>
            <c:v>8_pckErr3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Graphics!$D$75:$D$81</c:f>
              <c:numCache>
                <c:formatCode>0.0000</c:formatCode>
                <c:ptCount val="7"/>
                <c:pt idx="0">
                  <c:v>57.260869565217391</c:v>
                </c:pt>
                <c:pt idx="1">
                  <c:v>58.956521739130437</c:v>
                </c:pt>
                <c:pt idx="2">
                  <c:v>49.173913043478258</c:v>
                </c:pt>
                <c:pt idx="3">
                  <c:v>62.869565217391305</c:v>
                </c:pt>
                <c:pt idx="4">
                  <c:v>57.391304347826086</c:v>
                </c:pt>
                <c:pt idx="5">
                  <c:v>64.521739130434781</c:v>
                </c:pt>
                <c:pt idx="6">
                  <c:v>64.130434782608702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396272"/>
        <c:axId val="574396664"/>
      </c:barChart>
      <c:catAx>
        <c:axId val="57439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6664"/>
        <c:crosses val="autoZero"/>
        <c:auto val="1"/>
        <c:lblAlgn val="ctr"/>
        <c:lblOffset val="100"/>
        <c:noMultiLvlLbl val="0"/>
      </c:catAx>
      <c:valAx>
        <c:axId val="574396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439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= Blur (0.4)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10_pckErr1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Graphics!$B$84:$B$90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Graphics!$D$84:$D$90</c:f>
              <c:numCache>
                <c:formatCode>0.0000</c:formatCode>
                <c:ptCount val="7"/>
                <c:pt idx="0">
                  <c:v>53.608695652173914</c:v>
                </c:pt>
                <c:pt idx="1">
                  <c:v>39.130434782608695</c:v>
                </c:pt>
                <c:pt idx="2">
                  <c:v>56.304347826086953</c:v>
                </c:pt>
                <c:pt idx="3">
                  <c:v>48.739130434782609</c:v>
                </c:pt>
                <c:pt idx="4">
                  <c:v>41</c:v>
                </c:pt>
                <c:pt idx="5">
                  <c:v>53</c:v>
                </c:pt>
                <c:pt idx="6">
                  <c:v>59.391304347826086</c:v>
                </c:pt>
              </c:numCache>
            </c:numRef>
          </c:val>
        </c:ser>
        <c:ser>
          <c:idx val="1"/>
          <c:order val="1"/>
          <c:tx>
            <c:v>10_pckErr3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Graphics!$B$84:$B$90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Graphics!$D$93:$D$99</c:f>
              <c:numCache>
                <c:formatCode>0.0000</c:formatCode>
                <c:ptCount val="7"/>
                <c:pt idx="0">
                  <c:v>63.347826086956523</c:v>
                </c:pt>
                <c:pt idx="1">
                  <c:v>47.478260869565219</c:v>
                </c:pt>
                <c:pt idx="2">
                  <c:v>69.695652173913047</c:v>
                </c:pt>
                <c:pt idx="3">
                  <c:v>64.869565217391298</c:v>
                </c:pt>
                <c:pt idx="4">
                  <c:v>64.956521739130437</c:v>
                </c:pt>
                <c:pt idx="5">
                  <c:v>68.347826086956516</c:v>
                </c:pt>
                <c:pt idx="6">
                  <c:v>71.782608695652172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3088"/>
        <c:axId val="546453480"/>
      </c:barChart>
      <c:catAx>
        <c:axId val="54645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3480"/>
        <c:crosses val="autoZero"/>
        <c:auto val="1"/>
        <c:lblAlgn val="ctr"/>
        <c:lblOffset val="100"/>
        <c:noMultiLvlLbl val="0"/>
      </c:catAx>
      <c:valAx>
        <c:axId val="546453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(0.4) + Blur (0.6) + pckErr1 / pckErr3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11_pckErr1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Graphics!$B$102:$B$108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Graphics!$D$102:$D$108</c:f>
              <c:numCache>
                <c:formatCode>0.0000</c:formatCode>
                <c:ptCount val="7"/>
                <c:pt idx="0">
                  <c:v>71.739130434782609</c:v>
                </c:pt>
                <c:pt idx="1">
                  <c:v>65.695652173913047</c:v>
                </c:pt>
                <c:pt idx="2">
                  <c:v>81</c:v>
                </c:pt>
                <c:pt idx="3">
                  <c:v>58.304347826086953</c:v>
                </c:pt>
                <c:pt idx="4">
                  <c:v>50.739130434782609</c:v>
                </c:pt>
                <c:pt idx="5">
                  <c:v>67.304347826086953</c:v>
                </c:pt>
                <c:pt idx="6">
                  <c:v>76.695652173913047</c:v>
                </c:pt>
              </c:numCache>
            </c:numRef>
          </c:val>
        </c:ser>
        <c:ser>
          <c:idx val="1"/>
          <c:order val="1"/>
          <c:tx>
            <c:v>11_pckErr3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Graphics!$B$102:$B$108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Graphics!$D$111:$D$117</c:f>
              <c:numCache>
                <c:formatCode>0.0000</c:formatCode>
                <c:ptCount val="7"/>
                <c:pt idx="0">
                  <c:v>79.739130434782609</c:v>
                </c:pt>
                <c:pt idx="1">
                  <c:v>64.782608695652172</c:v>
                </c:pt>
                <c:pt idx="2">
                  <c:v>85.826086956521735</c:v>
                </c:pt>
                <c:pt idx="3">
                  <c:v>69.826086956521735</c:v>
                </c:pt>
                <c:pt idx="4">
                  <c:v>70.217391304347828</c:v>
                </c:pt>
                <c:pt idx="5">
                  <c:v>80.260869565217391</c:v>
                </c:pt>
                <c:pt idx="6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0344"/>
        <c:axId val="546451520"/>
      </c:barChart>
      <c:catAx>
        <c:axId val="546450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1520"/>
        <c:crosses val="autoZero"/>
        <c:auto val="1"/>
        <c:lblAlgn val="ctr"/>
        <c:lblOffset val="100"/>
        <c:noMultiLvlLbl val="0"/>
      </c:catAx>
      <c:valAx>
        <c:axId val="5464515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(0.6)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12_pckErr1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Graphics!$B$120:$B$126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Graphics!$D$120:$D$126</c:f>
              <c:numCache>
                <c:formatCode>0.0000</c:formatCode>
                <c:ptCount val="7"/>
                <c:pt idx="0">
                  <c:v>57.478260869565219</c:v>
                </c:pt>
                <c:pt idx="1">
                  <c:v>50.173913043478258</c:v>
                </c:pt>
                <c:pt idx="2">
                  <c:v>54.086956521739133</c:v>
                </c:pt>
                <c:pt idx="3">
                  <c:v>52.869565217391305</c:v>
                </c:pt>
                <c:pt idx="4">
                  <c:v>40.434782608695649</c:v>
                </c:pt>
                <c:pt idx="5">
                  <c:v>57.086956521739133</c:v>
                </c:pt>
                <c:pt idx="6">
                  <c:v>62.869565217391305</c:v>
                </c:pt>
              </c:numCache>
            </c:numRef>
          </c:val>
        </c:ser>
        <c:ser>
          <c:idx val="1"/>
          <c:order val="1"/>
          <c:tx>
            <c:v>12_pckErr3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Graphics!$B$120:$B$126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Graphics!$D$129:$D$135</c:f>
              <c:numCache>
                <c:formatCode>0.0000</c:formatCode>
                <c:ptCount val="7"/>
                <c:pt idx="0">
                  <c:v>66.739130434782609</c:v>
                </c:pt>
                <c:pt idx="1">
                  <c:v>65.086956521739125</c:v>
                </c:pt>
                <c:pt idx="2">
                  <c:v>63.086956521739133</c:v>
                </c:pt>
                <c:pt idx="3">
                  <c:v>67.434782608695656</c:v>
                </c:pt>
                <c:pt idx="4">
                  <c:v>61.565217391304351</c:v>
                </c:pt>
                <c:pt idx="5">
                  <c:v>72.782608695652172</c:v>
                </c:pt>
                <c:pt idx="6">
                  <c:v>72.173913043478265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1128"/>
        <c:axId val="546455048"/>
      </c:barChart>
      <c:catAx>
        <c:axId val="54645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5048"/>
        <c:crosses val="autoZero"/>
        <c:auto val="1"/>
        <c:lblAlgn val="ctr"/>
        <c:lblOffset val="100"/>
        <c:noMultiLvlLbl val="0"/>
      </c:catAx>
      <c:valAx>
        <c:axId val="546455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(0.6) + Blur (0.4) + pckErr1 / pckErr3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14_pckErr1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Graphics!$B$138:$B$144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Graphics!$D$138:$D$144</c:f>
              <c:numCache>
                <c:formatCode>0.0000</c:formatCode>
                <c:ptCount val="7"/>
                <c:pt idx="0">
                  <c:v>75.956521739130437</c:v>
                </c:pt>
                <c:pt idx="1">
                  <c:v>64.695652173913047</c:v>
                </c:pt>
                <c:pt idx="2">
                  <c:v>75.173913043478265</c:v>
                </c:pt>
                <c:pt idx="3">
                  <c:v>63.434782608695649</c:v>
                </c:pt>
                <c:pt idx="4">
                  <c:v>58.304347826086953</c:v>
                </c:pt>
                <c:pt idx="5">
                  <c:v>70.043478260869563</c:v>
                </c:pt>
                <c:pt idx="6">
                  <c:v>74.565217391304344</c:v>
                </c:pt>
              </c:numCache>
            </c:numRef>
          </c:val>
        </c:ser>
        <c:ser>
          <c:idx val="1"/>
          <c:order val="1"/>
          <c:tx>
            <c:v>14_pckErr3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Graphics!$B$138:$B$144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Graphics!$D$147:$D$153</c:f>
              <c:numCache>
                <c:formatCode>0.0000</c:formatCode>
                <c:ptCount val="7"/>
                <c:pt idx="0">
                  <c:v>80.913043478260875</c:v>
                </c:pt>
                <c:pt idx="1">
                  <c:v>65.869565217391298</c:v>
                </c:pt>
                <c:pt idx="2">
                  <c:v>85.391304347826093</c:v>
                </c:pt>
                <c:pt idx="3">
                  <c:v>71.565217391304344</c:v>
                </c:pt>
                <c:pt idx="4">
                  <c:v>72.565217391304344</c:v>
                </c:pt>
                <c:pt idx="5">
                  <c:v>84.304347826086953</c:v>
                </c:pt>
                <c:pt idx="6">
                  <c:v>82.347826086956516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49168"/>
        <c:axId val="546454264"/>
      </c:barChart>
      <c:catAx>
        <c:axId val="54644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4264"/>
        <c:crosses val="autoZero"/>
        <c:auto val="1"/>
        <c:lblAlgn val="ctr"/>
        <c:lblOffset val="100"/>
        <c:noMultiLvlLbl val="0"/>
      </c:catAx>
      <c:valAx>
        <c:axId val="5464542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4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</a:t>
            </a:r>
            <a:r>
              <a:rPr lang="pt-BR" baseline="0"/>
              <a:t> of MOS: Blocky = Blur (0.6) + pckErr1 / pckErr3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15_pckErr1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Graphics!$B$156:$B$162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Graphics!$D$156:$D$162</c:f>
              <c:numCache>
                <c:formatCode>0.0000</c:formatCode>
                <c:ptCount val="7"/>
                <c:pt idx="0">
                  <c:v>84.304347826086953</c:v>
                </c:pt>
                <c:pt idx="1">
                  <c:v>80.608695652173907</c:v>
                </c:pt>
                <c:pt idx="2">
                  <c:v>89.652173913043484</c:v>
                </c:pt>
                <c:pt idx="3">
                  <c:v>71.260869565217391</c:v>
                </c:pt>
                <c:pt idx="4">
                  <c:v>69.608695652173907</c:v>
                </c:pt>
                <c:pt idx="5">
                  <c:v>74.173913043478265</c:v>
                </c:pt>
                <c:pt idx="6">
                  <c:v>90.391304347826093</c:v>
                </c:pt>
              </c:numCache>
            </c:numRef>
          </c:val>
        </c:ser>
        <c:ser>
          <c:idx val="1"/>
          <c:order val="1"/>
          <c:tx>
            <c:v>15_pckErr3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Graphics!$B$156:$B$162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Graphics!$D$165:$D$171</c:f>
              <c:numCache>
                <c:formatCode>0.0000</c:formatCode>
                <c:ptCount val="7"/>
                <c:pt idx="0">
                  <c:v>87.956521739130437</c:v>
                </c:pt>
                <c:pt idx="1">
                  <c:v>75.086956521739125</c:v>
                </c:pt>
                <c:pt idx="2">
                  <c:v>93.739130434782609</c:v>
                </c:pt>
                <c:pt idx="3">
                  <c:v>82.565217391304344</c:v>
                </c:pt>
                <c:pt idx="4">
                  <c:v>81.478260869565219</c:v>
                </c:pt>
                <c:pt idx="5">
                  <c:v>87.782608695652172</c:v>
                </c:pt>
                <c:pt idx="6">
                  <c:v>94.043478260869563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0736"/>
        <c:axId val="546455440"/>
      </c:barChart>
      <c:catAx>
        <c:axId val="54645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5440"/>
        <c:crosses val="autoZero"/>
        <c:auto val="1"/>
        <c:lblAlgn val="ctr"/>
        <c:lblOffset val="100"/>
        <c:noMultiLvlLbl val="0"/>
      </c:catAx>
      <c:valAx>
        <c:axId val="546455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Blur (0.6)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Graphics!$C$48:$C$54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3_pckErr3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Graphics!$C$57:$C$63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2304"/>
        <c:axId val="546452696"/>
      </c:barChart>
      <c:catAx>
        <c:axId val="54645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2696"/>
        <c:crosses val="autoZero"/>
        <c:auto val="1"/>
        <c:lblAlgn val="ctr"/>
        <c:lblOffset val="100"/>
        <c:noMultiLvlLbl val="0"/>
      </c:catAx>
      <c:valAx>
        <c:axId val="546452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2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Blur (0.4)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Graphics!$C$30:$C$36</c:f>
              <c:numCache>
                <c:formatCode>0.0000</c:formatCode>
                <c:ptCount val="7"/>
                <c:pt idx="0">
                  <c:v>0.95652173913043481</c:v>
                </c:pt>
                <c:pt idx="1">
                  <c:v>0.86956521739130432</c:v>
                </c:pt>
                <c:pt idx="2">
                  <c:v>0.73913043478260865</c:v>
                </c:pt>
                <c:pt idx="3">
                  <c:v>0.82608695652173914</c:v>
                </c:pt>
                <c:pt idx="4">
                  <c:v>0.86956521739130432</c:v>
                </c:pt>
                <c:pt idx="5">
                  <c:v>1</c:v>
                </c:pt>
                <c:pt idx="6">
                  <c:v>0.91304347826086951</c:v>
                </c:pt>
              </c:numCache>
            </c:numRef>
          </c:val>
        </c:ser>
        <c:ser>
          <c:idx val="1"/>
          <c:order val="1"/>
          <c:tx>
            <c:v>2_pckErr3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Graphics!$C$39:$C$45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1912"/>
        <c:axId val="365792720"/>
      </c:barChart>
      <c:catAx>
        <c:axId val="546451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2720"/>
        <c:crosses val="autoZero"/>
        <c:auto val="1"/>
        <c:lblAlgn val="ctr"/>
        <c:lblOffset val="100"/>
        <c:noMultiLvlLbl val="0"/>
      </c:catAx>
      <c:valAx>
        <c:axId val="365792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4519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Blocky (0.4)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8_pckErr1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Graphics!$C$66:$C$72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0.95652173913043481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8_pckErr3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Graphics!$C$75:$C$81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93896"/>
        <c:axId val="365793112"/>
      </c:barChart>
      <c:catAx>
        <c:axId val="365793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3112"/>
        <c:crosses val="autoZero"/>
        <c:auto val="1"/>
        <c:lblAlgn val="ctr"/>
        <c:lblOffset val="100"/>
        <c:noMultiLvlLbl val="0"/>
      </c:catAx>
      <c:valAx>
        <c:axId val="3657931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38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Blocky (0.4) + Blur (0.6)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11_pckErr1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Graphics!$C$102:$C$108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11_pckErr3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Graphics!$C$111:$C$117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91936"/>
        <c:axId val="365794288"/>
      </c:barChart>
      <c:catAx>
        <c:axId val="36579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4288"/>
        <c:crosses val="autoZero"/>
        <c:auto val="1"/>
        <c:lblAlgn val="ctr"/>
        <c:lblOffset val="100"/>
        <c:noMultiLvlLbl val="0"/>
      </c:catAx>
      <c:valAx>
        <c:axId val="3657942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19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ParkJoy!$O$2:$O$21</c:f>
              <c:numCache>
                <c:formatCode>0.00</c:formatCode>
                <c:ptCount val="20"/>
                <c:pt idx="0">
                  <c:v>1</c:v>
                </c:pt>
                <c:pt idx="1">
                  <c:v>0.83029399999999998</c:v>
                </c:pt>
                <c:pt idx="2">
                  <c:v>0.95098300000000002</c:v>
                </c:pt>
                <c:pt idx="3">
                  <c:v>0.96994199999999997</c:v>
                </c:pt>
                <c:pt idx="4">
                  <c:v>0.92622300000000002</c:v>
                </c:pt>
                <c:pt idx="5">
                  <c:v>0.89302300000000001</c:v>
                </c:pt>
                <c:pt idx="6">
                  <c:v>0.82580100000000001</c:v>
                </c:pt>
                <c:pt idx="7">
                  <c:v>0.80013900000000004</c:v>
                </c:pt>
                <c:pt idx="8">
                  <c:v>0.96970500000000004</c:v>
                </c:pt>
                <c:pt idx="9">
                  <c:v>0.93</c:v>
                </c:pt>
                <c:pt idx="10">
                  <c:v>0.90482600000000002</c:v>
                </c:pt>
                <c:pt idx="11">
                  <c:v>0.86965300000000001</c:v>
                </c:pt>
                <c:pt idx="12">
                  <c:v>0.80755299999999997</c:v>
                </c:pt>
                <c:pt idx="13">
                  <c:v>0.77824300000000002</c:v>
                </c:pt>
                <c:pt idx="14">
                  <c:v>0.94184500000000004</c:v>
                </c:pt>
                <c:pt idx="15">
                  <c:v>0.90120599999999995</c:v>
                </c:pt>
                <c:pt idx="16">
                  <c:v>0.87665099999999996</c:v>
                </c:pt>
                <c:pt idx="17">
                  <c:v>0.83887599999999996</c:v>
                </c:pt>
                <c:pt idx="18">
                  <c:v>0.781806</c:v>
                </c:pt>
                <c:pt idx="19">
                  <c:v>0.75037100000000001</c:v>
                </c:pt>
              </c:numCache>
            </c:numRef>
          </c:xVal>
          <c:yVal>
            <c:numRef>
              <c:f>ParkJoy!$H$2:$H$21</c:f>
              <c:numCache>
                <c:formatCode>0.0000</c:formatCode>
                <c:ptCount val="20"/>
                <c:pt idx="0">
                  <c:v>0</c:v>
                </c:pt>
                <c:pt idx="1">
                  <c:v>0.91304347826086951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106976"/>
        <c:axId val="568105408"/>
      </c:scatterChart>
      <c:valAx>
        <c:axId val="568106976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5408"/>
        <c:crosses val="autoZero"/>
        <c:crossBetween val="midCat"/>
        <c:majorUnit val="0.1"/>
      </c:valAx>
      <c:valAx>
        <c:axId val="56810540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Blocky = Blur (0.4)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10_pckErr1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Graphics!$C$84:$C$90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10_pckErr3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Graphics!$C$93:$C$99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90368"/>
        <c:axId val="365793504"/>
      </c:barChart>
      <c:catAx>
        <c:axId val="36579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3504"/>
        <c:crosses val="autoZero"/>
        <c:auto val="1"/>
        <c:lblAlgn val="ctr"/>
        <c:lblOffset val="100"/>
        <c:noMultiLvlLbl val="0"/>
      </c:catAx>
      <c:valAx>
        <c:axId val="3657935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03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Comparison</a:t>
            </a:r>
            <a:r>
              <a:rPr lang="pt-BR" sz="1200" baseline="0"/>
              <a:t> of Probability of Detection: Blocky (0.4) + pckErr1 / pckErr3</a:t>
            </a:r>
            <a:endParaRPr lang="pt-B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8_pckErr1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Graphics!$C$66:$C$72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0.95652173913043481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8_pckErr3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Graphics!$B$66:$B$72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Graphics!$C$75:$C$81</c:f>
              <c:numCache>
                <c:formatCode>0.0000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94680"/>
        <c:axId val="365795072"/>
      </c:barChart>
      <c:catAx>
        <c:axId val="36579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5072"/>
        <c:crosses val="autoZero"/>
        <c:auto val="1"/>
        <c:lblAlgn val="ctr"/>
        <c:lblOffset val="100"/>
        <c:noMultiLvlLbl val="0"/>
      </c:catAx>
      <c:valAx>
        <c:axId val="365795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</a:t>
                </a:r>
                <a:r>
                  <a:rPr lang="pt-BR" baseline="0"/>
                  <a:t> of Detection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46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 MOS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</c:dPt>
          <c:cat>
            <c:strRef>
              <c:f>Graphics!$B$12:$B$18</c:f>
              <c:strCache>
                <c:ptCount val="7"/>
                <c:pt idx="0">
                  <c:v>Park Joy</c:v>
                </c:pt>
                <c:pt idx="1">
                  <c:v>Into Tree</c:v>
                </c:pt>
                <c:pt idx="2">
                  <c:v>Park Run</c:v>
                </c:pt>
                <c:pt idx="3">
                  <c:v>Romeo &amp; Juliet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Graphics!$D$165:$D$171</c:f>
              <c:numCache>
                <c:formatCode>0.0000</c:formatCode>
                <c:ptCount val="7"/>
                <c:pt idx="0">
                  <c:v>87.956521739130437</c:v>
                </c:pt>
                <c:pt idx="1">
                  <c:v>75.086956521739125</c:v>
                </c:pt>
                <c:pt idx="2">
                  <c:v>93.739130434782609</c:v>
                </c:pt>
                <c:pt idx="3">
                  <c:v>82.565217391304344</c:v>
                </c:pt>
                <c:pt idx="4">
                  <c:v>81.478260869565219</c:v>
                </c:pt>
                <c:pt idx="5">
                  <c:v>87.782608695652172</c:v>
                </c:pt>
                <c:pt idx="6">
                  <c:v>94.043478260869563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795856"/>
        <c:axId val="365791544"/>
      </c:barChart>
      <c:catAx>
        <c:axId val="36579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1544"/>
        <c:crosses val="autoZero"/>
        <c:auto val="1"/>
        <c:lblAlgn val="ctr"/>
        <c:lblOffset val="100"/>
        <c:noMultiLvlLbl val="0"/>
      </c:catAx>
      <c:valAx>
        <c:axId val="365791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958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 MOS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Lit>
              <c:ptCount val="2"/>
              <c:pt idx="0">
                <c:v>Pck(0.7)+Blo(0.6)+Blu(0.6)</c:v>
              </c:pt>
              <c:pt idx="1">
                <c:v>Pck(8.1)+Blo(0.6)+Blu(0.6)</c:v>
              </c:pt>
            </c:strLit>
          </c:cat>
          <c:val>
            <c:numRef>
              <c:f>(Graphics!$D$162,Graphics!$D$171)</c:f>
              <c:numCache>
                <c:formatCode>0.0000</c:formatCode>
                <c:ptCount val="2"/>
                <c:pt idx="0">
                  <c:v>90.391304347826093</c:v>
                </c:pt>
                <c:pt idx="1">
                  <c:v>94.043478260869563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789192"/>
        <c:axId val="365789584"/>
      </c:barChart>
      <c:catAx>
        <c:axId val="36578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Artefacts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89584"/>
        <c:crosses val="autoZero"/>
        <c:auto val="1"/>
        <c:lblAlgn val="ctr"/>
        <c:lblOffset val="100"/>
        <c:noMultiLvlLbl val="0"/>
      </c:catAx>
      <c:valAx>
        <c:axId val="36578958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7891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Comparison of Average</a:t>
            </a:r>
            <a:r>
              <a:rPr lang="pt-BR" baseline="0"/>
              <a:t> </a:t>
            </a:r>
            <a:r>
              <a:rPr lang="pt-BR"/>
              <a:t>MOS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952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7"/>
              <c:spPr>
                <a:solidFill>
                  <a:schemeClr val="accent6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square"/>
              <c:size val="7"/>
              <c:spPr>
                <a:solidFill>
                  <a:schemeClr val="accent4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</c:dPt>
          <c:cat>
            <c:strLit>
              <c:ptCount val="3"/>
              <c:pt idx="0">
                <c:v>Blur.</c:v>
              </c:pt>
              <c:pt idx="1">
                <c:v>Bloc.</c:v>
              </c:pt>
              <c:pt idx="2">
                <c:v>Pack. L.</c:v>
              </c:pt>
            </c:strLit>
          </c:cat>
          <c:val>
            <c:numRef>
              <c:f>(Graphics!$D$3,Graphics!$D$12,Graphics!$D$21)</c:f>
              <c:numCache>
                <c:formatCode>0.0000</c:formatCode>
                <c:ptCount val="3"/>
                <c:pt idx="0">
                  <c:v>32.739130434782609</c:v>
                </c:pt>
                <c:pt idx="1">
                  <c:v>51.956521739130437</c:v>
                </c:pt>
                <c:pt idx="2">
                  <c:v>38.695652173913047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377456"/>
        <c:axId val="547378240"/>
      </c:lineChart>
      <c:catAx>
        <c:axId val="54737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7378240"/>
        <c:crosses val="autoZero"/>
        <c:auto val="1"/>
        <c:lblAlgn val="ctr"/>
        <c:lblOffset val="100"/>
        <c:noMultiLvlLbl val="0"/>
      </c:catAx>
      <c:valAx>
        <c:axId val="5473782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73774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Pristine video of all groups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Exp1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1270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</c:spPr>
          </c:errBars>
          <c:cat>
            <c:strRef>
              <c:f>AllExperiments!$F$3:$F$9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AllExperiments!$G$3:$G$9</c:f>
              <c:numCache>
                <c:formatCode>0.00</c:formatCode>
                <c:ptCount val="7"/>
                <c:pt idx="0">
                  <c:v>1.3571428571428572</c:v>
                </c:pt>
                <c:pt idx="1">
                  <c:v>4.0714285714285712</c:v>
                </c:pt>
                <c:pt idx="2">
                  <c:v>1.9285714285714286</c:v>
                </c:pt>
                <c:pt idx="3">
                  <c:v>0</c:v>
                </c:pt>
                <c:pt idx="4">
                  <c:v>0.14285714285714285</c:v>
                </c:pt>
                <c:pt idx="5">
                  <c:v>0.35714285714285715</c:v>
                </c:pt>
                <c:pt idx="6">
                  <c:v>2.1428571428571428</c:v>
                </c:pt>
              </c:numCache>
            </c:numRef>
          </c:val>
          <c:smooth val="0"/>
        </c:ser>
        <c:ser>
          <c:idx val="1"/>
          <c:order val="1"/>
          <c:tx>
            <c:v>Exp3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127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errBars>
          <c:cat>
            <c:strRef>
              <c:f>AllExperiments!$F$3:$F$9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AllExperiments!$I$3:$I$9</c:f>
              <c:numCache>
                <c:formatCode>0.00</c:formatCode>
                <c:ptCount val="7"/>
                <c:pt idx="0">
                  <c:v>0</c:v>
                </c:pt>
                <c:pt idx="1">
                  <c:v>0.69565217391304346</c:v>
                </c:pt>
                <c:pt idx="2">
                  <c:v>1.3043478260869565</c:v>
                </c:pt>
                <c:pt idx="3">
                  <c:v>0</c:v>
                </c:pt>
                <c:pt idx="4">
                  <c:v>0.43478260869565216</c:v>
                </c:pt>
                <c:pt idx="5">
                  <c:v>0.82608695652173914</c:v>
                </c:pt>
                <c:pt idx="6">
                  <c:v>2.3043478260869565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373144"/>
        <c:axId val="547376280"/>
      </c:lineChart>
      <c:catAx>
        <c:axId val="547373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7376280"/>
        <c:crosses val="autoZero"/>
        <c:auto val="1"/>
        <c:lblAlgn val="ctr"/>
        <c:lblOffset val="100"/>
        <c:noMultiLvlLbl val="0"/>
      </c:catAx>
      <c:valAx>
        <c:axId val="547376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73731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ParkJoy!$O$2:$O$21</c:f>
              <c:numCache>
                <c:formatCode>0.00</c:formatCode>
                <c:ptCount val="20"/>
                <c:pt idx="0">
                  <c:v>1</c:v>
                </c:pt>
                <c:pt idx="1">
                  <c:v>0.83029399999999998</c:v>
                </c:pt>
                <c:pt idx="2">
                  <c:v>0.95098300000000002</c:v>
                </c:pt>
                <c:pt idx="3">
                  <c:v>0.96994199999999997</c:v>
                </c:pt>
                <c:pt idx="4">
                  <c:v>0.92622300000000002</c:v>
                </c:pt>
                <c:pt idx="5">
                  <c:v>0.89302300000000001</c:v>
                </c:pt>
                <c:pt idx="6">
                  <c:v>0.82580100000000001</c:v>
                </c:pt>
                <c:pt idx="7">
                  <c:v>0.80013900000000004</c:v>
                </c:pt>
                <c:pt idx="8">
                  <c:v>0.96970500000000004</c:v>
                </c:pt>
                <c:pt idx="9">
                  <c:v>0.93</c:v>
                </c:pt>
                <c:pt idx="10">
                  <c:v>0.90482600000000002</c:v>
                </c:pt>
                <c:pt idx="11">
                  <c:v>0.86965300000000001</c:v>
                </c:pt>
                <c:pt idx="12">
                  <c:v>0.80755299999999997</c:v>
                </c:pt>
                <c:pt idx="13">
                  <c:v>0.77824300000000002</c:v>
                </c:pt>
                <c:pt idx="14">
                  <c:v>0.94184500000000004</c:v>
                </c:pt>
                <c:pt idx="15">
                  <c:v>0.90120599999999995</c:v>
                </c:pt>
                <c:pt idx="16">
                  <c:v>0.87665099999999996</c:v>
                </c:pt>
                <c:pt idx="17">
                  <c:v>0.83887599999999996</c:v>
                </c:pt>
                <c:pt idx="18">
                  <c:v>0.781806</c:v>
                </c:pt>
                <c:pt idx="19">
                  <c:v>0.75037100000000001</c:v>
                </c:pt>
              </c:numCache>
            </c:numRef>
          </c:cat>
          <c:val>
            <c:numRef>
              <c:f>ParkJoy!$I$2:$I$21</c:f>
              <c:numCache>
                <c:formatCode>0.00</c:formatCode>
                <c:ptCount val="20"/>
                <c:pt idx="0">
                  <c:v>0</c:v>
                </c:pt>
                <c:pt idx="1">
                  <c:v>32.739130434782609</c:v>
                </c:pt>
                <c:pt idx="2">
                  <c:v>51.956521739130437</c:v>
                </c:pt>
                <c:pt idx="3">
                  <c:v>38.695652173913047</c:v>
                </c:pt>
                <c:pt idx="4">
                  <c:v>24.913043478260871</c:v>
                </c:pt>
                <c:pt idx="5">
                  <c:v>51.521739130434781</c:v>
                </c:pt>
                <c:pt idx="6">
                  <c:v>44.608695652173914</c:v>
                </c:pt>
                <c:pt idx="7">
                  <c:v>59.434782608695649</c:v>
                </c:pt>
                <c:pt idx="8">
                  <c:v>44.608695652173914</c:v>
                </c:pt>
                <c:pt idx="9">
                  <c:v>57.260869565217391</c:v>
                </c:pt>
                <c:pt idx="10">
                  <c:v>53.608695652173914</c:v>
                </c:pt>
                <c:pt idx="11">
                  <c:v>63.347826086956523</c:v>
                </c:pt>
                <c:pt idx="12">
                  <c:v>71.739130434782609</c:v>
                </c:pt>
                <c:pt idx="13">
                  <c:v>79.739130434782609</c:v>
                </c:pt>
                <c:pt idx="14">
                  <c:v>57.478260869565219</c:v>
                </c:pt>
                <c:pt idx="15">
                  <c:v>66.739130434782609</c:v>
                </c:pt>
                <c:pt idx="16">
                  <c:v>75.956521739130437</c:v>
                </c:pt>
                <c:pt idx="17">
                  <c:v>80.913043478260875</c:v>
                </c:pt>
                <c:pt idx="18">
                  <c:v>84.304347826086953</c:v>
                </c:pt>
                <c:pt idx="19">
                  <c:v>87.956521739130437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05016"/>
        <c:axId val="568105800"/>
      </c:lineChart>
      <c:catAx>
        <c:axId val="56810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5800"/>
        <c:crosses val="autoZero"/>
        <c:auto val="1"/>
        <c:lblAlgn val="ctr"/>
        <c:lblOffset val="100"/>
        <c:tickLblSkip val="2"/>
        <c:noMultiLvlLbl val="0"/>
      </c:catAx>
      <c:valAx>
        <c:axId val="5681058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5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IntoTree!$M$2:$M$21</c:f>
              <c:numCache>
                <c:formatCode>0.00</c:formatCode>
                <c:ptCount val="20"/>
                <c:pt idx="0">
                  <c:v>0</c:v>
                </c:pt>
                <c:pt idx="1">
                  <c:v>7.567394242514462</c:v>
                </c:pt>
                <c:pt idx="2">
                  <c:v>7.6698496663766544</c:v>
                </c:pt>
                <c:pt idx="3">
                  <c:v>7.2377759783450619</c:v>
                </c:pt>
                <c:pt idx="4">
                  <c:v>7.2226035399005903</c:v>
                </c:pt>
                <c:pt idx="5">
                  <c:v>7.4578269179282826</c:v>
                </c:pt>
                <c:pt idx="6">
                  <c:v>7.5717339572880933</c:v>
                </c:pt>
                <c:pt idx="7">
                  <c:v>7.6461864560184605</c:v>
                </c:pt>
                <c:pt idx="8">
                  <c:v>7.3237305919897722</c:v>
                </c:pt>
                <c:pt idx="9">
                  <c:v>7.5324714350499535</c:v>
                </c:pt>
                <c:pt idx="10">
                  <c:v>7.5793897644395063</c:v>
                </c:pt>
                <c:pt idx="11">
                  <c:v>7.6769643878046852</c:v>
                </c:pt>
                <c:pt idx="12">
                  <c:v>7.7687319638190573</c:v>
                </c:pt>
                <c:pt idx="13">
                  <c:v>7.8233902052753423</c:v>
                </c:pt>
                <c:pt idx="14">
                  <c:v>7.671235602529805</c:v>
                </c:pt>
                <c:pt idx="15">
                  <c:v>7.8009588621414663</c:v>
                </c:pt>
                <c:pt idx="16">
                  <c:v>7.8069852842249183</c:v>
                </c:pt>
                <c:pt idx="17">
                  <c:v>7.8806340772757197</c:v>
                </c:pt>
                <c:pt idx="18">
                  <c:v>7.9297016666611801</c:v>
                </c:pt>
                <c:pt idx="19">
                  <c:v>8.0197066168266513</c:v>
                </c:pt>
              </c:numCache>
            </c:numRef>
          </c:xVal>
          <c:yVal>
            <c:numRef>
              <c:f>IntoTree!$H$2:$H$21</c:f>
              <c:numCache>
                <c:formatCode>0.0000</c:formatCode>
                <c:ptCount val="20"/>
                <c:pt idx="0">
                  <c:v>8.6956521739130432E-2</c:v>
                </c:pt>
                <c:pt idx="1">
                  <c:v>0.95652173913043481</c:v>
                </c:pt>
                <c:pt idx="2">
                  <c:v>1</c:v>
                </c:pt>
                <c:pt idx="3">
                  <c:v>1</c:v>
                </c:pt>
                <c:pt idx="4">
                  <c:v>0.86956521739130432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107368"/>
        <c:axId val="568106192"/>
      </c:scatterChart>
      <c:valAx>
        <c:axId val="568107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6192"/>
        <c:crosses val="autoZero"/>
        <c:crossBetween val="midCat"/>
      </c:valAx>
      <c:valAx>
        <c:axId val="568106192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7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IntoTree!$M$2:$M$21</c:f>
              <c:numCache>
                <c:formatCode>0.00</c:formatCode>
                <c:ptCount val="20"/>
                <c:pt idx="0">
                  <c:v>0</c:v>
                </c:pt>
                <c:pt idx="1">
                  <c:v>7.567394242514462</c:v>
                </c:pt>
                <c:pt idx="2">
                  <c:v>7.6698496663766544</c:v>
                </c:pt>
                <c:pt idx="3">
                  <c:v>7.2377759783450619</c:v>
                </c:pt>
                <c:pt idx="4">
                  <c:v>7.2226035399005903</c:v>
                </c:pt>
                <c:pt idx="5">
                  <c:v>7.4578269179282826</c:v>
                </c:pt>
                <c:pt idx="6">
                  <c:v>7.5717339572880933</c:v>
                </c:pt>
                <c:pt idx="7">
                  <c:v>7.6461864560184605</c:v>
                </c:pt>
                <c:pt idx="8">
                  <c:v>7.3237305919897722</c:v>
                </c:pt>
                <c:pt idx="9">
                  <c:v>7.5324714350499535</c:v>
                </c:pt>
                <c:pt idx="10">
                  <c:v>7.5793897644395063</c:v>
                </c:pt>
                <c:pt idx="11">
                  <c:v>7.6769643878046852</c:v>
                </c:pt>
                <c:pt idx="12">
                  <c:v>7.7687319638190573</c:v>
                </c:pt>
                <c:pt idx="13">
                  <c:v>7.8233902052753423</c:v>
                </c:pt>
                <c:pt idx="14">
                  <c:v>7.671235602529805</c:v>
                </c:pt>
                <c:pt idx="15">
                  <c:v>7.8009588621414663</c:v>
                </c:pt>
                <c:pt idx="16">
                  <c:v>7.8069852842249183</c:v>
                </c:pt>
                <c:pt idx="17">
                  <c:v>7.8806340772757197</c:v>
                </c:pt>
                <c:pt idx="18">
                  <c:v>7.9297016666611801</c:v>
                </c:pt>
                <c:pt idx="19">
                  <c:v>8.0197066168266513</c:v>
                </c:pt>
              </c:numCache>
            </c:numRef>
          </c:cat>
          <c:val>
            <c:numRef>
              <c:f>IntoTree!$I$2:$I$21</c:f>
              <c:numCache>
                <c:formatCode>0.00</c:formatCode>
                <c:ptCount val="20"/>
                <c:pt idx="0">
                  <c:v>0.69565217391304346</c:v>
                </c:pt>
                <c:pt idx="1">
                  <c:v>39.695652173913047</c:v>
                </c:pt>
                <c:pt idx="2">
                  <c:v>44.434782608695649</c:v>
                </c:pt>
                <c:pt idx="3">
                  <c:v>49.521739130434781</c:v>
                </c:pt>
                <c:pt idx="4">
                  <c:v>14.695652173913043</c:v>
                </c:pt>
                <c:pt idx="5">
                  <c:v>34.304347826086953</c:v>
                </c:pt>
                <c:pt idx="6">
                  <c:v>35.478260869565219</c:v>
                </c:pt>
                <c:pt idx="7">
                  <c:v>49.739130434782609</c:v>
                </c:pt>
                <c:pt idx="8">
                  <c:v>37.695652173913047</c:v>
                </c:pt>
                <c:pt idx="9">
                  <c:v>58.956521739130437</c:v>
                </c:pt>
                <c:pt idx="10">
                  <c:v>39.130434782608695</c:v>
                </c:pt>
                <c:pt idx="11">
                  <c:v>47.478260869565219</c:v>
                </c:pt>
                <c:pt idx="12">
                  <c:v>65.695652173913047</c:v>
                </c:pt>
                <c:pt idx="13">
                  <c:v>64.782608695652172</c:v>
                </c:pt>
                <c:pt idx="14">
                  <c:v>50.173913043478258</c:v>
                </c:pt>
                <c:pt idx="15">
                  <c:v>65.086956521739125</c:v>
                </c:pt>
                <c:pt idx="16">
                  <c:v>64.695652173913047</c:v>
                </c:pt>
                <c:pt idx="17">
                  <c:v>65.869565217391298</c:v>
                </c:pt>
                <c:pt idx="18">
                  <c:v>80.608695652173907</c:v>
                </c:pt>
                <c:pt idx="19">
                  <c:v>75.086956521739125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04624"/>
        <c:axId val="568099920"/>
      </c:lineChart>
      <c:catAx>
        <c:axId val="56810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Log(TSE)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099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80999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46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IntoTree!$O$2:$O$21</c:f>
              <c:numCache>
                <c:formatCode>0.00</c:formatCode>
                <c:ptCount val="20"/>
                <c:pt idx="0">
                  <c:v>1</c:v>
                </c:pt>
                <c:pt idx="1">
                  <c:v>0.92316600000000004</c:v>
                </c:pt>
                <c:pt idx="2">
                  <c:v>0.96682199999999996</c:v>
                </c:pt>
                <c:pt idx="3">
                  <c:v>0.98749500000000001</c:v>
                </c:pt>
                <c:pt idx="4">
                  <c:v>0.96661799999999998</c:v>
                </c:pt>
                <c:pt idx="5">
                  <c:v>0.95783300000000005</c:v>
                </c:pt>
                <c:pt idx="6">
                  <c:v>0.92198899999999995</c:v>
                </c:pt>
                <c:pt idx="7">
                  <c:v>0.91589799999999999</c:v>
                </c:pt>
                <c:pt idx="8">
                  <c:v>0.98225799999999996</c:v>
                </c:pt>
                <c:pt idx="9">
                  <c:v>0.966997</c:v>
                </c:pt>
                <c:pt idx="10">
                  <c:v>0.95057199999999997</c:v>
                </c:pt>
                <c:pt idx="11">
                  <c:v>0.941357</c:v>
                </c:pt>
                <c:pt idx="12">
                  <c:v>0.90724099999999996</c:v>
                </c:pt>
                <c:pt idx="13">
                  <c:v>0.90068599999999999</c:v>
                </c:pt>
                <c:pt idx="14">
                  <c:v>0.96453800000000001</c:v>
                </c:pt>
                <c:pt idx="15">
                  <c:v>0.94923000000000002</c:v>
                </c:pt>
                <c:pt idx="16">
                  <c:v>0.93196800000000002</c:v>
                </c:pt>
                <c:pt idx="17">
                  <c:v>0.92261099999999996</c:v>
                </c:pt>
                <c:pt idx="18">
                  <c:v>0.88929199999999997</c:v>
                </c:pt>
                <c:pt idx="19">
                  <c:v>0.88197300000000001</c:v>
                </c:pt>
              </c:numCache>
            </c:numRef>
          </c:xVal>
          <c:yVal>
            <c:numRef>
              <c:f>IntoTree!$H$2:$H$21</c:f>
              <c:numCache>
                <c:formatCode>0.0000</c:formatCode>
                <c:ptCount val="20"/>
                <c:pt idx="0">
                  <c:v>8.6956521739130432E-2</c:v>
                </c:pt>
                <c:pt idx="1">
                  <c:v>0.95652173913043481</c:v>
                </c:pt>
                <c:pt idx="2">
                  <c:v>1</c:v>
                </c:pt>
                <c:pt idx="3">
                  <c:v>1</c:v>
                </c:pt>
                <c:pt idx="4">
                  <c:v>0.86956521739130432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102664"/>
        <c:axId val="568100312"/>
      </c:scatterChart>
      <c:valAx>
        <c:axId val="568102664"/>
        <c:scaling>
          <c:orientation val="minMax"/>
          <c:max val="1"/>
          <c:min val="0.8700000000000001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0312"/>
        <c:crosses val="autoZero"/>
        <c:crossBetween val="midCat"/>
        <c:majorUnit val="2.0000000000000004E-2"/>
      </c:valAx>
      <c:valAx>
        <c:axId val="568100312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Probability of Detection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8102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13" Type="http://schemas.openxmlformats.org/officeDocument/2006/relationships/chart" Target="../charts/chart48.xml"/><Relationship Id="rId18" Type="http://schemas.openxmlformats.org/officeDocument/2006/relationships/chart" Target="../charts/chart5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12" Type="http://schemas.openxmlformats.org/officeDocument/2006/relationships/chart" Target="../charts/chart47.xml"/><Relationship Id="rId17" Type="http://schemas.openxmlformats.org/officeDocument/2006/relationships/chart" Target="../charts/chart52.xml"/><Relationship Id="rId2" Type="http://schemas.openxmlformats.org/officeDocument/2006/relationships/chart" Target="../charts/chart37.xml"/><Relationship Id="rId16" Type="http://schemas.openxmlformats.org/officeDocument/2006/relationships/chart" Target="../charts/chart51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5" Type="http://schemas.openxmlformats.org/officeDocument/2006/relationships/chart" Target="../charts/chart50.xml"/><Relationship Id="rId10" Type="http://schemas.openxmlformats.org/officeDocument/2006/relationships/chart" Target="../charts/chart45.xml"/><Relationship Id="rId19" Type="http://schemas.openxmlformats.org/officeDocument/2006/relationships/chart" Target="../charts/chart54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Relationship Id="rId1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723900</xdr:colOff>
      <xdr:row>82</xdr:row>
      <xdr:rowOff>61912</xdr:rowOff>
    </xdr:from>
    <xdr:to>
      <xdr:col>21</xdr:col>
      <xdr:colOff>171450</xdr:colOff>
      <xdr:row>101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3</xdr:row>
      <xdr:rowOff>100012</xdr:rowOff>
    </xdr:from>
    <xdr:to>
      <xdr:col>16</xdr:col>
      <xdr:colOff>219075</xdr:colOff>
      <xdr:row>22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121556</xdr:colOff>
      <xdr:row>1</xdr:row>
      <xdr:rowOff>47395</xdr:rowOff>
    </xdr:from>
    <xdr:to>
      <xdr:col>19</xdr:col>
      <xdr:colOff>5493</xdr:colOff>
      <xdr:row>21</xdr:row>
      <xdr:rowOff>75520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120650</xdr:colOff>
      <xdr:row>27</xdr:row>
      <xdr:rowOff>0</xdr:rowOff>
    </xdr:from>
    <xdr:to>
      <xdr:col>19</xdr:col>
      <xdr:colOff>4587</xdr:colOff>
      <xdr:row>46</xdr:row>
      <xdr:rowOff>99563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171449</xdr:colOff>
      <xdr:row>0</xdr:row>
      <xdr:rowOff>114300</xdr:rowOff>
    </xdr:from>
    <xdr:to>
      <xdr:col>29</xdr:col>
      <xdr:colOff>504824</xdr:colOff>
      <xdr:row>15</xdr:row>
      <xdr:rowOff>128587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171449</xdr:colOff>
      <xdr:row>16</xdr:row>
      <xdr:rowOff>71437</xdr:rowOff>
    </xdr:from>
    <xdr:to>
      <xdr:col>29</xdr:col>
      <xdr:colOff>504824</xdr:colOff>
      <xdr:row>31</xdr:row>
      <xdr:rowOff>85725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130969</xdr:colOff>
      <xdr:row>54</xdr:row>
      <xdr:rowOff>130969</xdr:rowOff>
    </xdr:from>
    <xdr:to>
      <xdr:col>19</xdr:col>
      <xdr:colOff>83344</xdr:colOff>
      <xdr:row>69</xdr:row>
      <xdr:rowOff>121444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161927</xdr:colOff>
      <xdr:row>54</xdr:row>
      <xdr:rowOff>133350</xdr:rowOff>
    </xdr:from>
    <xdr:to>
      <xdr:col>29</xdr:col>
      <xdr:colOff>495302</xdr:colOff>
      <xdr:row>69</xdr:row>
      <xdr:rowOff>119063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130969</xdr:colOff>
      <xdr:row>90</xdr:row>
      <xdr:rowOff>252414</xdr:rowOff>
    </xdr:from>
    <xdr:to>
      <xdr:col>19</xdr:col>
      <xdr:colOff>83344</xdr:colOff>
      <xdr:row>106</xdr:row>
      <xdr:rowOff>100014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130969</xdr:colOff>
      <xdr:row>72</xdr:row>
      <xdr:rowOff>90489</xdr:rowOff>
    </xdr:from>
    <xdr:to>
      <xdr:col>19</xdr:col>
      <xdr:colOff>83344</xdr:colOff>
      <xdr:row>87</xdr:row>
      <xdr:rowOff>80964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161927</xdr:colOff>
      <xdr:row>90</xdr:row>
      <xdr:rowOff>252414</xdr:rowOff>
    </xdr:from>
    <xdr:to>
      <xdr:col>29</xdr:col>
      <xdr:colOff>495302</xdr:colOff>
      <xdr:row>106</xdr:row>
      <xdr:rowOff>100014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161927</xdr:colOff>
      <xdr:row>72</xdr:row>
      <xdr:rowOff>95251</xdr:rowOff>
    </xdr:from>
    <xdr:to>
      <xdr:col>29</xdr:col>
      <xdr:colOff>495302</xdr:colOff>
      <xdr:row>87</xdr:row>
      <xdr:rowOff>76201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130175</xdr:colOff>
      <xdr:row>16</xdr:row>
      <xdr:rowOff>34924</xdr:rowOff>
    </xdr:from>
    <xdr:to>
      <xdr:col>39</xdr:col>
      <xdr:colOff>463550</xdr:colOff>
      <xdr:row>31</xdr:row>
      <xdr:rowOff>43920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127000</xdr:colOff>
      <xdr:row>0</xdr:row>
      <xdr:rowOff>116417</xdr:rowOff>
    </xdr:from>
    <xdr:to>
      <xdr:col>39</xdr:col>
      <xdr:colOff>460375</xdr:colOff>
      <xdr:row>15</xdr:row>
      <xdr:rowOff>141288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127000</xdr:colOff>
      <xdr:row>31</xdr:row>
      <xdr:rowOff>95250</xdr:rowOff>
    </xdr:from>
    <xdr:to>
      <xdr:col>39</xdr:col>
      <xdr:colOff>460375</xdr:colOff>
      <xdr:row>46</xdr:row>
      <xdr:rowOff>231246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172509</xdr:colOff>
      <xdr:row>70</xdr:row>
      <xdr:rowOff>56091</xdr:rowOff>
    </xdr:from>
    <xdr:to>
      <xdr:col>39</xdr:col>
      <xdr:colOff>505884</xdr:colOff>
      <xdr:row>85</xdr:row>
      <xdr:rowOff>54503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169334</xdr:colOff>
      <xdr:row>54</xdr:row>
      <xdr:rowOff>158750</xdr:rowOff>
    </xdr:from>
    <xdr:to>
      <xdr:col>39</xdr:col>
      <xdr:colOff>502709</xdr:colOff>
      <xdr:row>70</xdr:row>
      <xdr:rowOff>14288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169334</xdr:colOff>
      <xdr:row>85</xdr:row>
      <xdr:rowOff>105833</xdr:rowOff>
    </xdr:from>
    <xdr:to>
      <xdr:col>39</xdr:col>
      <xdr:colOff>502709</xdr:colOff>
      <xdr:row>100</xdr:row>
      <xdr:rowOff>241829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428625</xdr:colOff>
      <xdr:row>96</xdr:row>
      <xdr:rowOff>38100</xdr:rowOff>
    </xdr:from>
    <xdr:to>
      <xdr:col>12</xdr:col>
      <xdr:colOff>409575</xdr:colOff>
      <xdr:row>98</xdr:row>
      <xdr:rowOff>28575</xdr:rowOff>
    </xdr:to>
    <xdr:sp macro="" textlink="">
      <xdr:nvSpPr>
        <xdr:cNvPr id="4" name="Elipse 3"/>
        <xdr:cNvSpPr/>
      </xdr:nvSpPr>
      <xdr:spPr>
        <a:xfrm>
          <a:off x="6962775" y="17078325"/>
          <a:ext cx="66675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22</xdr:col>
      <xdr:colOff>142875</xdr:colOff>
      <xdr:row>75</xdr:row>
      <xdr:rowOff>85725</xdr:rowOff>
    </xdr:from>
    <xdr:to>
      <xdr:col>23</xdr:col>
      <xdr:colOff>123825</xdr:colOff>
      <xdr:row>77</xdr:row>
      <xdr:rowOff>76200</xdr:rowOff>
    </xdr:to>
    <xdr:sp macro="" textlink="">
      <xdr:nvSpPr>
        <xdr:cNvPr id="22" name="Elipse 21"/>
        <xdr:cNvSpPr/>
      </xdr:nvSpPr>
      <xdr:spPr>
        <a:xfrm>
          <a:off x="13744575" y="13515975"/>
          <a:ext cx="66675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405342</xdr:colOff>
      <xdr:row>12</xdr:row>
      <xdr:rowOff>68262</xdr:rowOff>
    </xdr:from>
    <xdr:to>
      <xdr:col>17</xdr:col>
      <xdr:colOff>182033</xdr:colOff>
      <xdr:row>28</xdr:row>
      <xdr:rowOff>64028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416983</xdr:colOff>
      <xdr:row>0</xdr:row>
      <xdr:rowOff>150284</xdr:rowOff>
    </xdr:from>
    <xdr:to>
      <xdr:col>15</xdr:col>
      <xdr:colOff>537633</xdr:colOff>
      <xdr:row>11</xdr:row>
      <xdr:rowOff>137584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211665</xdr:colOff>
      <xdr:row>2</xdr:row>
      <xdr:rowOff>51857</xdr:rowOff>
    </xdr:from>
    <xdr:to>
      <xdr:col>14</xdr:col>
      <xdr:colOff>529165</xdr:colOff>
      <xdr:row>18</xdr:row>
      <xdr:rowOff>128057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109537</xdr:rowOff>
    </xdr:from>
    <xdr:to>
      <xdr:col>15</xdr:col>
      <xdr:colOff>666750</xdr:colOff>
      <xdr:row>15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37</xdr:row>
      <xdr:rowOff>26193</xdr:rowOff>
    </xdr:from>
    <xdr:to>
      <xdr:col>8</xdr:col>
      <xdr:colOff>47625</xdr:colOff>
      <xdr:row>52</xdr:row>
      <xdr:rowOff>54768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21</xdr:row>
      <xdr:rowOff>26193</xdr:rowOff>
    </xdr:from>
    <xdr:to>
      <xdr:col>8</xdr:col>
      <xdr:colOff>38100</xdr:colOff>
      <xdr:row>36</xdr:row>
      <xdr:rowOff>169068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66676</xdr:colOff>
      <xdr:row>37</xdr:row>
      <xdr:rowOff>28575</xdr:rowOff>
    </xdr:from>
    <xdr:to>
      <xdr:col>17</xdr:col>
      <xdr:colOff>123451</xdr:colOff>
      <xdr:row>52</xdr:row>
      <xdr:rowOff>57150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66674</xdr:colOff>
      <xdr:row>21</xdr:row>
      <xdr:rowOff>28575</xdr:rowOff>
    </xdr:from>
    <xdr:to>
      <xdr:col>17</xdr:col>
      <xdr:colOff>123449</xdr:colOff>
      <xdr:row>36</xdr:row>
      <xdr:rowOff>171450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47625</xdr:rowOff>
    </xdr:from>
    <xdr:to>
      <xdr:col>7</xdr:col>
      <xdr:colOff>380625</xdr:colOff>
      <xdr:row>60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41</xdr:row>
      <xdr:rowOff>28575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41</xdr:row>
      <xdr:rowOff>50007</xdr:rowOff>
    </xdr:from>
    <xdr:to>
      <xdr:col>17</xdr:col>
      <xdr:colOff>75825</xdr:colOff>
      <xdr:row>60</xdr:row>
      <xdr:rowOff>78582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28574</xdr:colOff>
      <xdr:row>22</xdr:row>
      <xdr:rowOff>2382</xdr:rowOff>
    </xdr:from>
    <xdr:to>
      <xdr:col>17</xdr:col>
      <xdr:colOff>75824</xdr:colOff>
      <xdr:row>41</xdr:row>
      <xdr:rowOff>30957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47625</xdr:rowOff>
    </xdr:from>
    <xdr:to>
      <xdr:col>7</xdr:col>
      <xdr:colOff>380625</xdr:colOff>
      <xdr:row>60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41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41</xdr:row>
      <xdr:rowOff>50007</xdr:rowOff>
    </xdr:from>
    <xdr:to>
      <xdr:col>17</xdr:col>
      <xdr:colOff>56774</xdr:colOff>
      <xdr:row>60</xdr:row>
      <xdr:rowOff>78582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19049</xdr:colOff>
      <xdr:row>22</xdr:row>
      <xdr:rowOff>2382</xdr:rowOff>
    </xdr:from>
    <xdr:to>
      <xdr:col>17</xdr:col>
      <xdr:colOff>56774</xdr:colOff>
      <xdr:row>41</xdr:row>
      <xdr:rowOff>30957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47625</xdr:rowOff>
    </xdr:from>
    <xdr:to>
      <xdr:col>7</xdr:col>
      <xdr:colOff>380625</xdr:colOff>
      <xdr:row>60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41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41</xdr:row>
      <xdr:rowOff>50007</xdr:rowOff>
    </xdr:from>
    <xdr:to>
      <xdr:col>16</xdr:col>
      <xdr:colOff>656850</xdr:colOff>
      <xdr:row>60</xdr:row>
      <xdr:rowOff>78582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</xdr:colOff>
      <xdr:row>22</xdr:row>
      <xdr:rowOff>2382</xdr:rowOff>
    </xdr:from>
    <xdr:to>
      <xdr:col>16</xdr:col>
      <xdr:colOff>656850</xdr:colOff>
      <xdr:row>41</xdr:row>
      <xdr:rowOff>30957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19050</xdr:rowOff>
    </xdr:from>
    <xdr:to>
      <xdr:col>7</xdr:col>
      <xdr:colOff>380625</xdr:colOff>
      <xdr:row>56</xdr:row>
      <xdr:rowOff>9375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38</xdr:row>
      <xdr:rowOff>133200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39</xdr:row>
      <xdr:rowOff>21432</xdr:rowOff>
    </xdr:from>
    <xdr:to>
      <xdr:col>17</xdr:col>
      <xdr:colOff>142500</xdr:colOff>
      <xdr:row>56</xdr:row>
      <xdr:rowOff>11757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19049</xdr:colOff>
      <xdr:row>22</xdr:row>
      <xdr:rowOff>2382</xdr:rowOff>
    </xdr:from>
    <xdr:to>
      <xdr:col>17</xdr:col>
      <xdr:colOff>142499</xdr:colOff>
      <xdr:row>38</xdr:row>
      <xdr:rowOff>135582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19050</xdr:rowOff>
    </xdr:from>
    <xdr:to>
      <xdr:col>7</xdr:col>
      <xdr:colOff>380625</xdr:colOff>
      <xdr:row>56</xdr:row>
      <xdr:rowOff>9375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38</xdr:row>
      <xdr:rowOff>133200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39</xdr:row>
      <xdr:rowOff>21432</xdr:rowOff>
    </xdr:from>
    <xdr:to>
      <xdr:col>16</xdr:col>
      <xdr:colOff>533025</xdr:colOff>
      <xdr:row>56</xdr:row>
      <xdr:rowOff>11757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22</xdr:row>
      <xdr:rowOff>2382</xdr:rowOff>
    </xdr:from>
    <xdr:to>
      <xdr:col>16</xdr:col>
      <xdr:colOff>533025</xdr:colOff>
      <xdr:row>38</xdr:row>
      <xdr:rowOff>135582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19050</xdr:rowOff>
    </xdr:from>
    <xdr:to>
      <xdr:col>7</xdr:col>
      <xdr:colOff>380625</xdr:colOff>
      <xdr:row>56</xdr:row>
      <xdr:rowOff>9375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380625</xdr:colOff>
      <xdr:row>38</xdr:row>
      <xdr:rowOff>133200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39</xdr:row>
      <xdr:rowOff>21432</xdr:rowOff>
    </xdr:from>
    <xdr:to>
      <xdr:col>17</xdr:col>
      <xdr:colOff>18675</xdr:colOff>
      <xdr:row>56</xdr:row>
      <xdr:rowOff>11757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22</xdr:row>
      <xdr:rowOff>2382</xdr:rowOff>
    </xdr:from>
    <xdr:to>
      <xdr:col>17</xdr:col>
      <xdr:colOff>18675</xdr:colOff>
      <xdr:row>38</xdr:row>
      <xdr:rowOff>135582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347662</xdr:colOff>
      <xdr:row>33</xdr:row>
      <xdr:rowOff>114299</xdr:rowOff>
    </xdr:from>
    <xdr:to>
      <xdr:col>16</xdr:col>
      <xdr:colOff>442912</xdr:colOff>
      <xdr:row>52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338137</xdr:colOff>
      <xdr:row>53</xdr:row>
      <xdr:rowOff>71437</xdr:rowOff>
    </xdr:from>
    <xdr:to>
      <xdr:col>16</xdr:col>
      <xdr:colOff>433387</xdr:colOff>
      <xdr:row>72</xdr:row>
      <xdr:rowOff>100012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285750</xdr:colOff>
      <xdr:row>8</xdr:row>
      <xdr:rowOff>119062</xdr:rowOff>
    </xdr:from>
    <xdr:to>
      <xdr:col>24</xdr:col>
      <xdr:colOff>0</xdr:colOff>
      <xdr:row>22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9525</xdr:colOff>
      <xdr:row>8</xdr:row>
      <xdr:rowOff>114300</xdr:rowOff>
    </xdr:from>
    <xdr:to>
      <xdr:col>30</xdr:col>
      <xdr:colOff>247650</xdr:colOff>
      <xdr:row>21</xdr:row>
      <xdr:rowOff>138113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276225</xdr:colOff>
      <xdr:row>22</xdr:row>
      <xdr:rowOff>9525</xdr:rowOff>
    </xdr:from>
    <xdr:to>
      <xdr:col>23</xdr:col>
      <xdr:colOff>676275</xdr:colOff>
      <xdr:row>36</xdr:row>
      <xdr:rowOff>33338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U143"/>
  <sheetViews>
    <sheetView zoomScaleNormal="100" workbookViewId="0">
      <pane xSplit="1" topLeftCell="B1" activePane="topRight" state="frozen"/>
      <selection pane="topRight" activeCell="D6" sqref="D6"/>
    </sheetView>
  </sheetViews>
  <sheetFormatPr defaultRowHeight="11.25" x14ac:dyDescent="0.2"/>
  <cols>
    <col min="1" max="1" width="19.5" style="12" bestFit="1" customWidth="1"/>
    <col min="2" max="3" width="5.625" style="13" customWidth="1"/>
    <col min="4" max="5" width="5.625" style="14" customWidth="1"/>
    <col min="6" max="10" width="5.625" style="13" customWidth="1"/>
    <col min="11" max="11" width="5.625" style="39" customWidth="1"/>
    <col min="12" max="12" width="5.625" style="15" customWidth="1"/>
    <col min="13" max="14" width="5.625" style="13" customWidth="1"/>
    <col min="15" max="15" width="5.625" style="39" customWidth="1"/>
    <col min="16" max="18" width="5.625" style="13" customWidth="1"/>
    <col min="19" max="19" width="5.625" style="15" customWidth="1"/>
    <col min="20" max="45" width="5.625" style="13" customWidth="1"/>
    <col min="46" max="47" width="5.625" style="3" customWidth="1"/>
    <col min="48" max="16384" width="9" style="3"/>
  </cols>
  <sheetData>
    <row r="1" spans="1:47" ht="15" customHeight="1" thickBot="1" x14ac:dyDescent="0.25">
      <c r="A1" s="280" t="s">
        <v>1</v>
      </c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0"/>
      <c r="Z1" s="282" t="s">
        <v>0</v>
      </c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4"/>
    </row>
    <row r="2" spans="1:47" s="4" customFormat="1" ht="21" customHeight="1" x14ac:dyDescent="0.2">
      <c r="A2" s="280"/>
      <c r="B2" s="31" t="s">
        <v>7</v>
      </c>
      <c r="C2" s="32"/>
      <c r="D2" s="33" t="s">
        <v>8</v>
      </c>
      <c r="E2" s="34"/>
      <c r="F2" s="31" t="s">
        <v>9</v>
      </c>
      <c r="G2" s="32"/>
      <c r="H2" s="35" t="s">
        <v>10</v>
      </c>
      <c r="I2" s="36"/>
      <c r="J2" s="31" t="s">
        <v>11</v>
      </c>
      <c r="K2" s="32"/>
      <c r="L2" s="35" t="s">
        <v>22</v>
      </c>
      <c r="M2" s="36"/>
      <c r="N2" s="31" t="s">
        <v>21</v>
      </c>
      <c r="O2" s="32"/>
      <c r="P2" s="35" t="s">
        <v>31</v>
      </c>
      <c r="Q2" s="36"/>
      <c r="R2" s="31" t="s">
        <v>32</v>
      </c>
      <c r="S2" s="32"/>
      <c r="T2" s="35" t="s">
        <v>33</v>
      </c>
      <c r="U2" s="36"/>
      <c r="V2" s="31" t="s">
        <v>34</v>
      </c>
      <c r="W2" s="32"/>
      <c r="X2" s="35" t="s">
        <v>35</v>
      </c>
      <c r="Y2" s="36"/>
      <c r="Z2" s="102" t="s">
        <v>37</v>
      </c>
      <c r="AA2" s="103"/>
      <c r="AB2" s="104" t="s">
        <v>36</v>
      </c>
      <c r="AC2" s="105"/>
      <c r="AD2" s="102" t="s">
        <v>38</v>
      </c>
      <c r="AE2" s="103"/>
      <c r="AF2" s="104" t="s">
        <v>46</v>
      </c>
      <c r="AG2" s="105"/>
      <c r="AH2" s="102" t="s">
        <v>45</v>
      </c>
      <c r="AI2" s="103"/>
      <c r="AJ2" s="104" t="s">
        <v>47</v>
      </c>
      <c r="AK2" s="105"/>
      <c r="AL2" s="102" t="s">
        <v>51</v>
      </c>
      <c r="AM2" s="103" t="s">
        <v>48</v>
      </c>
      <c r="AN2" s="104" t="s">
        <v>49</v>
      </c>
      <c r="AO2" s="105"/>
      <c r="AP2" s="102" t="s">
        <v>50</v>
      </c>
      <c r="AQ2" s="103"/>
      <c r="AR2" s="104" t="s">
        <v>59</v>
      </c>
      <c r="AS2" s="105"/>
      <c r="AT2" s="104" t="s">
        <v>68</v>
      </c>
      <c r="AU2" s="105"/>
    </row>
    <row r="3" spans="1:47" s="5" customFormat="1" ht="15" customHeight="1" x14ac:dyDescent="0.2">
      <c r="A3" s="280"/>
      <c r="B3" s="27" t="s">
        <v>12</v>
      </c>
      <c r="C3" s="27" t="s">
        <v>13</v>
      </c>
      <c r="D3" s="37" t="s">
        <v>12</v>
      </c>
      <c r="E3" s="37" t="s">
        <v>13</v>
      </c>
      <c r="F3" s="27" t="s">
        <v>12</v>
      </c>
      <c r="G3" s="27" t="s">
        <v>13</v>
      </c>
      <c r="H3" s="37" t="s">
        <v>12</v>
      </c>
      <c r="I3" s="37" t="s">
        <v>13</v>
      </c>
      <c r="J3" s="27" t="s">
        <v>12</v>
      </c>
      <c r="K3" s="27" t="s">
        <v>13</v>
      </c>
      <c r="L3" s="37" t="s">
        <v>12</v>
      </c>
      <c r="M3" s="37" t="s">
        <v>13</v>
      </c>
      <c r="N3" s="27" t="s">
        <v>12</v>
      </c>
      <c r="O3" s="27" t="s">
        <v>13</v>
      </c>
      <c r="P3" s="37" t="s">
        <v>12</v>
      </c>
      <c r="Q3" s="37" t="s">
        <v>13</v>
      </c>
      <c r="R3" s="27" t="s">
        <v>12</v>
      </c>
      <c r="S3" s="27" t="s">
        <v>13</v>
      </c>
      <c r="T3" s="37" t="s">
        <v>12</v>
      </c>
      <c r="U3" s="40" t="s">
        <v>13</v>
      </c>
      <c r="V3" s="27" t="s">
        <v>12</v>
      </c>
      <c r="W3" s="27" t="s">
        <v>13</v>
      </c>
      <c r="X3" s="37" t="s">
        <v>12</v>
      </c>
      <c r="Y3" s="40" t="s">
        <v>13</v>
      </c>
      <c r="Z3" s="27" t="s">
        <v>12</v>
      </c>
      <c r="AA3" s="27" t="s">
        <v>13</v>
      </c>
      <c r="AB3" s="37" t="s">
        <v>12</v>
      </c>
      <c r="AC3" s="40" t="s">
        <v>13</v>
      </c>
      <c r="AD3" s="27" t="s">
        <v>12</v>
      </c>
      <c r="AE3" s="27" t="s">
        <v>13</v>
      </c>
      <c r="AF3" s="37" t="s">
        <v>12</v>
      </c>
      <c r="AG3" s="40" t="s">
        <v>13</v>
      </c>
      <c r="AH3" s="27" t="s">
        <v>12</v>
      </c>
      <c r="AI3" s="27" t="s">
        <v>13</v>
      </c>
      <c r="AJ3" s="37" t="s">
        <v>12</v>
      </c>
      <c r="AK3" s="40" t="s">
        <v>13</v>
      </c>
      <c r="AL3" s="27" t="s">
        <v>12</v>
      </c>
      <c r="AM3" s="27" t="s">
        <v>13</v>
      </c>
      <c r="AN3" s="37" t="s">
        <v>12</v>
      </c>
      <c r="AO3" s="40" t="s">
        <v>13</v>
      </c>
      <c r="AP3" s="27" t="s">
        <v>12</v>
      </c>
      <c r="AQ3" s="27" t="s">
        <v>13</v>
      </c>
      <c r="AR3" s="37" t="s">
        <v>12</v>
      </c>
      <c r="AS3" s="40" t="s">
        <v>13</v>
      </c>
      <c r="AT3" s="94" t="s">
        <v>12</v>
      </c>
      <c r="AU3" s="94" t="s">
        <v>13</v>
      </c>
    </row>
    <row r="4" spans="1:47" x14ac:dyDescent="0.2">
      <c r="A4" s="11" t="s">
        <v>97</v>
      </c>
      <c r="B4" s="28">
        <v>0</v>
      </c>
      <c r="C4" s="28">
        <v>0</v>
      </c>
      <c r="D4" s="9">
        <v>0</v>
      </c>
      <c r="E4" s="9">
        <v>0</v>
      </c>
      <c r="F4" s="28">
        <v>0</v>
      </c>
      <c r="G4" s="28">
        <v>0</v>
      </c>
      <c r="H4" s="9">
        <v>0</v>
      </c>
      <c r="I4" s="8">
        <v>0</v>
      </c>
      <c r="J4" s="28">
        <v>0</v>
      </c>
      <c r="K4" s="29">
        <v>0</v>
      </c>
      <c r="L4" s="9">
        <v>0</v>
      </c>
      <c r="M4" s="8">
        <v>0</v>
      </c>
      <c r="N4" s="28">
        <v>0</v>
      </c>
      <c r="O4" s="29">
        <v>0</v>
      </c>
      <c r="P4" s="9">
        <v>0</v>
      </c>
      <c r="Q4" s="8">
        <v>0</v>
      </c>
      <c r="R4" s="28">
        <v>0</v>
      </c>
      <c r="S4" s="28">
        <v>0</v>
      </c>
      <c r="T4" s="9">
        <v>0</v>
      </c>
      <c r="U4" s="8">
        <v>0</v>
      </c>
      <c r="V4" s="28">
        <v>0</v>
      </c>
      <c r="W4" s="28">
        <v>0</v>
      </c>
      <c r="X4" s="9">
        <v>0</v>
      </c>
      <c r="Y4" s="8">
        <v>0</v>
      </c>
      <c r="Z4" s="28">
        <v>0</v>
      </c>
      <c r="AA4" s="28">
        <v>0</v>
      </c>
      <c r="AB4" s="9">
        <v>0</v>
      </c>
      <c r="AC4" s="8">
        <v>0</v>
      </c>
      <c r="AD4" s="28">
        <v>0</v>
      </c>
      <c r="AE4" s="28">
        <v>0</v>
      </c>
      <c r="AF4" s="9">
        <v>0</v>
      </c>
      <c r="AG4" s="8">
        <v>0</v>
      </c>
      <c r="AH4" s="28">
        <v>0</v>
      </c>
      <c r="AI4" s="28">
        <v>0</v>
      </c>
      <c r="AJ4" s="9">
        <v>0</v>
      </c>
      <c r="AK4" s="8">
        <v>0</v>
      </c>
      <c r="AL4" s="28">
        <v>0</v>
      </c>
      <c r="AM4" s="28">
        <v>0</v>
      </c>
      <c r="AN4" s="9">
        <v>0</v>
      </c>
      <c r="AO4" s="8">
        <v>0</v>
      </c>
      <c r="AP4" s="28">
        <v>0</v>
      </c>
      <c r="AQ4" s="28">
        <v>0</v>
      </c>
      <c r="AR4" s="9">
        <v>0</v>
      </c>
      <c r="AS4" s="8">
        <v>0</v>
      </c>
      <c r="AT4" s="106">
        <v>0</v>
      </c>
      <c r="AU4" s="106">
        <v>0</v>
      </c>
    </row>
    <row r="5" spans="1:47" x14ac:dyDescent="0.2">
      <c r="A5" s="11" t="s">
        <v>98</v>
      </c>
      <c r="B5" s="28">
        <v>1</v>
      </c>
      <c r="C5" s="28">
        <v>9</v>
      </c>
      <c r="D5" s="9">
        <v>1</v>
      </c>
      <c r="E5" s="9">
        <v>12</v>
      </c>
      <c r="F5" s="28">
        <v>0</v>
      </c>
      <c r="G5" s="28">
        <v>0</v>
      </c>
      <c r="H5" s="9">
        <v>1</v>
      </c>
      <c r="I5" s="8">
        <v>18</v>
      </c>
      <c r="J5" s="28">
        <v>1</v>
      </c>
      <c r="K5" s="29">
        <v>60</v>
      </c>
      <c r="L5" s="9">
        <v>1</v>
      </c>
      <c r="M5" s="8">
        <v>0</v>
      </c>
      <c r="N5" s="28">
        <v>1</v>
      </c>
      <c r="O5" s="29">
        <v>39</v>
      </c>
      <c r="P5" s="9">
        <v>1</v>
      </c>
      <c r="Q5" s="8">
        <v>73</v>
      </c>
      <c r="R5" s="28">
        <v>1</v>
      </c>
      <c r="S5" s="28">
        <v>79</v>
      </c>
      <c r="T5" s="9">
        <v>1</v>
      </c>
      <c r="U5" s="8">
        <v>60</v>
      </c>
      <c r="V5" s="28">
        <v>1</v>
      </c>
      <c r="W5" s="28">
        <v>61</v>
      </c>
      <c r="X5" s="9">
        <v>0</v>
      </c>
      <c r="Y5" s="8">
        <v>0</v>
      </c>
      <c r="Z5" s="28">
        <v>1</v>
      </c>
      <c r="AA5" s="28">
        <v>68</v>
      </c>
      <c r="AB5" s="9">
        <v>1</v>
      </c>
      <c r="AC5" s="8">
        <v>19</v>
      </c>
      <c r="AD5" s="28">
        <v>1</v>
      </c>
      <c r="AE5" s="28">
        <v>33</v>
      </c>
      <c r="AF5" s="9">
        <v>1</v>
      </c>
      <c r="AG5" s="8">
        <v>20</v>
      </c>
      <c r="AH5" s="28">
        <v>1</v>
      </c>
      <c r="AI5" s="28">
        <v>29</v>
      </c>
      <c r="AJ5" s="9">
        <v>1</v>
      </c>
      <c r="AK5" s="8">
        <v>9</v>
      </c>
      <c r="AL5" s="28">
        <v>1</v>
      </c>
      <c r="AM5" s="28">
        <v>50</v>
      </c>
      <c r="AN5" s="9">
        <v>1</v>
      </c>
      <c r="AO5" s="8">
        <v>74</v>
      </c>
      <c r="AP5" s="28">
        <v>1</v>
      </c>
      <c r="AQ5" s="28">
        <v>20</v>
      </c>
      <c r="AR5" s="9">
        <v>1</v>
      </c>
      <c r="AS5" s="8">
        <v>19</v>
      </c>
      <c r="AT5" s="106">
        <v>1</v>
      </c>
      <c r="AU5" s="106">
        <v>1</v>
      </c>
    </row>
    <row r="6" spans="1:47" x14ac:dyDescent="0.2">
      <c r="A6" s="11" t="s">
        <v>99</v>
      </c>
      <c r="B6" s="28">
        <v>1</v>
      </c>
      <c r="C6" s="28">
        <v>40</v>
      </c>
      <c r="D6" s="9">
        <v>1</v>
      </c>
      <c r="E6" s="9">
        <v>54</v>
      </c>
      <c r="F6" s="28">
        <v>1</v>
      </c>
      <c r="G6" s="28">
        <v>21</v>
      </c>
      <c r="H6" s="9">
        <v>1</v>
      </c>
      <c r="I6" s="8">
        <v>60</v>
      </c>
      <c r="J6" s="28">
        <v>1</v>
      </c>
      <c r="K6" s="29">
        <v>40</v>
      </c>
      <c r="L6" s="9">
        <v>1</v>
      </c>
      <c r="M6" s="8">
        <v>60</v>
      </c>
      <c r="N6" s="28">
        <v>1</v>
      </c>
      <c r="O6" s="29">
        <v>30</v>
      </c>
      <c r="P6" s="9">
        <v>1</v>
      </c>
      <c r="Q6" s="8">
        <v>25</v>
      </c>
      <c r="R6" s="28">
        <v>1</v>
      </c>
      <c r="S6" s="28">
        <v>77</v>
      </c>
      <c r="T6" s="9">
        <v>1</v>
      </c>
      <c r="U6" s="8">
        <v>50</v>
      </c>
      <c r="V6" s="28">
        <v>1</v>
      </c>
      <c r="W6" s="28">
        <v>51</v>
      </c>
      <c r="X6" s="9">
        <v>1</v>
      </c>
      <c r="Y6" s="8">
        <v>50</v>
      </c>
      <c r="Z6" s="28">
        <v>1</v>
      </c>
      <c r="AA6" s="28">
        <v>59</v>
      </c>
      <c r="AB6" s="9">
        <v>1</v>
      </c>
      <c r="AC6" s="8">
        <v>40</v>
      </c>
      <c r="AD6" s="28">
        <v>1</v>
      </c>
      <c r="AE6" s="28">
        <v>58</v>
      </c>
      <c r="AF6" s="9">
        <v>1</v>
      </c>
      <c r="AG6" s="8">
        <v>59</v>
      </c>
      <c r="AH6" s="28">
        <v>1</v>
      </c>
      <c r="AI6" s="28">
        <v>59</v>
      </c>
      <c r="AJ6" s="9">
        <v>1</v>
      </c>
      <c r="AK6" s="8">
        <v>49</v>
      </c>
      <c r="AL6" s="28">
        <v>1</v>
      </c>
      <c r="AM6" s="28">
        <v>75</v>
      </c>
      <c r="AN6" s="9">
        <v>1</v>
      </c>
      <c r="AO6" s="8">
        <v>78</v>
      </c>
      <c r="AP6" s="28">
        <v>1</v>
      </c>
      <c r="AQ6" s="28">
        <v>59</v>
      </c>
      <c r="AR6" s="9">
        <v>1</v>
      </c>
      <c r="AS6" s="8">
        <v>50</v>
      </c>
      <c r="AT6" s="106">
        <v>1</v>
      </c>
      <c r="AU6" s="106">
        <v>51</v>
      </c>
    </row>
    <row r="7" spans="1:47" x14ac:dyDescent="0.2">
      <c r="A7" s="11" t="s">
        <v>100</v>
      </c>
      <c r="B7" s="28">
        <v>1</v>
      </c>
      <c r="C7" s="28">
        <v>10</v>
      </c>
      <c r="D7" s="9">
        <v>1</v>
      </c>
      <c r="E7" s="9">
        <v>85</v>
      </c>
      <c r="F7" s="28">
        <v>1</v>
      </c>
      <c r="G7" s="28">
        <v>24</v>
      </c>
      <c r="H7" s="9">
        <v>1</v>
      </c>
      <c r="I7" s="8">
        <v>33</v>
      </c>
      <c r="J7" s="28">
        <v>1</v>
      </c>
      <c r="K7" s="29">
        <v>45</v>
      </c>
      <c r="L7" s="9">
        <v>1</v>
      </c>
      <c r="M7" s="8">
        <v>69</v>
      </c>
      <c r="N7" s="28">
        <v>1</v>
      </c>
      <c r="O7" s="29">
        <v>19</v>
      </c>
      <c r="P7" s="9">
        <v>1</v>
      </c>
      <c r="Q7" s="8">
        <v>30</v>
      </c>
      <c r="R7" s="28">
        <v>1</v>
      </c>
      <c r="S7" s="28">
        <v>87</v>
      </c>
      <c r="T7" s="9">
        <v>1</v>
      </c>
      <c r="U7" s="8">
        <v>50</v>
      </c>
      <c r="V7" s="28">
        <v>1</v>
      </c>
      <c r="W7" s="28">
        <v>38</v>
      </c>
      <c r="X7" s="9">
        <v>1</v>
      </c>
      <c r="Y7" s="8">
        <v>19</v>
      </c>
      <c r="Z7" s="28">
        <v>1</v>
      </c>
      <c r="AA7" s="28">
        <v>49</v>
      </c>
      <c r="AB7" s="9">
        <v>1</v>
      </c>
      <c r="AC7" s="8">
        <v>20</v>
      </c>
      <c r="AD7" s="28">
        <v>1</v>
      </c>
      <c r="AE7" s="28">
        <v>32</v>
      </c>
      <c r="AF7" s="9">
        <v>1</v>
      </c>
      <c r="AG7" s="8">
        <v>27</v>
      </c>
      <c r="AH7" s="28">
        <v>1</v>
      </c>
      <c r="AI7" s="28">
        <v>40</v>
      </c>
      <c r="AJ7" s="9">
        <v>1</v>
      </c>
      <c r="AK7" s="8">
        <v>9</v>
      </c>
      <c r="AL7" s="28">
        <v>1</v>
      </c>
      <c r="AM7" s="28">
        <v>70</v>
      </c>
      <c r="AN7" s="9">
        <v>1</v>
      </c>
      <c r="AO7" s="8">
        <v>36</v>
      </c>
      <c r="AP7" s="28">
        <v>1</v>
      </c>
      <c r="AQ7" s="28">
        <v>40</v>
      </c>
      <c r="AR7" s="9">
        <v>1</v>
      </c>
      <c r="AS7" s="8">
        <v>30</v>
      </c>
      <c r="AT7" s="106">
        <v>1</v>
      </c>
      <c r="AU7" s="106">
        <v>28</v>
      </c>
    </row>
    <row r="8" spans="1:47" x14ac:dyDescent="0.2">
      <c r="A8" s="11" t="s">
        <v>101</v>
      </c>
      <c r="B8" s="28">
        <v>1</v>
      </c>
      <c r="C8" s="28">
        <v>11</v>
      </c>
      <c r="D8" s="9">
        <v>1</v>
      </c>
      <c r="E8" s="9">
        <v>70</v>
      </c>
      <c r="F8" s="28">
        <v>1</v>
      </c>
      <c r="G8" s="28">
        <v>7</v>
      </c>
      <c r="H8" s="9">
        <v>1</v>
      </c>
      <c r="I8" s="8">
        <v>19</v>
      </c>
      <c r="J8" s="28">
        <v>1</v>
      </c>
      <c r="K8" s="29">
        <v>50</v>
      </c>
      <c r="L8" s="9">
        <v>1</v>
      </c>
      <c r="M8" s="8">
        <v>30</v>
      </c>
      <c r="N8" s="28">
        <v>0</v>
      </c>
      <c r="O8" s="29">
        <v>0</v>
      </c>
      <c r="P8" s="9">
        <v>1</v>
      </c>
      <c r="Q8" s="8">
        <v>5</v>
      </c>
      <c r="R8" s="28">
        <v>1</v>
      </c>
      <c r="S8" s="28">
        <v>60</v>
      </c>
      <c r="T8" s="9">
        <v>1</v>
      </c>
      <c r="U8" s="8">
        <v>40</v>
      </c>
      <c r="V8" s="28">
        <v>1</v>
      </c>
      <c r="W8" s="28">
        <v>9</v>
      </c>
      <c r="X8" s="9">
        <v>1</v>
      </c>
      <c r="Y8" s="8">
        <v>20</v>
      </c>
      <c r="Z8" s="28">
        <v>1</v>
      </c>
      <c r="AA8" s="28">
        <v>21</v>
      </c>
      <c r="AB8" s="9">
        <v>1</v>
      </c>
      <c r="AC8" s="8">
        <v>10</v>
      </c>
      <c r="AD8" s="28">
        <v>1</v>
      </c>
      <c r="AE8" s="28">
        <v>9</v>
      </c>
      <c r="AF8" s="9">
        <v>1</v>
      </c>
      <c r="AG8" s="8">
        <v>50</v>
      </c>
      <c r="AH8" s="28">
        <v>1</v>
      </c>
      <c r="AI8" s="28">
        <v>9</v>
      </c>
      <c r="AJ8" s="9">
        <v>1</v>
      </c>
      <c r="AK8" s="8">
        <v>39</v>
      </c>
      <c r="AL8" s="28">
        <v>1</v>
      </c>
      <c r="AM8" s="28">
        <v>49</v>
      </c>
      <c r="AN8" s="9">
        <v>1</v>
      </c>
      <c r="AO8" s="8">
        <v>10</v>
      </c>
      <c r="AP8" s="28">
        <v>1</v>
      </c>
      <c r="AQ8" s="28">
        <v>10</v>
      </c>
      <c r="AR8" s="9">
        <v>1</v>
      </c>
      <c r="AS8" s="8">
        <v>20</v>
      </c>
      <c r="AT8" s="106">
        <v>1</v>
      </c>
      <c r="AU8" s="106">
        <v>25</v>
      </c>
    </row>
    <row r="9" spans="1:47" x14ac:dyDescent="0.2">
      <c r="A9" s="11" t="s">
        <v>102</v>
      </c>
      <c r="B9" s="28">
        <v>1</v>
      </c>
      <c r="C9" s="28">
        <v>19</v>
      </c>
      <c r="D9" s="9">
        <v>1</v>
      </c>
      <c r="E9" s="9">
        <v>88</v>
      </c>
      <c r="F9" s="28">
        <v>1</v>
      </c>
      <c r="G9" s="28">
        <v>25</v>
      </c>
      <c r="H9" s="9">
        <v>1</v>
      </c>
      <c r="I9" s="8">
        <v>25</v>
      </c>
      <c r="J9" s="28">
        <v>1</v>
      </c>
      <c r="K9" s="29">
        <v>46</v>
      </c>
      <c r="L9" s="9">
        <v>1</v>
      </c>
      <c r="M9" s="8">
        <v>100</v>
      </c>
      <c r="N9" s="28">
        <v>1</v>
      </c>
      <c r="O9" s="29">
        <v>62</v>
      </c>
      <c r="P9" s="9">
        <v>1</v>
      </c>
      <c r="Q9" s="8">
        <v>46</v>
      </c>
      <c r="R9" s="28">
        <v>1</v>
      </c>
      <c r="S9" s="28">
        <v>82</v>
      </c>
      <c r="T9" s="9">
        <v>1</v>
      </c>
      <c r="U9" s="8">
        <v>40</v>
      </c>
      <c r="V9" s="28">
        <v>1</v>
      </c>
      <c r="W9" s="28">
        <v>37</v>
      </c>
      <c r="X9" s="9">
        <v>1</v>
      </c>
      <c r="Y9" s="8">
        <v>59</v>
      </c>
      <c r="Z9" s="28">
        <v>1</v>
      </c>
      <c r="AA9" s="28">
        <v>76</v>
      </c>
      <c r="AB9" s="9">
        <v>1</v>
      </c>
      <c r="AC9" s="8">
        <v>30</v>
      </c>
      <c r="AD9" s="28">
        <v>1</v>
      </c>
      <c r="AE9" s="28">
        <v>28</v>
      </c>
      <c r="AF9" s="9">
        <v>1</v>
      </c>
      <c r="AG9" s="8">
        <v>49</v>
      </c>
      <c r="AH9" s="28">
        <v>1</v>
      </c>
      <c r="AI9" s="28">
        <v>42</v>
      </c>
      <c r="AJ9" s="9">
        <v>1</v>
      </c>
      <c r="AK9" s="8">
        <v>20</v>
      </c>
      <c r="AL9" s="28">
        <v>1</v>
      </c>
      <c r="AM9" s="28">
        <v>80</v>
      </c>
      <c r="AN9" s="9">
        <v>1</v>
      </c>
      <c r="AO9" s="8">
        <v>61</v>
      </c>
      <c r="AP9" s="28">
        <v>1</v>
      </c>
      <c r="AQ9" s="28">
        <v>40</v>
      </c>
      <c r="AR9" s="9">
        <v>1</v>
      </c>
      <c r="AS9" s="8">
        <v>50</v>
      </c>
      <c r="AT9" s="106">
        <v>1</v>
      </c>
      <c r="AU9" s="106">
        <v>80</v>
      </c>
    </row>
    <row r="10" spans="1:47" x14ac:dyDescent="0.2">
      <c r="A10" s="11" t="s">
        <v>103</v>
      </c>
      <c r="B10" s="28">
        <v>1</v>
      </c>
      <c r="C10" s="28">
        <v>9</v>
      </c>
      <c r="D10" s="9">
        <v>1</v>
      </c>
      <c r="E10" s="9">
        <v>30</v>
      </c>
      <c r="F10" s="28">
        <v>1</v>
      </c>
      <c r="G10" s="28">
        <v>29</v>
      </c>
      <c r="H10" s="9">
        <v>1</v>
      </c>
      <c r="I10" s="8">
        <v>20</v>
      </c>
      <c r="J10" s="28">
        <v>1</v>
      </c>
      <c r="K10" s="29">
        <v>75</v>
      </c>
      <c r="L10" s="9">
        <v>1</v>
      </c>
      <c r="M10" s="8">
        <v>60</v>
      </c>
      <c r="N10" s="28">
        <v>1</v>
      </c>
      <c r="O10" s="29">
        <v>28</v>
      </c>
      <c r="P10" s="9">
        <v>1</v>
      </c>
      <c r="Q10" s="8">
        <v>61</v>
      </c>
      <c r="R10" s="28">
        <v>1</v>
      </c>
      <c r="S10" s="28">
        <v>74</v>
      </c>
      <c r="T10" s="9">
        <v>1</v>
      </c>
      <c r="U10" s="8">
        <v>70</v>
      </c>
      <c r="V10" s="28">
        <v>1</v>
      </c>
      <c r="W10" s="28">
        <v>40</v>
      </c>
      <c r="X10" s="9">
        <v>1</v>
      </c>
      <c r="Y10" s="8">
        <v>50</v>
      </c>
      <c r="Z10" s="28">
        <v>1</v>
      </c>
      <c r="AA10" s="28">
        <v>82</v>
      </c>
      <c r="AB10" s="9">
        <v>1</v>
      </c>
      <c r="AC10" s="8">
        <v>29</v>
      </c>
      <c r="AD10" s="28">
        <v>1</v>
      </c>
      <c r="AE10" s="28">
        <v>51</v>
      </c>
      <c r="AF10" s="9">
        <v>1</v>
      </c>
      <c r="AG10" s="8">
        <v>61</v>
      </c>
      <c r="AH10" s="28">
        <v>1</v>
      </c>
      <c r="AI10" s="28">
        <v>39</v>
      </c>
      <c r="AJ10" s="9">
        <v>1</v>
      </c>
      <c r="AK10" s="8">
        <v>9</v>
      </c>
      <c r="AL10" s="28">
        <v>1</v>
      </c>
      <c r="AM10" s="28">
        <v>61</v>
      </c>
      <c r="AN10" s="9">
        <v>1</v>
      </c>
      <c r="AO10" s="8">
        <v>59</v>
      </c>
      <c r="AP10" s="28">
        <v>1</v>
      </c>
      <c r="AQ10" s="28">
        <v>30</v>
      </c>
      <c r="AR10" s="9">
        <v>1</v>
      </c>
      <c r="AS10" s="8">
        <v>30</v>
      </c>
      <c r="AT10" s="106">
        <v>1</v>
      </c>
      <c r="AU10" s="106">
        <v>29</v>
      </c>
    </row>
    <row r="11" spans="1:47" x14ac:dyDescent="0.2">
      <c r="A11" s="11" t="s">
        <v>104</v>
      </c>
      <c r="B11" s="28">
        <v>1</v>
      </c>
      <c r="C11" s="28">
        <v>20</v>
      </c>
      <c r="D11" s="9">
        <v>1</v>
      </c>
      <c r="E11" s="9">
        <v>90</v>
      </c>
      <c r="F11" s="28">
        <v>1</v>
      </c>
      <c r="G11" s="28">
        <v>38</v>
      </c>
      <c r="H11" s="9">
        <v>1</v>
      </c>
      <c r="I11" s="8">
        <v>50</v>
      </c>
      <c r="J11" s="28">
        <v>1</v>
      </c>
      <c r="K11" s="29">
        <v>100</v>
      </c>
      <c r="L11" s="9">
        <v>1</v>
      </c>
      <c r="M11" s="8">
        <v>79</v>
      </c>
      <c r="N11" s="28">
        <v>1</v>
      </c>
      <c r="O11" s="29">
        <v>30</v>
      </c>
      <c r="P11" s="9">
        <v>1</v>
      </c>
      <c r="Q11" s="8">
        <v>87</v>
      </c>
      <c r="R11" s="28">
        <v>1</v>
      </c>
      <c r="S11" s="28">
        <v>92</v>
      </c>
      <c r="T11" s="9">
        <v>1</v>
      </c>
      <c r="U11" s="8">
        <v>80</v>
      </c>
      <c r="V11" s="28">
        <v>1</v>
      </c>
      <c r="W11" s="28">
        <v>40</v>
      </c>
      <c r="X11" s="9">
        <v>1</v>
      </c>
      <c r="Y11" s="8">
        <v>40</v>
      </c>
      <c r="Z11" s="28">
        <v>1</v>
      </c>
      <c r="AA11" s="28">
        <v>89</v>
      </c>
      <c r="AB11" s="9">
        <v>1</v>
      </c>
      <c r="AC11" s="8">
        <v>10</v>
      </c>
      <c r="AD11" s="28">
        <v>1</v>
      </c>
      <c r="AE11" s="28">
        <v>59</v>
      </c>
      <c r="AF11" s="9">
        <v>1</v>
      </c>
      <c r="AG11" s="8">
        <v>62</v>
      </c>
      <c r="AH11" s="28">
        <v>1</v>
      </c>
      <c r="AI11" s="28">
        <v>61</v>
      </c>
      <c r="AJ11" s="9">
        <v>1</v>
      </c>
      <c r="AK11" s="8">
        <v>40</v>
      </c>
      <c r="AL11" s="28">
        <v>1</v>
      </c>
      <c r="AM11" s="28">
        <v>84</v>
      </c>
      <c r="AN11" s="9">
        <v>1</v>
      </c>
      <c r="AO11" s="8">
        <v>80</v>
      </c>
      <c r="AP11" s="28">
        <v>1</v>
      </c>
      <c r="AQ11" s="28">
        <v>50</v>
      </c>
      <c r="AR11" s="9">
        <v>1</v>
      </c>
      <c r="AS11" s="8">
        <v>40</v>
      </c>
      <c r="AT11" s="106">
        <v>1</v>
      </c>
      <c r="AU11" s="106">
        <v>46</v>
      </c>
    </row>
    <row r="12" spans="1:47" x14ac:dyDescent="0.2">
      <c r="A12" s="11" t="s">
        <v>105</v>
      </c>
      <c r="B12" s="28">
        <v>1</v>
      </c>
      <c r="C12" s="28">
        <v>10</v>
      </c>
      <c r="D12" s="9">
        <v>1</v>
      </c>
      <c r="E12" s="9">
        <v>71</v>
      </c>
      <c r="F12" s="28">
        <v>1</v>
      </c>
      <c r="G12" s="28">
        <v>50</v>
      </c>
      <c r="H12" s="9">
        <v>1</v>
      </c>
      <c r="I12" s="8">
        <v>27</v>
      </c>
      <c r="J12" s="28">
        <v>1</v>
      </c>
      <c r="K12" s="29">
        <v>45</v>
      </c>
      <c r="L12" s="9">
        <v>1</v>
      </c>
      <c r="M12" s="8">
        <v>60</v>
      </c>
      <c r="N12" s="28">
        <v>1</v>
      </c>
      <c r="O12" s="29">
        <v>50</v>
      </c>
      <c r="P12" s="9">
        <v>1</v>
      </c>
      <c r="Q12" s="8">
        <v>57</v>
      </c>
      <c r="R12" s="28">
        <v>1</v>
      </c>
      <c r="S12" s="28">
        <v>81</v>
      </c>
      <c r="T12" s="9">
        <v>1</v>
      </c>
      <c r="U12" s="8">
        <v>30</v>
      </c>
      <c r="V12" s="28">
        <v>1</v>
      </c>
      <c r="W12" s="28">
        <v>28</v>
      </c>
      <c r="X12" s="9">
        <v>1</v>
      </c>
      <c r="Y12" s="8">
        <v>20</v>
      </c>
      <c r="Z12" s="28">
        <v>1</v>
      </c>
      <c r="AA12" s="28">
        <v>43</v>
      </c>
      <c r="AB12" s="9">
        <v>1</v>
      </c>
      <c r="AC12" s="8">
        <v>31</v>
      </c>
      <c r="AD12" s="28">
        <v>1</v>
      </c>
      <c r="AE12" s="28">
        <v>47</v>
      </c>
      <c r="AF12" s="9">
        <v>1</v>
      </c>
      <c r="AG12" s="8">
        <v>55</v>
      </c>
      <c r="AH12" s="28">
        <v>1</v>
      </c>
      <c r="AI12" s="28">
        <v>41</v>
      </c>
      <c r="AJ12" s="9">
        <v>1</v>
      </c>
      <c r="AK12" s="8">
        <v>30</v>
      </c>
      <c r="AL12" s="28">
        <v>1</v>
      </c>
      <c r="AM12" s="28">
        <v>66</v>
      </c>
      <c r="AN12" s="9">
        <v>1</v>
      </c>
      <c r="AO12" s="8">
        <v>63</v>
      </c>
      <c r="AP12" s="28">
        <v>1</v>
      </c>
      <c r="AQ12" s="28">
        <v>49</v>
      </c>
      <c r="AR12" s="9">
        <v>1</v>
      </c>
      <c r="AS12" s="8">
        <v>30</v>
      </c>
      <c r="AT12" s="106">
        <v>1</v>
      </c>
      <c r="AU12" s="106">
        <v>42</v>
      </c>
    </row>
    <row r="13" spans="1:47" x14ac:dyDescent="0.2">
      <c r="A13" s="11" t="s">
        <v>106</v>
      </c>
      <c r="B13" s="28">
        <v>1</v>
      </c>
      <c r="C13" s="28">
        <v>19</v>
      </c>
      <c r="D13" s="9">
        <v>1</v>
      </c>
      <c r="E13" s="9">
        <v>80</v>
      </c>
      <c r="F13" s="28">
        <v>1</v>
      </c>
      <c r="G13" s="28">
        <v>42</v>
      </c>
      <c r="H13" s="9">
        <v>1</v>
      </c>
      <c r="I13" s="8">
        <v>59</v>
      </c>
      <c r="J13" s="28">
        <v>1</v>
      </c>
      <c r="K13" s="29">
        <v>90</v>
      </c>
      <c r="L13" s="9">
        <v>1</v>
      </c>
      <c r="M13" s="8">
        <v>89</v>
      </c>
      <c r="N13" s="28">
        <v>1</v>
      </c>
      <c r="O13" s="29">
        <v>49</v>
      </c>
      <c r="P13" s="9">
        <v>1</v>
      </c>
      <c r="Q13" s="8">
        <v>39</v>
      </c>
      <c r="R13" s="28">
        <v>1</v>
      </c>
      <c r="S13" s="28">
        <v>79</v>
      </c>
      <c r="T13" s="9">
        <v>1</v>
      </c>
      <c r="U13" s="8">
        <v>50</v>
      </c>
      <c r="V13" s="28">
        <v>1</v>
      </c>
      <c r="W13" s="28">
        <v>80</v>
      </c>
      <c r="X13" s="9">
        <v>1</v>
      </c>
      <c r="Y13" s="8">
        <v>49</v>
      </c>
      <c r="Z13" s="28">
        <v>1</v>
      </c>
      <c r="AA13" s="28">
        <v>62</v>
      </c>
      <c r="AB13" s="9">
        <v>1</v>
      </c>
      <c r="AC13" s="8">
        <v>31</v>
      </c>
      <c r="AD13" s="28">
        <v>1</v>
      </c>
      <c r="AE13" s="28">
        <v>59</v>
      </c>
      <c r="AF13" s="9">
        <v>1</v>
      </c>
      <c r="AG13" s="8">
        <v>55</v>
      </c>
      <c r="AH13" s="28">
        <v>1</v>
      </c>
      <c r="AI13" s="28">
        <v>72</v>
      </c>
      <c r="AJ13" s="9">
        <v>1</v>
      </c>
      <c r="AK13" s="8">
        <v>30</v>
      </c>
      <c r="AL13" s="28">
        <v>1</v>
      </c>
      <c r="AM13" s="28">
        <v>66</v>
      </c>
      <c r="AN13" s="9">
        <v>1</v>
      </c>
      <c r="AO13" s="8">
        <v>76</v>
      </c>
      <c r="AP13" s="28">
        <v>1</v>
      </c>
      <c r="AQ13" s="28">
        <v>58</v>
      </c>
      <c r="AR13" s="9">
        <v>1</v>
      </c>
      <c r="AS13" s="8">
        <v>40</v>
      </c>
      <c r="AT13" s="106">
        <v>1</v>
      </c>
      <c r="AU13" s="106">
        <v>43</v>
      </c>
    </row>
    <row r="14" spans="1:47" x14ac:dyDescent="0.2">
      <c r="A14" s="11" t="s">
        <v>107</v>
      </c>
      <c r="B14" s="28">
        <v>1</v>
      </c>
      <c r="C14" s="28">
        <v>29</v>
      </c>
      <c r="D14" s="9">
        <v>1</v>
      </c>
      <c r="E14" s="9">
        <v>52</v>
      </c>
      <c r="F14" s="28">
        <v>1</v>
      </c>
      <c r="G14" s="28">
        <v>16</v>
      </c>
      <c r="H14" s="9">
        <v>1</v>
      </c>
      <c r="I14" s="8">
        <v>43</v>
      </c>
      <c r="J14" s="28">
        <v>1</v>
      </c>
      <c r="K14" s="29">
        <v>69</v>
      </c>
      <c r="L14" s="9">
        <v>1</v>
      </c>
      <c r="M14" s="8">
        <v>19</v>
      </c>
      <c r="N14" s="28">
        <v>1</v>
      </c>
      <c r="O14" s="29">
        <v>60</v>
      </c>
      <c r="P14" s="9">
        <v>1</v>
      </c>
      <c r="Q14" s="8">
        <v>61</v>
      </c>
      <c r="R14" s="28">
        <v>1</v>
      </c>
      <c r="S14" s="28">
        <v>66</v>
      </c>
      <c r="T14" s="9">
        <v>1</v>
      </c>
      <c r="U14" s="8">
        <v>39</v>
      </c>
      <c r="V14" s="28">
        <v>1</v>
      </c>
      <c r="W14" s="28">
        <v>61</v>
      </c>
      <c r="X14" s="9">
        <v>1</v>
      </c>
      <c r="Y14" s="8">
        <v>60</v>
      </c>
      <c r="Z14" s="28">
        <v>1</v>
      </c>
      <c r="AA14" s="28">
        <v>74</v>
      </c>
      <c r="AB14" s="9">
        <v>1</v>
      </c>
      <c r="AC14" s="8">
        <v>39</v>
      </c>
      <c r="AD14" s="28">
        <v>1</v>
      </c>
      <c r="AE14" s="28">
        <v>72</v>
      </c>
      <c r="AF14" s="9">
        <v>1</v>
      </c>
      <c r="AG14" s="8">
        <v>69</v>
      </c>
      <c r="AH14" s="28">
        <v>1</v>
      </c>
      <c r="AI14" s="28">
        <v>61</v>
      </c>
      <c r="AJ14" s="9">
        <v>1</v>
      </c>
      <c r="AK14" s="8">
        <v>30</v>
      </c>
      <c r="AL14" s="28">
        <v>1</v>
      </c>
      <c r="AM14" s="28">
        <v>89</v>
      </c>
      <c r="AN14" s="9">
        <v>1</v>
      </c>
      <c r="AO14" s="8">
        <v>85</v>
      </c>
      <c r="AP14" s="28">
        <v>1</v>
      </c>
      <c r="AQ14" s="28">
        <v>40</v>
      </c>
      <c r="AR14" s="9">
        <v>1</v>
      </c>
      <c r="AS14" s="8">
        <v>40</v>
      </c>
      <c r="AT14" s="106">
        <v>1</v>
      </c>
      <c r="AU14" s="106">
        <v>59</v>
      </c>
    </row>
    <row r="15" spans="1:47" x14ac:dyDescent="0.2">
      <c r="A15" s="11" t="s">
        <v>108</v>
      </c>
      <c r="B15" s="28">
        <v>1</v>
      </c>
      <c r="C15" s="28">
        <v>50</v>
      </c>
      <c r="D15" s="9">
        <v>1</v>
      </c>
      <c r="E15" s="9">
        <v>79</v>
      </c>
      <c r="F15" s="28">
        <v>1</v>
      </c>
      <c r="G15" s="28">
        <v>57</v>
      </c>
      <c r="H15" s="9">
        <v>1</v>
      </c>
      <c r="I15" s="8">
        <v>79</v>
      </c>
      <c r="J15" s="28">
        <v>1</v>
      </c>
      <c r="K15" s="29">
        <v>70</v>
      </c>
      <c r="L15" s="9">
        <v>1</v>
      </c>
      <c r="M15" s="8">
        <v>100</v>
      </c>
      <c r="N15" s="28">
        <v>1</v>
      </c>
      <c r="O15" s="29">
        <v>39</v>
      </c>
      <c r="P15" s="9">
        <v>1</v>
      </c>
      <c r="Q15" s="8">
        <v>75</v>
      </c>
      <c r="R15" s="28">
        <v>1</v>
      </c>
      <c r="S15" s="28">
        <v>90</v>
      </c>
      <c r="T15" s="9">
        <v>1</v>
      </c>
      <c r="U15" s="8">
        <v>71</v>
      </c>
      <c r="V15" s="28">
        <v>1</v>
      </c>
      <c r="W15" s="28">
        <v>38</v>
      </c>
      <c r="X15" s="9">
        <v>1</v>
      </c>
      <c r="Y15" s="8">
        <v>60</v>
      </c>
      <c r="Z15" s="28">
        <v>1</v>
      </c>
      <c r="AA15" s="28">
        <v>56</v>
      </c>
      <c r="AB15" s="9">
        <v>1</v>
      </c>
      <c r="AC15" s="8">
        <v>30</v>
      </c>
      <c r="AD15" s="28">
        <v>1</v>
      </c>
      <c r="AE15" s="28">
        <v>58</v>
      </c>
      <c r="AF15" s="9">
        <v>1</v>
      </c>
      <c r="AG15" s="8">
        <v>70</v>
      </c>
      <c r="AH15" s="28">
        <v>1</v>
      </c>
      <c r="AI15" s="28">
        <v>50</v>
      </c>
      <c r="AJ15" s="9">
        <v>1</v>
      </c>
      <c r="AK15" s="8">
        <v>39</v>
      </c>
      <c r="AL15" s="28">
        <v>1</v>
      </c>
      <c r="AM15" s="28">
        <v>89</v>
      </c>
      <c r="AN15" s="9">
        <v>1</v>
      </c>
      <c r="AO15" s="8">
        <v>82</v>
      </c>
      <c r="AP15" s="28">
        <v>1</v>
      </c>
      <c r="AQ15" s="28">
        <v>60</v>
      </c>
      <c r="AR15" s="9">
        <v>1</v>
      </c>
      <c r="AS15" s="8">
        <v>50</v>
      </c>
      <c r="AT15" s="106">
        <v>1</v>
      </c>
      <c r="AU15" s="106">
        <v>65</v>
      </c>
    </row>
    <row r="16" spans="1:47" x14ac:dyDescent="0.2">
      <c r="A16" s="11" t="s">
        <v>109</v>
      </c>
      <c r="B16" s="28">
        <v>1</v>
      </c>
      <c r="C16" s="28">
        <v>40</v>
      </c>
      <c r="D16" s="9">
        <v>1</v>
      </c>
      <c r="E16" s="9">
        <v>70</v>
      </c>
      <c r="F16" s="28">
        <v>1</v>
      </c>
      <c r="G16" s="28">
        <v>54</v>
      </c>
      <c r="H16" s="9">
        <v>1</v>
      </c>
      <c r="I16" s="8">
        <v>69</v>
      </c>
      <c r="J16" s="28">
        <v>1</v>
      </c>
      <c r="K16" s="29">
        <v>95</v>
      </c>
      <c r="L16" s="9">
        <v>1</v>
      </c>
      <c r="M16" s="8">
        <v>80</v>
      </c>
      <c r="N16" s="28">
        <v>1</v>
      </c>
      <c r="O16" s="29">
        <v>40</v>
      </c>
      <c r="P16" s="9">
        <v>1</v>
      </c>
      <c r="Q16" s="8">
        <v>86</v>
      </c>
      <c r="R16" s="28">
        <v>1</v>
      </c>
      <c r="S16" s="28">
        <v>82</v>
      </c>
      <c r="T16" s="9">
        <v>1</v>
      </c>
      <c r="U16" s="8">
        <v>100</v>
      </c>
      <c r="V16" s="28">
        <v>1</v>
      </c>
      <c r="W16" s="28">
        <v>70</v>
      </c>
      <c r="X16" s="9">
        <v>1</v>
      </c>
      <c r="Y16" s="8">
        <v>90</v>
      </c>
      <c r="Z16" s="28">
        <v>1</v>
      </c>
      <c r="AA16" s="28">
        <v>63</v>
      </c>
      <c r="AB16" s="9">
        <v>1</v>
      </c>
      <c r="AC16" s="8">
        <v>49</v>
      </c>
      <c r="AD16" s="28">
        <v>1</v>
      </c>
      <c r="AE16" s="28">
        <v>77</v>
      </c>
      <c r="AF16" s="9">
        <v>1</v>
      </c>
      <c r="AG16" s="8">
        <v>70</v>
      </c>
      <c r="AH16" s="28">
        <v>1</v>
      </c>
      <c r="AI16" s="28">
        <v>79</v>
      </c>
      <c r="AJ16" s="9">
        <v>1</v>
      </c>
      <c r="AK16" s="8">
        <v>59</v>
      </c>
      <c r="AL16" s="28">
        <v>1</v>
      </c>
      <c r="AM16" s="28">
        <v>92</v>
      </c>
      <c r="AN16" s="9">
        <v>1</v>
      </c>
      <c r="AO16" s="8">
        <v>90</v>
      </c>
      <c r="AP16" s="28">
        <v>1</v>
      </c>
      <c r="AQ16" s="28">
        <v>40</v>
      </c>
      <c r="AR16" s="9">
        <v>1</v>
      </c>
      <c r="AS16" s="8">
        <v>70</v>
      </c>
      <c r="AT16" s="106">
        <v>1</v>
      </c>
      <c r="AU16" s="106">
        <v>85</v>
      </c>
    </row>
    <row r="17" spans="1:47" x14ac:dyDescent="0.2">
      <c r="A17" s="11" t="s">
        <v>110</v>
      </c>
      <c r="B17" s="28">
        <v>1</v>
      </c>
      <c r="C17" s="28">
        <v>60</v>
      </c>
      <c r="D17" s="9">
        <v>1</v>
      </c>
      <c r="E17" s="9">
        <v>80</v>
      </c>
      <c r="F17" s="28">
        <v>1</v>
      </c>
      <c r="G17" s="28">
        <v>61</v>
      </c>
      <c r="H17" s="9">
        <v>1</v>
      </c>
      <c r="I17" s="8">
        <v>100</v>
      </c>
      <c r="J17" s="28">
        <v>1</v>
      </c>
      <c r="K17" s="29">
        <v>100</v>
      </c>
      <c r="L17" s="9">
        <v>1</v>
      </c>
      <c r="M17" s="8">
        <v>100</v>
      </c>
      <c r="N17" s="28">
        <v>1</v>
      </c>
      <c r="O17" s="29">
        <v>90</v>
      </c>
      <c r="P17" s="9">
        <v>1</v>
      </c>
      <c r="Q17" s="8">
        <v>84</v>
      </c>
      <c r="R17" s="28">
        <v>1</v>
      </c>
      <c r="S17" s="28">
        <v>100</v>
      </c>
      <c r="T17" s="9">
        <v>1</v>
      </c>
      <c r="U17" s="8">
        <v>79</v>
      </c>
      <c r="V17" s="28">
        <v>1</v>
      </c>
      <c r="W17" s="28">
        <v>76</v>
      </c>
      <c r="X17" s="9">
        <v>1</v>
      </c>
      <c r="Y17" s="8">
        <v>80</v>
      </c>
      <c r="Z17" s="28">
        <v>1</v>
      </c>
      <c r="AA17" s="28">
        <v>80</v>
      </c>
      <c r="AB17" s="9">
        <v>1</v>
      </c>
      <c r="AC17" s="8">
        <v>60</v>
      </c>
      <c r="AD17" s="28">
        <v>1</v>
      </c>
      <c r="AE17" s="28">
        <v>71</v>
      </c>
      <c r="AF17" s="9">
        <v>1</v>
      </c>
      <c r="AG17" s="8">
        <v>82</v>
      </c>
      <c r="AH17" s="28">
        <v>1</v>
      </c>
      <c r="AI17" s="28">
        <v>96</v>
      </c>
      <c r="AJ17" s="9">
        <v>1</v>
      </c>
      <c r="AK17" s="8">
        <v>70</v>
      </c>
      <c r="AL17" s="28">
        <v>1</v>
      </c>
      <c r="AM17" s="28">
        <v>89</v>
      </c>
      <c r="AN17" s="9">
        <v>1</v>
      </c>
      <c r="AO17" s="8">
        <v>80</v>
      </c>
      <c r="AP17" s="28">
        <v>1</v>
      </c>
      <c r="AQ17" s="28">
        <v>49</v>
      </c>
      <c r="AR17" s="9">
        <v>1</v>
      </c>
      <c r="AS17" s="8">
        <v>90</v>
      </c>
      <c r="AT17" s="106">
        <v>1</v>
      </c>
      <c r="AU17" s="106">
        <v>57</v>
      </c>
    </row>
    <row r="18" spans="1:47" x14ac:dyDescent="0.2">
      <c r="A18" s="11" t="s">
        <v>111</v>
      </c>
      <c r="B18" s="28">
        <v>1</v>
      </c>
      <c r="C18" s="28">
        <v>20</v>
      </c>
      <c r="D18" s="9">
        <v>1</v>
      </c>
      <c r="E18" s="9">
        <v>65</v>
      </c>
      <c r="F18" s="28">
        <v>1</v>
      </c>
      <c r="G18" s="28">
        <v>27</v>
      </c>
      <c r="H18" s="9">
        <v>1</v>
      </c>
      <c r="I18" s="8">
        <v>50</v>
      </c>
      <c r="J18" s="28">
        <v>1</v>
      </c>
      <c r="K18" s="29">
        <v>65</v>
      </c>
      <c r="L18" s="9">
        <v>1</v>
      </c>
      <c r="M18" s="8">
        <v>60</v>
      </c>
      <c r="N18" s="28">
        <v>1</v>
      </c>
      <c r="O18" s="29">
        <v>71</v>
      </c>
      <c r="P18" s="9">
        <v>1</v>
      </c>
      <c r="Q18" s="8">
        <v>50</v>
      </c>
      <c r="R18" s="28">
        <v>1</v>
      </c>
      <c r="S18" s="28">
        <v>100</v>
      </c>
      <c r="T18" s="9">
        <v>1</v>
      </c>
      <c r="U18" s="8">
        <v>59</v>
      </c>
      <c r="V18" s="28">
        <v>1</v>
      </c>
      <c r="W18" s="28">
        <v>70</v>
      </c>
      <c r="X18" s="9">
        <v>1</v>
      </c>
      <c r="Y18" s="8">
        <v>39</v>
      </c>
      <c r="Z18" s="28">
        <v>1</v>
      </c>
      <c r="AA18" s="28">
        <v>61</v>
      </c>
      <c r="AB18" s="9">
        <v>1</v>
      </c>
      <c r="AC18" s="8">
        <v>39</v>
      </c>
      <c r="AD18" s="28">
        <v>1</v>
      </c>
      <c r="AE18" s="28">
        <v>55</v>
      </c>
      <c r="AF18" s="9">
        <v>1</v>
      </c>
      <c r="AG18" s="8">
        <v>62</v>
      </c>
      <c r="AH18" s="28">
        <v>1</v>
      </c>
      <c r="AI18" s="28">
        <v>70</v>
      </c>
      <c r="AJ18" s="9">
        <v>1</v>
      </c>
      <c r="AK18" s="8">
        <v>50</v>
      </c>
      <c r="AL18" s="28">
        <v>1</v>
      </c>
      <c r="AM18" s="28">
        <v>90</v>
      </c>
      <c r="AN18" s="9">
        <v>1</v>
      </c>
      <c r="AO18" s="8">
        <v>70</v>
      </c>
      <c r="AP18" s="28">
        <v>1</v>
      </c>
      <c r="AQ18" s="28">
        <v>69</v>
      </c>
      <c r="AR18" s="9">
        <v>1</v>
      </c>
      <c r="AS18" s="8">
        <v>40</v>
      </c>
      <c r="AT18" s="106">
        <v>1</v>
      </c>
      <c r="AU18" s="106">
        <v>40</v>
      </c>
    </row>
    <row r="19" spans="1:47" x14ac:dyDescent="0.2">
      <c r="A19" s="11" t="s">
        <v>112</v>
      </c>
      <c r="B19" s="28">
        <v>1</v>
      </c>
      <c r="C19" s="28">
        <v>30</v>
      </c>
      <c r="D19" s="9">
        <v>1</v>
      </c>
      <c r="E19" s="9">
        <v>83</v>
      </c>
      <c r="F19" s="28">
        <v>1</v>
      </c>
      <c r="G19" s="28">
        <v>28</v>
      </c>
      <c r="H19" s="9">
        <v>1</v>
      </c>
      <c r="I19" s="8">
        <v>60</v>
      </c>
      <c r="J19" s="28">
        <v>1</v>
      </c>
      <c r="K19" s="29">
        <v>80</v>
      </c>
      <c r="L19" s="9">
        <v>1</v>
      </c>
      <c r="M19" s="8">
        <v>90</v>
      </c>
      <c r="N19" s="28">
        <v>1</v>
      </c>
      <c r="O19" s="29">
        <v>62</v>
      </c>
      <c r="P19" s="9">
        <v>1</v>
      </c>
      <c r="Q19" s="8">
        <v>79</v>
      </c>
      <c r="R19" s="28">
        <v>1</v>
      </c>
      <c r="S19" s="28">
        <v>100</v>
      </c>
      <c r="T19" s="9">
        <v>1</v>
      </c>
      <c r="U19" s="8">
        <v>79</v>
      </c>
      <c r="V19" s="28">
        <v>1</v>
      </c>
      <c r="W19" s="28">
        <v>69</v>
      </c>
      <c r="X19" s="9">
        <v>1</v>
      </c>
      <c r="Y19" s="8">
        <v>59</v>
      </c>
      <c r="Z19" s="28">
        <v>1</v>
      </c>
      <c r="AA19" s="28">
        <v>70</v>
      </c>
      <c r="AB19" s="9">
        <v>1</v>
      </c>
      <c r="AC19" s="8">
        <v>39</v>
      </c>
      <c r="AD19" s="28">
        <v>1</v>
      </c>
      <c r="AE19" s="28">
        <v>54</v>
      </c>
      <c r="AF19" s="9">
        <v>1</v>
      </c>
      <c r="AG19" s="8">
        <v>77</v>
      </c>
      <c r="AH19" s="28">
        <v>1</v>
      </c>
      <c r="AI19" s="28">
        <v>70</v>
      </c>
      <c r="AJ19" s="9">
        <v>1</v>
      </c>
      <c r="AK19" s="8">
        <v>49</v>
      </c>
      <c r="AL19" s="28">
        <v>1</v>
      </c>
      <c r="AM19" s="28">
        <v>80</v>
      </c>
      <c r="AN19" s="9">
        <v>1</v>
      </c>
      <c r="AO19" s="8">
        <v>77</v>
      </c>
      <c r="AP19" s="28">
        <v>1</v>
      </c>
      <c r="AQ19" s="28">
        <v>60</v>
      </c>
      <c r="AR19" s="9">
        <v>1</v>
      </c>
      <c r="AS19" s="8">
        <v>60</v>
      </c>
      <c r="AT19" s="106">
        <v>1</v>
      </c>
      <c r="AU19" s="106">
        <v>80</v>
      </c>
    </row>
    <row r="20" spans="1:47" x14ac:dyDescent="0.2">
      <c r="A20" s="11" t="s">
        <v>113</v>
      </c>
      <c r="B20" s="28">
        <v>1</v>
      </c>
      <c r="C20" s="28">
        <v>30</v>
      </c>
      <c r="D20" s="9">
        <v>1</v>
      </c>
      <c r="E20" s="9">
        <v>78</v>
      </c>
      <c r="F20" s="28">
        <v>1</v>
      </c>
      <c r="G20" s="28">
        <v>61</v>
      </c>
      <c r="H20" s="9">
        <v>1</v>
      </c>
      <c r="I20" s="8">
        <v>78</v>
      </c>
      <c r="J20" s="28">
        <v>1</v>
      </c>
      <c r="K20" s="29">
        <v>80</v>
      </c>
      <c r="L20" s="9">
        <v>1</v>
      </c>
      <c r="M20" s="8">
        <v>100</v>
      </c>
      <c r="N20" s="28">
        <v>1</v>
      </c>
      <c r="O20" s="29">
        <v>70</v>
      </c>
      <c r="P20" s="9">
        <v>1</v>
      </c>
      <c r="Q20" s="8">
        <v>52</v>
      </c>
      <c r="R20" s="28">
        <v>1</v>
      </c>
      <c r="S20" s="28">
        <v>81</v>
      </c>
      <c r="T20" s="9">
        <v>1</v>
      </c>
      <c r="U20" s="8">
        <v>79</v>
      </c>
      <c r="V20" s="28">
        <v>1</v>
      </c>
      <c r="W20" s="28">
        <v>79</v>
      </c>
      <c r="X20" s="9">
        <v>1</v>
      </c>
      <c r="Y20" s="8">
        <v>100</v>
      </c>
      <c r="Z20" s="28">
        <v>1</v>
      </c>
      <c r="AA20" s="28">
        <v>68</v>
      </c>
      <c r="AB20" s="9">
        <v>1</v>
      </c>
      <c r="AC20" s="8">
        <v>61</v>
      </c>
      <c r="AD20" s="28">
        <v>1</v>
      </c>
      <c r="AE20" s="28">
        <v>78</v>
      </c>
      <c r="AF20" s="9">
        <v>1</v>
      </c>
      <c r="AG20" s="8">
        <v>60</v>
      </c>
      <c r="AH20" s="28">
        <v>1</v>
      </c>
      <c r="AI20" s="28">
        <v>70</v>
      </c>
      <c r="AJ20" s="9">
        <v>1</v>
      </c>
      <c r="AK20" s="8">
        <v>69</v>
      </c>
      <c r="AL20" s="28">
        <v>1</v>
      </c>
      <c r="AM20" s="28">
        <v>89</v>
      </c>
      <c r="AN20" s="9">
        <v>1</v>
      </c>
      <c r="AO20" s="8">
        <v>96</v>
      </c>
      <c r="AP20" s="28">
        <v>1</v>
      </c>
      <c r="AQ20" s="28">
        <v>90</v>
      </c>
      <c r="AR20" s="9">
        <v>1</v>
      </c>
      <c r="AS20" s="8">
        <v>100</v>
      </c>
      <c r="AT20" s="106">
        <v>1</v>
      </c>
      <c r="AU20" s="106">
        <v>78</v>
      </c>
    </row>
    <row r="21" spans="1:47" x14ac:dyDescent="0.2">
      <c r="A21" s="11" t="s">
        <v>114</v>
      </c>
      <c r="B21" s="28">
        <v>1</v>
      </c>
      <c r="C21" s="28">
        <v>69</v>
      </c>
      <c r="D21" s="9">
        <v>1</v>
      </c>
      <c r="E21" s="9">
        <v>96</v>
      </c>
      <c r="F21" s="28">
        <v>1</v>
      </c>
      <c r="G21" s="28">
        <v>70</v>
      </c>
      <c r="H21" s="9">
        <v>1</v>
      </c>
      <c r="I21" s="8">
        <v>78</v>
      </c>
      <c r="J21" s="28">
        <v>1</v>
      </c>
      <c r="K21" s="29">
        <v>95</v>
      </c>
      <c r="L21" s="9">
        <v>1</v>
      </c>
      <c r="M21" s="8">
        <v>100</v>
      </c>
      <c r="N21" s="28">
        <v>1</v>
      </c>
      <c r="O21" s="29">
        <v>71</v>
      </c>
      <c r="P21" s="9">
        <v>1</v>
      </c>
      <c r="Q21" s="8">
        <v>81</v>
      </c>
      <c r="R21" s="28">
        <v>1</v>
      </c>
      <c r="S21" s="28">
        <v>72</v>
      </c>
      <c r="T21" s="9">
        <v>1</v>
      </c>
      <c r="U21" s="8">
        <v>91</v>
      </c>
      <c r="V21" s="28">
        <v>1</v>
      </c>
      <c r="W21" s="28">
        <v>84</v>
      </c>
      <c r="X21" s="9">
        <v>1</v>
      </c>
      <c r="Y21" s="8">
        <v>70</v>
      </c>
      <c r="Z21" s="28">
        <v>1</v>
      </c>
      <c r="AA21" s="28">
        <v>78</v>
      </c>
      <c r="AB21" s="9">
        <v>1</v>
      </c>
      <c r="AC21" s="8">
        <v>60</v>
      </c>
      <c r="AD21" s="28">
        <v>1</v>
      </c>
      <c r="AE21" s="28">
        <v>93</v>
      </c>
      <c r="AF21" s="9">
        <v>1</v>
      </c>
      <c r="AG21" s="8">
        <v>72</v>
      </c>
      <c r="AH21" s="28">
        <v>1</v>
      </c>
      <c r="AI21" s="28">
        <v>86</v>
      </c>
      <c r="AJ21" s="9">
        <v>1</v>
      </c>
      <c r="AK21" s="8">
        <v>80</v>
      </c>
      <c r="AL21" s="28">
        <v>1</v>
      </c>
      <c r="AM21" s="28">
        <v>93</v>
      </c>
      <c r="AN21" s="9">
        <v>1</v>
      </c>
      <c r="AO21" s="8">
        <v>89</v>
      </c>
      <c r="AP21" s="28">
        <v>1</v>
      </c>
      <c r="AQ21" s="28">
        <v>69</v>
      </c>
      <c r="AR21" s="9">
        <v>1</v>
      </c>
      <c r="AS21" s="8">
        <v>69</v>
      </c>
      <c r="AT21" s="106">
        <v>1</v>
      </c>
      <c r="AU21" s="106">
        <v>95</v>
      </c>
    </row>
    <row r="22" spans="1:47" x14ac:dyDescent="0.2">
      <c r="A22" s="11" t="s">
        <v>115</v>
      </c>
      <c r="B22" s="28">
        <v>1</v>
      </c>
      <c r="C22" s="28">
        <v>40</v>
      </c>
      <c r="D22" s="9">
        <v>1</v>
      </c>
      <c r="E22" s="9">
        <v>87</v>
      </c>
      <c r="F22" s="28">
        <v>1</v>
      </c>
      <c r="G22" s="28">
        <v>50</v>
      </c>
      <c r="H22" s="9">
        <v>1</v>
      </c>
      <c r="I22" s="8">
        <v>89</v>
      </c>
      <c r="J22" s="28">
        <v>1</v>
      </c>
      <c r="K22" s="29">
        <v>95</v>
      </c>
      <c r="L22" s="9">
        <v>1</v>
      </c>
      <c r="M22" s="8">
        <v>79</v>
      </c>
      <c r="N22" s="28">
        <v>1</v>
      </c>
      <c r="O22" s="29">
        <v>79</v>
      </c>
      <c r="P22" s="9">
        <v>1</v>
      </c>
      <c r="Q22" s="8">
        <v>81</v>
      </c>
      <c r="R22" s="28">
        <v>1</v>
      </c>
      <c r="S22" s="28">
        <v>92</v>
      </c>
      <c r="T22" s="9">
        <v>1</v>
      </c>
      <c r="U22" s="8">
        <v>89</v>
      </c>
      <c r="V22" s="28">
        <v>1</v>
      </c>
      <c r="W22" s="28">
        <v>91</v>
      </c>
      <c r="X22" s="9">
        <v>1</v>
      </c>
      <c r="Y22" s="8">
        <v>100</v>
      </c>
      <c r="Z22" s="28">
        <v>1</v>
      </c>
      <c r="AA22" s="28">
        <v>64</v>
      </c>
      <c r="AB22" s="9">
        <v>1</v>
      </c>
      <c r="AC22" s="8">
        <v>79</v>
      </c>
      <c r="AD22" s="28">
        <v>1</v>
      </c>
      <c r="AE22" s="28">
        <v>82</v>
      </c>
      <c r="AF22" s="9">
        <v>1</v>
      </c>
      <c r="AG22" s="8">
        <v>89</v>
      </c>
      <c r="AH22" s="28">
        <v>1</v>
      </c>
      <c r="AI22" s="28">
        <v>92</v>
      </c>
      <c r="AJ22" s="9">
        <v>1</v>
      </c>
      <c r="AK22" s="8">
        <v>90</v>
      </c>
      <c r="AL22" s="28">
        <v>1</v>
      </c>
      <c r="AM22" s="28">
        <v>98</v>
      </c>
      <c r="AN22" s="9">
        <v>1</v>
      </c>
      <c r="AO22" s="8">
        <v>89</v>
      </c>
      <c r="AP22" s="28">
        <v>1</v>
      </c>
      <c r="AQ22" s="28">
        <v>100</v>
      </c>
      <c r="AR22" s="9">
        <v>1</v>
      </c>
      <c r="AS22" s="8">
        <v>100</v>
      </c>
      <c r="AT22" s="106">
        <v>1</v>
      </c>
      <c r="AU22" s="106">
        <v>84</v>
      </c>
    </row>
    <row r="23" spans="1:47" x14ac:dyDescent="0.2">
      <c r="A23" s="11" t="s">
        <v>116</v>
      </c>
      <c r="B23" s="28">
        <v>1</v>
      </c>
      <c r="C23" s="28">
        <v>40</v>
      </c>
      <c r="D23" s="9">
        <v>1</v>
      </c>
      <c r="E23" s="9">
        <v>96</v>
      </c>
      <c r="F23" s="28">
        <v>1</v>
      </c>
      <c r="G23" s="28">
        <v>69</v>
      </c>
      <c r="H23" s="9">
        <v>1</v>
      </c>
      <c r="I23" s="8">
        <v>90</v>
      </c>
      <c r="J23" s="28">
        <v>1</v>
      </c>
      <c r="K23" s="29">
        <v>100</v>
      </c>
      <c r="L23" s="9">
        <v>1</v>
      </c>
      <c r="M23" s="8">
        <v>100</v>
      </c>
      <c r="N23" s="28">
        <v>1</v>
      </c>
      <c r="O23" s="29">
        <v>70</v>
      </c>
      <c r="P23" s="9">
        <v>1</v>
      </c>
      <c r="Q23" s="8">
        <v>97</v>
      </c>
      <c r="R23" s="28">
        <v>1</v>
      </c>
      <c r="S23" s="28">
        <v>100</v>
      </c>
      <c r="T23" s="9">
        <v>1</v>
      </c>
      <c r="U23" s="8">
        <v>70</v>
      </c>
      <c r="V23" s="28">
        <v>1</v>
      </c>
      <c r="W23" s="28">
        <v>99</v>
      </c>
      <c r="X23" s="9">
        <v>1</v>
      </c>
      <c r="Y23" s="8">
        <v>100</v>
      </c>
      <c r="Z23" s="28">
        <v>1</v>
      </c>
      <c r="AA23" s="28">
        <v>69</v>
      </c>
      <c r="AB23" s="9">
        <v>1</v>
      </c>
      <c r="AC23" s="8">
        <v>79</v>
      </c>
      <c r="AD23" s="28">
        <v>1</v>
      </c>
      <c r="AE23" s="28">
        <v>96</v>
      </c>
      <c r="AF23" s="9">
        <v>1</v>
      </c>
      <c r="AG23" s="8">
        <v>79</v>
      </c>
      <c r="AH23" s="28">
        <v>1</v>
      </c>
      <c r="AI23" s="28">
        <v>100</v>
      </c>
      <c r="AJ23" s="9">
        <v>1</v>
      </c>
      <c r="AK23" s="8">
        <v>80</v>
      </c>
      <c r="AL23" s="28">
        <v>1</v>
      </c>
      <c r="AM23" s="28">
        <v>96</v>
      </c>
      <c r="AN23" s="9">
        <v>1</v>
      </c>
      <c r="AO23" s="8">
        <v>100</v>
      </c>
      <c r="AP23" s="28">
        <v>1</v>
      </c>
      <c r="AQ23" s="28">
        <v>100</v>
      </c>
      <c r="AR23" s="9">
        <v>1</v>
      </c>
      <c r="AS23" s="8">
        <v>100</v>
      </c>
      <c r="AT23" s="106">
        <v>1</v>
      </c>
      <c r="AU23" s="106">
        <v>93</v>
      </c>
    </row>
    <row r="24" spans="1:47" x14ac:dyDescent="0.2">
      <c r="A24" s="11" t="s">
        <v>117</v>
      </c>
      <c r="B24" s="28">
        <v>0</v>
      </c>
      <c r="C24" s="28">
        <v>0</v>
      </c>
      <c r="D24" s="9">
        <v>1</v>
      </c>
      <c r="E24" s="9">
        <v>8</v>
      </c>
      <c r="F24" s="28">
        <v>1</v>
      </c>
      <c r="G24" s="28">
        <v>8</v>
      </c>
      <c r="H24" s="9">
        <v>0</v>
      </c>
      <c r="I24" s="8">
        <v>0</v>
      </c>
      <c r="J24" s="28">
        <v>0</v>
      </c>
      <c r="K24" s="29">
        <v>0</v>
      </c>
      <c r="L24" s="9">
        <v>0</v>
      </c>
      <c r="M24" s="8">
        <v>0</v>
      </c>
      <c r="N24" s="28">
        <v>0</v>
      </c>
      <c r="O24" s="29">
        <v>0</v>
      </c>
      <c r="P24" s="9">
        <v>0</v>
      </c>
      <c r="Q24" s="8">
        <v>0</v>
      </c>
      <c r="R24" s="28">
        <v>0</v>
      </c>
      <c r="S24" s="28">
        <v>0</v>
      </c>
      <c r="T24" s="9">
        <v>0</v>
      </c>
      <c r="U24" s="8">
        <v>0</v>
      </c>
      <c r="V24" s="28">
        <v>0</v>
      </c>
      <c r="W24" s="28">
        <v>0</v>
      </c>
      <c r="X24" s="9">
        <v>0</v>
      </c>
      <c r="Y24" s="8">
        <v>0</v>
      </c>
      <c r="Z24" s="28">
        <v>0</v>
      </c>
      <c r="AA24" s="28">
        <v>0</v>
      </c>
      <c r="AB24" s="9">
        <v>0</v>
      </c>
      <c r="AC24" s="8">
        <v>0</v>
      </c>
      <c r="AD24" s="28">
        <v>0</v>
      </c>
      <c r="AE24" s="28">
        <v>0</v>
      </c>
      <c r="AF24" s="9">
        <v>0</v>
      </c>
      <c r="AG24" s="8">
        <v>0</v>
      </c>
      <c r="AH24" s="28">
        <v>0</v>
      </c>
      <c r="AI24" s="28">
        <v>0</v>
      </c>
      <c r="AJ24" s="9">
        <v>0</v>
      </c>
      <c r="AK24" s="8">
        <v>0</v>
      </c>
      <c r="AL24" s="28">
        <v>0</v>
      </c>
      <c r="AM24" s="28">
        <v>0</v>
      </c>
      <c r="AN24" s="9">
        <v>0</v>
      </c>
      <c r="AO24" s="8">
        <v>0</v>
      </c>
      <c r="AP24" s="28">
        <v>0</v>
      </c>
      <c r="AQ24" s="28">
        <v>0</v>
      </c>
      <c r="AR24" s="9">
        <v>0</v>
      </c>
      <c r="AS24" s="8">
        <v>0</v>
      </c>
      <c r="AT24" s="106">
        <v>0</v>
      </c>
      <c r="AU24" s="106">
        <v>0</v>
      </c>
    </row>
    <row r="25" spans="1:47" x14ac:dyDescent="0.2">
      <c r="A25" s="11" t="s">
        <v>118</v>
      </c>
      <c r="B25" s="28">
        <v>1</v>
      </c>
      <c r="C25" s="28">
        <v>10</v>
      </c>
      <c r="D25" s="9">
        <v>1</v>
      </c>
      <c r="E25" s="9">
        <v>2</v>
      </c>
      <c r="F25" s="28">
        <v>1</v>
      </c>
      <c r="G25" s="28">
        <v>5</v>
      </c>
      <c r="H25" s="9">
        <v>1</v>
      </c>
      <c r="I25" s="8">
        <v>78</v>
      </c>
      <c r="J25" s="28">
        <v>1</v>
      </c>
      <c r="K25" s="29">
        <v>60</v>
      </c>
      <c r="L25" s="9">
        <v>1</v>
      </c>
      <c r="M25" s="8">
        <v>100</v>
      </c>
      <c r="N25" s="28">
        <v>1</v>
      </c>
      <c r="O25" s="29">
        <v>14</v>
      </c>
      <c r="P25" s="9">
        <v>1</v>
      </c>
      <c r="Q25" s="8">
        <v>72</v>
      </c>
      <c r="R25" s="28">
        <v>1</v>
      </c>
      <c r="S25" s="28">
        <v>70</v>
      </c>
      <c r="T25" s="9">
        <v>1</v>
      </c>
      <c r="U25" s="8">
        <v>41</v>
      </c>
      <c r="V25" s="28">
        <v>1</v>
      </c>
      <c r="W25" s="28">
        <v>30</v>
      </c>
      <c r="X25" s="9">
        <v>1</v>
      </c>
      <c r="Y25" s="8">
        <v>20</v>
      </c>
      <c r="Z25" s="28">
        <v>1</v>
      </c>
      <c r="AA25" s="28">
        <v>46</v>
      </c>
      <c r="AB25" s="9">
        <v>1</v>
      </c>
      <c r="AC25" s="8">
        <v>19</v>
      </c>
      <c r="AD25" s="28">
        <v>1</v>
      </c>
      <c r="AE25" s="28">
        <v>8</v>
      </c>
      <c r="AF25" s="9">
        <v>1</v>
      </c>
      <c r="AG25" s="8">
        <v>54</v>
      </c>
      <c r="AH25" s="28">
        <v>1</v>
      </c>
      <c r="AI25" s="28">
        <v>71</v>
      </c>
      <c r="AJ25" s="9">
        <v>0</v>
      </c>
      <c r="AK25" s="8">
        <v>0</v>
      </c>
      <c r="AL25" s="28">
        <v>1</v>
      </c>
      <c r="AM25" s="28">
        <v>39</v>
      </c>
      <c r="AN25" s="9">
        <v>1</v>
      </c>
      <c r="AO25" s="8">
        <v>79</v>
      </c>
      <c r="AP25" s="28">
        <v>1</v>
      </c>
      <c r="AQ25" s="28">
        <v>40</v>
      </c>
      <c r="AR25" s="9">
        <v>1</v>
      </c>
      <c r="AS25" s="8">
        <v>50</v>
      </c>
      <c r="AT25" s="106">
        <v>1</v>
      </c>
      <c r="AU25" s="106">
        <v>5</v>
      </c>
    </row>
    <row r="26" spans="1:47" x14ac:dyDescent="0.2">
      <c r="A26" s="11" t="s">
        <v>119</v>
      </c>
      <c r="B26" s="28">
        <v>1</v>
      </c>
      <c r="C26" s="28">
        <v>39</v>
      </c>
      <c r="D26" s="9">
        <v>1</v>
      </c>
      <c r="E26" s="9">
        <v>16</v>
      </c>
      <c r="F26" s="28">
        <v>1</v>
      </c>
      <c r="G26" s="28">
        <v>37</v>
      </c>
      <c r="H26" s="9">
        <v>1</v>
      </c>
      <c r="I26" s="8">
        <v>69</v>
      </c>
      <c r="J26" s="28">
        <v>1</v>
      </c>
      <c r="K26" s="29">
        <v>56</v>
      </c>
      <c r="L26" s="9">
        <v>1</v>
      </c>
      <c r="M26" s="8">
        <v>50</v>
      </c>
      <c r="N26" s="28">
        <v>1</v>
      </c>
      <c r="O26" s="29">
        <v>31</v>
      </c>
      <c r="P26" s="9">
        <v>1</v>
      </c>
      <c r="Q26" s="8">
        <v>71</v>
      </c>
      <c r="R26" s="28">
        <v>1</v>
      </c>
      <c r="S26" s="28">
        <v>61</v>
      </c>
      <c r="T26" s="9">
        <v>1</v>
      </c>
      <c r="U26" s="8">
        <v>50</v>
      </c>
      <c r="V26" s="28">
        <v>1</v>
      </c>
      <c r="W26" s="28">
        <v>69</v>
      </c>
      <c r="X26" s="9">
        <v>1</v>
      </c>
      <c r="Y26" s="8">
        <v>30</v>
      </c>
      <c r="Z26" s="28">
        <v>1</v>
      </c>
      <c r="AA26" s="28">
        <v>33</v>
      </c>
      <c r="AB26" s="9">
        <v>1</v>
      </c>
      <c r="AC26" s="8">
        <v>19</v>
      </c>
      <c r="AD26" s="28">
        <v>1</v>
      </c>
      <c r="AE26" s="28">
        <v>37</v>
      </c>
      <c r="AF26" s="9">
        <v>1</v>
      </c>
      <c r="AG26" s="8">
        <v>61</v>
      </c>
      <c r="AH26" s="28">
        <v>1</v>
      </c>
      <c r="AI26" s="28">
        <v>40</v>
      </c>
      <c r="AJ26" s="9">
        <v>1</v>
      </c>
      <c r="AK26" s="8">
        <v>20</v>
      </c>
      <c r="AL26" s="28">
        <v>1</v>
      </c>
      <c r="AM26" s="28">
        <v>55</v>
      </c>
      <c r="AN26" s="9">
        <v>1</v>
      </c>
      <c r="AO26" s="8">
        <v>72</v>
      </c>
      <c r="AP26" s="28">
        <v>1</v>
      </c>
      <c r="AQ26" s="28">
        <v>10</v>
      </c>
      <c r="AR26" s="9">
        <v>1</v>
      </c>
      <c r="AS26" s="8">
        <v>49</v>
      </c>
      <c r="AT26" s="106">
        <v>1</v>
      </c>
      <c r="AU26" s="106">
        <v>47</v>
      </c>
    </row>
    <row r="27" spans="1:47" x14ac:dyDescent="0.2">
      <c r="A27" s="11" t="s">
        <v>120</v>
      </c>
      <c r="B27" s="28">
        <v>1</v>
      </c>
      <c r="C27" s="28">
        <v>19</v>
      </c>
      <c r="D27" s="9">
        <v>1</v>
      </c>
      <c r="E27" s="9">
        <v>74</v>
      </c>
      <c r="F27" s="28">
        <v>1</v>
      </c>
      <c r="G27" s="28">
        <v>26</v>
      </c>
      <c r="H27" s="9">
        <v>1</v>
      </c>
      <c r="I27" s="8">
        <v>71</v>
      </c>
      <c r="J27" s="28">
        <v>1</v>
      </c>
      <c r="K27" s="29">
        <v>20</v>
      </c>
      <c r="L27" s="9">
        <v>1</v>
      </c>
      <c r="M27" s="8">
        <v>100</v>
      </c>
      <c r="N27" s="28">
        <v>1</v>
      </c>
      <c r="O27" s="29">
        <v>33</v>
      </c>
      <c r="P27" s="9">
        <v>1</v>
      </c>
      <c r="Q27" s="8">
        <v>44</v>
      </c>
      <c r="R27" s="28">
        <v>1</v>
      </c>
      <c r="S27" s="28">
        <v>100</v>
      </c>
      <c r="T27" s="9">
        <v>1</v>
      </c>
      <c r="U27" s="8">
        <v>30</v>
      </c>
      <c r="V27" s="28">
        <v>1</v>
      </c>
      <c r="W27" s="28">
        <v>16</v>
      </c>
      <c r="X27" s="9">
        <v>1</v>
      </c>
      <c r="Y27" s="8">
        <v>70</v>
      </c>
      <c r="Z27" s="28">
        <v>1</v>
      </c>
      <c r="AA27" s="28">
        <v>60</v>
      </c>
      <c r="AB27" s="9">
        <v>1</v>
      </c>
      <c r="AC27" s="8">
        <v>19</v>
      </c>
      <c r="AD27" s="28">
        <v>1</v>
      </c>
      <c r="AE27" s="28">
        <v>92</v>
      </c>
      <c r="AF27" s="9">
        <v>1</v>
      </c>
      <c r="AG27" s="8">
        <v>60</v>
      </c>
      <c r="AH27" s="28">
        <v>1</v>
      </c>
      <c r="AI27" s="28">
        <v>38</v>
      </c>
      <c r="AJ27" s="9">
        <v>1</v>
      </c>
      <c r="AK27" s="8">
        <v>29</v>
      </c>
      <c r="AL27" s="28">
        <v>1</v>
      </c>
      <c r="AM27" s="28">
        <v>56</v>
      </c>
      <c r="AN27" s="9">
        <v>1</v>
      </c>
      <c r="AO27" s="8">
        <v>38</v>
      </c>
      <c r="AP27" s="28">
        <v>1</v>
      </c>
      <c r="AQ27" s="28">
        <v>55</v>
      </c>
      <c r="AR27" s="9">
        <v>1</v>
      </c>
      <c r="AS27" s="8">
        <v>39</v>
      </c>
      <c r="AT27" s="106">
        <v>1</v>
      </c>
      <c r="AU27" s="106">
        <v>50</v>
      </c>
    </row>
    <row r="28" spans="1:47" x14ac:dyDescent="0.2">
      <c r="A28" s="11" t="s">
        <v>121</v>
      </c>
      <c r="B28" s="28">
        <v>1</v>
      </c>
      <c r="C28" s="28">
        <v>10</v>
      </c>
      <c r="D28" s="9">
        <v>1</v>
      </c>
      <c r="E28" s="9">
        <v>40</v>
      </c>
      <c r="F28" s="28">
        <v>1</v>
      </c>
      <c r="G28" s="28">
        <v>15</v>
      </c>
      <c r="H28" s="9">
        <v>1</v>
      </c>
      <c r="I28" s="8">
        <v>19</v>
      </c>
      <c r="J28" s="28">
        <v>1</v>
      </c>
      <c r="K28" s="29">
        <v>10</v>
      </c>
      <c r="L28" s="9">
        <v>1</v>
      </c>
      <c r="M28" s="8">
        <v>0</v>
      </c>
      <c r="N28" s="28">
        <v>1</v>
      </c>
      <c r="O28" s="29">
        <v>10</v>
      </c>
      <c r="P28" s="9">
        <v>1</v>
      </c>
      <c r="Q28" s="8">
        <v>61</v>
      </c>
      <c r="R28" s="28">
        <v>1</v>
      </c>
      <c r="S28" s="28">
        <v>28</v>
      </c>
      <c r="T28" s="9">
        <v>1</v>
      </c>
      <c r="U28" s="8">
        <v>19</v>
      </c>
      <c r="V28" s="28">
        <v>0</v>
      </c>
      <c r="W28" s="28">
        <v>0</v>
      </c>
      <c r="X28" s="9">
        <v>1</v>
      </c>
      <c r="Y28" s="8">
        <v>20</v>
      </c>
      <c r="Z28" s="28">
        <v>1</v>
      </c>
      <c r="AA28" s="28">
        <v>20</v>
      </c>
      <c r="AB28" s="9">
        <v>1</v>
      </c>
      <c r="AC28" s="8">
        <v>10</v>
      </c>
      <c r="AD28" s="28">
        <v>0</v>
      </c>
      <c r="AE28" s="28">
        <v>0</v>
      </c>
      <c r="AF28" s="9">
        <v>1</v>
      </c>
      <c r="AG28" s="8">
        <v>3</v>
      </c>
      <c r="AH28" s="28">
        <v>1</v>
      </c>
      <c r="AI28" s="28">
        <v>19</v>
      </c>
      <c r="AJ28" s="9">
        <v>1</v>
      </c>
      <c r="AK28" s="8">
        <v>9</v>
      </c>
      <c r="AL28" s="28">
        <v>1</v>
      </c>
      <c r="AM28" s="28">
        <v>29</v>
      </c>
      <c r="AN28" s="9">
        <v>1</v>
      </c>
      <c r="AO28" s="8">
        <v>8</v>
      </c>
      <c r="AP28" s="28">
        <v>1</v>
      </c>
      <c r="AQ28" s="28">
        <v>5</v>
      </c>
      <c r="AR28" s="9">
        <v>0</v>
      </c>
      <c r="AS28" s="8">
        <v>0</v>
      </c>
      <c r="AT28" s="106">
        <v>1</v>
      </c>
      <c r="AU28" s="106">
        <v>3</v>
      </c>
    </row>
    <row r="29" spans="1:47" x14ac:dyDescent="0.2">
      <c r="A29" s="11" t="s">
        <v>122</v>
      </c>
      <c r="B29" s="28">
        <v>1</v>
      </c>
      <c r="C29" s="28">
        <v>9</v>
      </c>
      <c r="D29" s="9">
        <v>1</v>
      </c>
      <c r="E29" s="9">
        <v>51</v>
      </c>
      <c r="F29" s="28">
        <v>1</v>
      </c>
      <c r="G29" s="28">
        <v>24</v>
      </c>
      <c r="H29" s="9">
        <v>1</v>
      </c>
      <c r="I29" s="8">
        <v>50</v>
      </c>
      <c r="J29" s="28">
        <v>1</v>
      </c>
      <c r="K29" s="29">
        <v>25</v>
      </c>
      <c r="L29" s="9">
        <v>1</v>
      </c>
      <c r="M29" s="8">
        <v>69</v>
      </c>
      <c r="N29" s="28">
        <v>1</v>
      </c>
      <c r="O29" s="29">
        <v>29</v>
      </c>
      <c r="P29" s="9">
        <v>1</v>
      </c>
      <c r="Q29" s="8">
        <v>20</v>
      </c>
      <c r="R29" s="28">
        <v>1</v>
      </c>
      <c r="S29" s="28">
        <v>88</v>
      </c>
      <c r="T29" s="9">
        <v>1</v>
      </c>
      <c r="U29" s="8">
        <v>29</v>
      </c>
      <c r="V29" s="28">
        <v>1</v>
      </c>
      <c r="W29" s="28">
        <v>0</v>
      </c>
      <c r="X29" s="9">
        <v>1</v>
      </c>
      <c r="Y29" s="8">
        <v>69</v>
      </c>
      <c r="Z29" s="28">
        <v>1</v>
      </c>
      <c r="AA29" s="28">
        <v>58</v>
      </c>
      <c r="AB29" s="9">
        <v>1</v>
      </c>
      <c r="AC29" s="8">
        <v>30</v>
      </c>
      <c r="AD29" s="28">
        <v>1</v>
      </c>
      <c r="AE29" s="28">
        <v>29</v>
      </c>
      <c r="AF29" s="9">
        <v>1</v>
      </c>
      <c r="AG29" s="8">
        <v>30</v>
      </c>
      <c r="AH29" s="28">
        <v>1</v>
      </c>
      <c r="AI29" s="28">
        <v>30</v>
      </c>
      <c r="AJ29" s="9">
        <v>1</v>
      </c>
      <c r="AK29" s="8">
        <v>31</v>
      </c>
      <c r="AL29" s="28">
        <v>1</v>
      </c>
      <c r="AM29" s="28">
        <v>30</v>
      </c>
      <c r="AN29" s="9">
        <v>1</v>
      </c>
      <c r="AO29" s="8">
        <v>39</v>
      </c>
      <c r="AP29" s="28">
        <v>1</v>
      </c>
      <c r="AQ29" s="28">
        <v>19</v>
      </c>
      <c r="AR29" s="9">
        <v>1</v>
      </c>
      <c r="AS29" s="8">
        <v>19</v>
      </c>
      <c r="AT29" s="106">
        <v>1</v>
      </c>
      <c r="AU29" s="106">
        <v>11</v>
      </c>
    </row>
    <row r="30" spans="1:47" x14ac:dyDescent="0.2">
      <c r="A30" s="11" t="s">
        <v>123</v>
      </c>
      <c r="B30" s="28">
        <v>1</v>
      </c>
      <c r="C30" s="28">
        <v>10</v>
      </c>
      <c r="D30" s="9">
        <v>1</v>
      </c>
      <c r="E30" s="9">
        <v>21</v>
      </c>
      <c r="F30" s="28">
        <v>1</v>
      </c>
      <c r="G30" s="28">
        <v>7</v>
      </c>
      <c r="H30" s="9">
        <v>1</v>
      </c>
      <c r="I30" s="8">
        <v>50</v>
      </c>
      <c r="J30" s="28">
        <v>1</v>
      </c>
      <c r="K30" s="29">
        <v>49</v>
      </c>
      <c r="L30" s="9">
        <v>1</v>
      </c>
      <c r="M30" s="8">
        <v>80</v>
      </c>
      <c r="N30" s="28">
        <v>1</v>
      </c>
      <c r="O30" s="29">
        <v>11</v>
      </c>
      <c r="P30" s="9">
        <v>1</v>
      </c>
      <c r="Q30" s="8">
        <v>80</v>
      </c>
      <c r="R30" s="28">
        <v>1</v>
      </c>
      <c r="S30" s="28">
        <v>87</v>
      </c>
      <c r="T30" s="9">
        <v>1</v>
      </c>
      <c r="U30" s="8">
        <v>38</v>
      </c>
      <c r="V30" s="28">
        <v>1</v>
      </c>
      <c r="W30" s="28">
        <v>8</v>
      </c>
      <c r="X30" s="9">
        <v>1</v>
      </c>
      <c r="Y30" s="8">
        <v>20</v>
      </c>
      <c r="Z30" s="28">
        <v>1</v>
      </c>
      <c r="AA30" s="28">
        <v>45</v>
      </c>
      <c r="AB30" s="9">
        <v>1</v>
      </c>
      <c r="AC30" s="8">
        <v>19</v>
      </c>
      <c r="AD30" s="28">
        <v>1</v>
      </c>
      <c r="AE30" s="28">
        <v>26</v>
      </c>
      <c r="AF30" s="9">
        <v>1</v>
      </c>
      <c r="AG30" s="8">
        <v>18</v>
      </c>
      <c r="AH30" s="28">
        <v>1</v>
      </c>
      <c r="AI30" s="28">
        <v>62</v>
      </c>
      <c r="AJ30" s="9">
        <v>1</v>
      </c>
      <c r="AK30" s="8">
        <v>9</v>
      </c>
      <c r="AL30" s="28">
        <v>1</v>
      </c>
      <c r="AM30" s="28">
        <v>40</v>
      </c>
      <c r="AN30" s="9">
        <v>1</v>
      </c>
      <c r="AO30" s="8">
        <v>79</v>
      </c>
      <c r="AP30" s="28">
        <v>1</v>
      </c>
      <c r="AQ30" s="28">
        <v>40</v>
      </c>
      <c r="AR30" s="9">
        <v>1</v>
      </c>
      <c r="AS30" s="8">
        <v>10</v>
      </c>
      <c r="AT30" s="106">
        <v>1</v>
      </c>
      <c r="AU30" s="106">
        <v>7</v>
      </c>
    </row>
    <row r="31" spans="1:47" x14ac:dyDescent="0.2">
      <c r="A31" s="11" t="s">
        <v>124</v>
      </c>
      <c r="B31" s="28">
        <v>1</v>
      </c>
      <c r="C31" s="28">
        <v>19</v>
      </c>
      <c r="D31" s="9">
        <v>1</v>
      </c>
      <c r="E31" s="9">
        <v>45</v>
      </c>
      <c r="F31" s="28">
        <v>1</v>
      </c>
      <c r="G31" s="28">
        <v>29</v>
      </c>
      <c r="H31" s="9">
        <v>1</v>
      </c>
      <c r="I31" s="8">
        <v>50</v>
      </c>
      <c r="J31" s="28">
        <v>1</v>
      </c>
      <c r="K31" s="29">
        <v>66</v>
      </c>
      <c r="L31" s="9">
        <v>1</v>
      </c>
      <c r="M31" s="8">
        <v>90</v>
      </c>
      <c r="N31" s="28">
        <v>1</v>
      </c>
      <c r="O31" s="29">
        <v>60</v>
      </c>
      <c r="P31" s="9">
        <v>1</v>
      </c>
      <c r="Q31" s="8">
        <v>85</v>
      </c>
      <c r="R31" s="28">
        <v>1</v>
      </c>
      <c r="S31" s="28">
        <v>91</v>
      </c>
      <c r="T31" s="9">
        <v>1</v>
      </c>
      <c r="U31" s="8">
        <v>40</v>
      </c>
      <c r="V31" s="28">
        <v>1</v>
      </c>
      <c r="W31" s="28">
        <v>19</v>
      </c>
      <c r="X31" s="9">
        <v>1</v>
      </c>
      <c r="Y31" s="8">
        <v>40</v>
      </c>
      <c r="Z31" s="28">
        <v>1</v>
      </c>
      <c r="AA31" s="28">
        <v>69</v>
      </c>
      <c r="AB31" s="9">
        <v>1</v>
      </c>
      <c r="AC31" s="8">
        <v>20</v>
      </c>
      <c r="AD31" s="28">
        <v>1</v>
      </c>
      <c r="AE31" s="28">
        <v>51</v>
      </c>
      <c r="AF31" s="9">
        <v>1</v>
      </c>
      <c r="AG31" s="8">
        <v>40</v>
      </c>
      <c r="AH31" s="28">
        <v>1</v>
      </c>
      <c r="AI31" s="28">
        <v>62</v>
      </c>
      <c r="AJ31" s="9">
        <v>1</v>
      </c>
      <c r="AK31" s="8">
        <v>20</v>
      </c>
      <c r="AL31" s="28">
        <v>1</v>
      </c>
      <c r="AM31" s="28">
        <v>50</v>
      </c>
      <c r="AN31" s="9">
        <v>1</v>
      </c>
      <c r="AO31" s="8">
        <v>65</v>
      </c>
      <c r="AP31" s="28">
        <v>1</v>
      </c>
      <c r="AQ31" s="28">
        <v>60</v>
      </c>
      <c r="AR31" s="9">
        <v>1</v>
      </c>
      <c r="AS31" s="8">
        <v>59</v>
      </c>
      <c r="AT31" s="106">
        <v>1</v>
      </c>
      <c r="AU31" s="106">
        <v>14</v>
      </c>
    </row>
    <row r="32" spans="1:47" x14ac:dyDescent="0.2">
      <c r="A32" s="11" t="s">
        <v>125</v>
      </c>
      <c r="B32" s="28">
        <v>1</v>
      </c>
      <c r="C32" s="28">
        <v>30</v>
      </c>
      <c r="D32" s="9">
        <v>1</v>
      </c>
      <c r="E32" s="9">
        <v>54</v>
      </c>
      <c r="F32" s="28">
        <v>1</v>
      </c>
      <c r="G32" s="28">
        <v>30</v>
      </c>
      <c r="H32" s="9">
        <v>1</v>
      </c>
      <c r="I32" s="8">
        <v>60</v>
      </c>
      <c r="J32" s="28">
        <v>1</v>
      </c>
      <c r="K32" s="29">
        <v>44</v>
      </c>
      <c r="L32" s="9">
        <v>1</v>
      </c>
      <c r="M32" s="8">
        <v>40</v>
      </c>
      <c r="N32" s="28">
        <v>1</v>
      </c>
      <c r="O32" s="29">
        <v>19</v>
      </c>
      <c r="P32" s="9">
        <v>1</v>
      </c>
      <c r="Q32" s="8">
        <v>40</v>
      </c>
      <c r="R32" s="28">
        <v>1</v>
      </c>
      <c r="S32" s="28">
        <v>81</v>
      </c>
      <c r="T32" s="9">
        <v>1</v>
      </c>
      <c r="U32" s="8">
        <v>20</v>
      </c>
      <c r="V32" s="28">
        <v>1</v>
      </c>
      <c r="W32" s="28">
        <v>29</v>
      </c>
      <c r="X32" s="9">
        <v>1</v>
      </c>
      <c r="Y32" s="8">
        <v>50</v>
      </c>
      <c r="Z32" s="28">
        <v>1</v>
      </c>
      <c r="AA32" s="28">
        <v>27</v>
      </c>
      <c r="AB32" s="9">
        <v>1</v>
      </c>
      <c r="AC32" s="8">
        <v>20</v>
      </c>
      <c r="AD32" s="28">
        <v>1</v>
      </c>
      <c r="AE32" s="28">
        <v>43</v>
      </c>
      <c r="AF32" s="9">
        <v>1</v>
      </c>
      <c r="AG32" s="8">
        <v>40</v>
      </c>
      <c r="AH32" s="28">
        <v>1</v>
      </c>
      <c r="AI32" s="28">
        <v>51</v>
      </c>
      <c r="AJ32" s="9">
        <v>1</v>
      </c>
      <c r="AK32" s="8">
        <v>20</v>
      </c>
      <c r="AL32" s="28">
        <v>1</v>
      </c>
      <c r="AM32" s="28">
        <v>32</v>
      </c>
      <c r="AN32" s="9">
        <v>1</v>
      </c>
      <c r="AO32" s="8">
        <v>50</v>
      </c>
      <c r="AP32" s="28">
        <v>1</v>
      </c>
      <c r="AQ32" s="28">
        <v>10</v>
      </c>
      <c r="AR32" s="9">
        <v>1</v>
      </c>
      <c r="AS32" s="8">
        <v>39</v>
      </c>
      <c r="AT32" s="106">
        <v>1</v>
      </c>
      <c r="AU32" s="106">
        <v>38</v>
      </c>
    </row>
    <row r="33" spans="1:47" x14ac:dyDescent="0.2">
      <c r="A33" s="11" t="s">
        <v>126</v>
      </c>
      <c r="B33" s="28">
        <v>1</v>
      </c>
      <c r="C33" s="28">
        <v>19</v>
      </c>
      <c r="D33" s="9">
        <v>1</v>
      </c>
      <c r="E33" s="9">
        <v>78</v>
      </c>
      <c r="F33" s="28">
        <v>1</v>
      </c>
      <c r="G33" s="28">
        <v>41</v>
      </c>
      <c r="H33" s="9">
        <v>1</v>
      </c>
      <c r="I33" s="8">
        <v>63</v>
      </c>
      <c r="J33" s="28">
        <v>1</v>
      </c>
      <c r="K33" s="29">
        <v>45</v>
      </c>
      <c r="L33" s="9">
        <v>1</v>
      </c>
      <c r="M33" s="8">
        <v>70</v>
      </c>
      <c r="N33" s="28">
        <v>1</v>
      </c>
      <c r="O33" s="29">
        <v>40</v>
      </c>
      <c r="P33" s="9">
        <v>1</v>
      </c>
      <c r="Q33" s="8">
        <v>65</v>
      </c>
      <c r="R33" s="28">
        <v>1</v>
      </c>
      <c r="S33" s="28">
        <v>85</v>
      </c>
      <c r="T33" s="9">
        <v>1</v>
      </c>
      <c r="U33" s="8">
        <v>51</v>
      </c>
      <c r="V33" s="28">
        <v>1</v>
      </c>
      <c r="W33" s="28">
        <v>21</v>
      </c>
      <c r="X33" s="9">
        <v>1</v>
      </c>
      <c r="Y33" s="8">
        <v>80</v>
      </c>
      <c r="Z33" s="28">
        <v>1</v>
      </c>
      <c r="AA33" s="28">
        <v>55</v>
      </c>
      <c r="AB33" s="9">
        <v>1</v>
      </c>
      <c r="AC33" s="8">
        <v>20</v>
      </c>
      <c r="AD33" s="28">
        <v>1</v>
      </c>
      <c r="AE33" s="28">
        <v>80</v>
      </c>
      <c r="AF33" s="9">
        <v>1</v>
      </c>
      <c r="AG33" s="8">
        <v>69</v>
      </c>
      <c r="AH33" s="28">
        <v>1</v>
      </c>
      <c r="AI33" s="28">
        <v>80</v>
      </c>
      <c r="AJ33" s="9">
        <v>1</v>
      </c>
      <c r="AK33" s="8">
        <v>39</v>
      </c>
      <c r="AL33" s="28">
        <v>1</v>
      </c>
      <c r="AM33" s="28">
        <v>70</v>
      </c>
      <c r="AN33" s="9">
        <v>1</v>
      </c>
      <c r="AO33" s="8">
        <v>46</v>
      </c>
      <c r="AP33" s="28">
        <v>1</v>
      </c>
      <c r="AQ33" s="28">
        <v>94</v>
      </c>
      <c r="AR33" s="9">
        <v>1</v>
      </c>
      <c r="AS33" s="8">
        <v>60</v>
      </c>
      <c r="AT33" s="106">
        <v>1</v>
      </c>
      <c r="AU33" s="106">
        <v>85</v>
      </c>
    </row>
    <row r="34" spans="1:47" x14ac:dyDescent="0.2">
      <c r="A34" s="11" t="s">
        <v>127</v>
      </c>
      <c r="B34" s="28">
        <v>1</v>
      </c>
      <c r="C34" s="28">
        <v>19</v>
      </c>
      <c r="D34" s="9">
        <v>1</v>
      </c>
      <c r="E34" s="9">
        <v>40</v>
      </c>
      <c r="F34" s="28">
        <v>1</v>
      </c>
      <c r="G34" s="28">
        <v>39</v>
      </c>
      <c r="H34" s="9">
        <v>1</v>
      </c>
      <c r="I34" s="8">
        <v>67</v>
      </c>
      <c r="J34" s="28">
        <v>1</v>
      </c>
      <c r="K34" s="29">
        <v>60</v>
      </c>
      <c r="L34" s="9">
        <v>1</v>
      </c>
      <c r="M34" s="8">
        <v>40</v>
      </c>
      <c r="N34" s="28">
        <v>1</v>
      </c>
      <c r="O34" s="29">
        <v>15</v>
      </c>
      <c r="P34" s="9">
        <v>1</v>
      </c>
      <c r="Q34" s="8">
        <v>67</v>
      </c>
      <c r="R34" s="28">
        <v>1</v>
      </c>
      <c r="S34" s="28">
        <v>71</v>
      </c>
      <c r="T34" s="9">
        <v>1</v>
      </c>
      <c r="U34" s="8">
        <v>39</v>
      </c>
      <c r="V34" s="28">
        <v>1</v>
      </c>
      <c r="W34" s="28">
        <v>18</v>
      </c>
      <c r="X34" s="9">
        <v>1</v>
      </c>
      <c r="Y34" s="8">
        <v>20</v>
      </c>
      <c r="Z34" s="28">
        <v>1</v>
      </c>
      <c r="AA34" s="28">
        <v>19</v>
      </c>
      <c r="AB34" s="9">
        <v>1</v>
      </c>
      <c r="AC34" s="8">
        <v>10</v>
      </c>
      <c r="AD34" s="28">
        <v>1</v>
      </c>
      <c r="AE34" s="28">
        <v>40</v>
      </c>
      <c r="AF34" s="9">
        <v>1</v>
      </c>
      <c r="AG34" s="8">
        <v>27</v>
      </c>
      <c r="AH34" s="28">
        <v>1</v>
      </c>
      <c r="AI34" s="28">
        <v>36</v>
      </c>
      <c r="AJ34" s="9">
        <v>1</v>
      </c>
      <c r="AK34" s="8">
        <v>20</v>
      </c>
      <c r="AL34" s="28">
        <v>1</v>
      </c>
      <c r="AM34" s="28">
        <v>60</v>
      </c>
      <c r="AN34" s="9">
        <v>1</v>
      </c>
      <c r="AO34" s="8">
        <v>69</v>
      </c>
      <c r="AP34" s="28">
        <v>1</v>
      </c>
      <c r="AQ34" s="28">
        <v>40</v>
      </c>
      <c r="AR34" s="9">
        <v>1</v>
      </c>
      <c r="AS34" s="8">
        <v>59</v>
      </c>
      <c r="AT34" s="106">
        <v>1</v>
      </c>
      <c r="AU34" s="106">
        <v>25</v>
      </c>
    </row>
    <row r="35" spans="1:47" x14ac:dyDescent="0.2">
      <c r="A35" s="11" t="s">
        <v>128</v>
      </c>
      <c r="B35" s="28">
        <v>1</v>
      </c>
      <c r="C35" s="28">
        <v>10</v>
      </c>
      <c r="D35" s="9">
        <v>1</v>
      </c>
      <c r="E35" s="9">
        <v>30</v>
      </c>
      <c r="F35" s="28">
        <v>1</v>
      </c>
      <c r="G35" s="28">
        <v>36</v>
      </c>
      <c r="H35" s="9">
        <v>1</v>
      </c>
      <c r="I35" s="8">
        <v>77</v>
      </c>
      <c r="J35" s="28">
        <v>1</v>
      </c>
      <c r="K35" s="29">
        <v>55</v>
      </c>
      <c r="L35" s="9">
        <v>1</v>
      </c>
      <c r="M35" s="8">
        <v>80</v>
      </c>
      <c r="N35" s="28">
        <v>1</v>
      </c>
      <c r="O35" s="29">
        <v>29</v>
      </c>
      <c r="P35" s="9">
        <v>1</v>
      </c>
      <c r="Q35" s="8">
        <v>60</v>
      </c>
      <c r="R35" s="28">
        <v>1</v>
      </c>
      <c r="S35" s="28">
        <v>83</v>
      </c>
      <c r="T35" s="9">
        <v>1</v>
      </c>
      <c r="U35" s="8">
        <v>39</v>
      </c>
      <c r="V35" s="28">
        <v>1</v>
      </c>
      <c r="W35" s="28">
        <v>29</v>
      </c>
      <c r="X35" s="9">
        <v>1</v>
      </c>
      <c r="Y35" s="8">
        <v>69</v>
      </c>
      <c r="Z35" s="28">
        <v>1</v>
      </c>
      <c r="AA35" s="28">
        <v>32</v>
      </c>
      <c r="AB35" s="9">
        <v>1</v>
      </c>
      <c r="AC35" s="8">
        <v>19</v>
      </c>
      <c r="AD35" s="28">
        <v>1</v>
      </c>
      <c r="AE35" s="28">
        <v>50</v>
      </c>
      <c r="AF35" s="9">
        <v>1</v>
      </c>
      <c r="AG35" s="8">
        <v>28</v>
      </c>
      <c r="AH35" s="28">
        <v>1</v>
      </c>
      <c r="AI35" s="28">
        <v>50</v>
      </c>
      <c r="AJ35" s="9">
        <v>1</v>
      </c>
      <c r="AK35" s="8">
        <v>40</v>
      </c>
      <c r="AL35" s="28">
        <v>1</v>
      </c>
      <c r="AM35" s="28">
        <v>59</v>
      </c>
      <c r="AN35" s="9">
        <v>1</v>
      </c>
      <c r="AO35" s="8">
        <v>79</v>
      </c>
      <c r="AP35" s="28">
        <v>1</v>
      </c>
      <c r="AQ35" s="28">
        <v>40</v>
      </c>
      <c r="AR35" s="9">
        <v>1</v>
      </c>
      <c r="AS35" s="8">
        <v>50</v>
      </c>
      <c r="AT35" s="106">
        <v>1</v>
      </c>
      <c r="AU35" s="106">
        <v>48</v>
      </c>
    </row>
    <row r="36" spans="1:47" x14ac:dyDescent="0.2">
      <c r="A36" s="11" t="s">
        <v>129</v>
      </c>
      <c r="B36" s="28">
        <v>1</v>
      </c>
      <c r="C36" s="28">
        <v>51</v>
      </c>
      <c r="D36" s="9">
        <v>1</v>
      </c>
      <c r="E36" s="9">
        <v>41</v>
      </c>
      <c r="F36" s="28">
        <v>1</v>
      </c>
      <c r="G36" s="28">
        <v>43</v>
      </c>
      <c r="H36" s="9">
        <v>1</v>
      </c>
      <c r="I36" s="8">
        <v>93</v>
      </c>
      <c r="J36" s="28">
        <v>1</v>
      </c>
      <c r="K36" s="29">
        <v>70</v>
      </c>
      <c r="L36" s="9">
        <v>1</v>
      </c>
      <c r="M36" s="8">
        <v>100</v>
      </c>
      <c r="N36" s="28">
        <v>1</v>
      </c>
      <c r="O36" s="29">
        <v>60</v>
      </c>
      <c r="P36" s="9">
        <v>1</v>
      </c>
      <c r="Q36" s="8">
        <v>71</v>
      </c>
      <c r="R36" s="28">
        <v>1</v>
      </c>
      <c r="S36" s="28">
        <v>100</v>
      </c>
      <c r="T36" s="9">
        <v>1</v>
      </c>
      <c r="U36" s="8">
        <v>80</v>
      </c>
      <c r="V36" s="28">
        <v>1</v>
      </c>
      <c r="W36" s="28">
        <v>30</v>
      </c>
      <c r="X36" s="9">
        <v>1</v>
      </c>
      <c r="Y36" s="8">
        <v>79</v>
      </c>
      <c r="Z36" s="28">
        <v>1</v>
      </c>
      <c r="AA36" s="28">
        <v>53</v>
      </c>
      <c r="AB36" s="9">
        <v>1</v>
      </c>
      <c r="AC36" s="8">
        <v>60</v>
      </c>
      <c r="AD36" s="28">
        <v>1</v>
      </c>
      <c r="AE36" s="28">
        <v>64</v>
      </c>
      <c r="AF36" s="9">
        <v>1</v>
      </c>
      <c r="AG36" s="8">
        <v>69</v>
      </c>
      <c r="AH36" s="28">
        <v>1</v>
      </c>
      <c r="AI36" s="28">
        <v>80</v>
      </c>
      <c r="AJ36" s="9">
        <v>1</v>
      </c>
      <c r="AK36" s="8">
        <v>39</v>
      </c>
      <c r="AL36" s="28">
        <v>1</v>
      </c>
      <c r="AM36" s="28">
        <v>69</v>
      </c>
      <c r="AN36" s="9">
        <v>1</v>
      </c>
      <c r="AO36" s="8">
        <v>76</v>
      </c>
      <c r="AP36" s="28">
        <v>1</v>
      </c>
      <c r="AQ36" s="28">
        <v>54</v>
      </c>
      <c r="AR36" s="9">
        <v>1</v>
      </c>
      <c r="AS36" s="8">
        <v>80</v>
      </c>
      <c r="AT36" s="106">
        <v>1</v>
      </c>
      <c r="AU36" s="106">
        <v>49</v>
      </c>
    </row>
    <row r="37" spans="1:47" x14ac:dyDescent="0.2">
      <c r="A37" s="11" t="s">
        <v>130</v>
      </c>
      <c r="B37" s="28">
        <v>1</v>
      </c>
      <c r="C37" s="28">
        <v>20</v>
      </c>
      <c r="D37" s="9">
        <v>1</v>
      </c>
      <c r="E37" s="9">
        <v>59</v>
      </c>
      <c r="F37" s="28">
        <v>1</v>
      </c>
      <c r="G37" s="28">
        <v>37</v>
      </c>
      <c r="H37" s="9">
        <v>1</v>
      </c>
      <c r="I37" s="8">
        <v>91</v>
      </c>
      <c r="J37" s="28">
        <v>1</v>
      </c>
      <c r="K37" s="29">
        <v>70</v>
      </c>
      <c r="L37" s="9">
        <v>1</v>
      </c>
      <c r="M37" s="8">
        <v>100</v>
      </c>
      <c r="N37" s="28">
        <v>1</v>
      </c>
      <c r="O37" s="29">
        <v>29</v>
      </c>
      <c r="P37" s="9">
        <v>1</v>
      </c>
      <c r="Q37" s="8">
        <v>89</v>
      </c>
      <c r="R37" s="28">
        <v>1</v>
      </c>
      <c r="S37" s="28">
        <v>79</v>
      </c>
      <c r="T37" s="9">
        <v>1</v>
      </c>
      <c r="U37" s="8">
        <v>59</v>
      </c>
      <c r="V37" s="28">
        <v>1</v>
      </c>
      <c r="W37" s="28">
        <v>62</v>
      </c>
      <c r="X37" s="9">
        <v>1</v>
      </c>
      <c r="Y37" s="8">
        <v>80</v>
      </c>
      <c r="Z37" s="28">
        <v>1</v>
      </c>
      <c r="AA37" s="28">
        <v>62</v>
      </c>
      <c r="AB37" s="9">
        <v>1</v>
      </c>
      <c r="AC37" s="8">
        <v>30</v>
      </c>
      <c r="AD37" s="28">
        <v>1</v>
      </c>
      <c r="AE37" s="28">
        <v>64</v>
      </c>
      <c r="AF37" s="9">
        <v>1</v>
      </c>
      <c r="AG37" s="8">
        <v>76</v>
      </c>
      <c r="AH37" s="28">
        <v>1</v>
      </c>
      <c r="AI37" s="28">
        <v>70</v>
      </c>
      <c r="AJ37" s="9">
        <v>1</v>
      </c>
      <c r="AK37" s="8">
        <v>40</v>
      </c>
      <c r="AL37" s="28">
        <v>1</v>
      </c>
      <c r="AM37" s="28">
        <v>80</v>
      </c>
      <c r="AN37" s="9">
        <v>1</v>
      </c>
      <c r="AO37" s="8">
        <v>90</v>
      </c>
      <c r="AP37" s="28">
        <v>1</v>
      </c>
      <c r="AQ37" s="28">
        <v>50</v>
      </c>
      <c r="AR37" s="9">
        <v>1</v>
      </c>
      <c r="AS37" s="8">
        <v>79</v>
      </c>
      <c r="AT37" s="106">
        <v>1</v>
      </c>
      <c r="AU37" s="106">
        <v>74</v>
      </c>
    </row>
    <row r="38" spans="1:47" x14ac:dyDescent="0.2">
      <c r="A38" s="11" t="s">
        <v>131</v>
      </c>
      <c r="B38" s="28">
        <v>1</v>
      </c>
      <c r="C38" s="28">
        <v>39</v>
      </c>
      <c r="D38" s="9">
        <v>1</v>
      </c>
      <c r="E38" s="9">
        <v>60</v>
      </c>
      <c r="F38" s="28">
        <v>1</v>
      </c>
      <c r="G38" s="28">
        <v>39</v>
      </c>
      <c r="H38" s="9">
        <v>1</v>
      </c>
      <c r="I38" s="8">
        <v>64</v>
      </c>
      <c r="J38" s="28">
        <v>1</v>
      </c>
      <c r="K38" s="29">
        <v>34</v>
      </c>
      <c r="L38" s="9">
        <v>1</v>
      </c>
      <c r="M38" s="8">
        <v>70</v>
      </c>
      <c r="N38" s="28">
        <v>1</v>
      </c>
      <c r="O38" s="29">
        <v>20</v>
      </c>
      <c r="P38" s="9">
        <v>1</v>
      </c>
      <c r="Q38" s="8">
        <v>54</v>
      </c>
      <c r="R38" s="28">
        <v>1</v>
      </c>
      <c r="S38" s="28">
        <v>86</v>
      </c>
      <c r="T38" s="9">
        <v>1</v>
      </c>
      <c r="U38" s="8">
        <v>40</v>
      </c>
      <c r="V38" s="28">
        <v>1</v>
      </c>
      <c r="W38" s="28">
        <v>30</v>
      </c>
      <c r="X38" s="9">
        <v>1</v>
      </c>
      <c r="Y38" s="8">
        <v>50</v>
      </c>
      <c r="Z38" s="28">
        <v>1</v>
      </c>
      <c r="AA38" s="28">
        <v>43</v>
      </c>
      <c r="AB38" s="9">
        <v>1</v>
      </c>
      <c r="AC38" s="8">
        <v>29</v>
      </c>
      <c r="AD38" s="28">
        <v>1</v>
      </c>
      <c r="AE38" s="28">
        <v>46</v>
      </c>
      <c r="AF38" s="9">
        <v>1</v>
      </c>
      <c r="AG38" s="8">
        <v>71</v>
      </c>
      <c r="AH38" s="28">
        <v>1</v>
      </c>
      <c r="AI38" s="28">
        <v>67</v>
      </c>
      <c r="AJ38" s="9">
        <v>1</v>
      </c>
      <c r="AK38" s="8">
        <v>30</v>
      </c>
      <c r="AL38" s="28">
        <v>1</v>
      </c>
      <c r="AM38" s="28">
        <v>65</v>
      </c>
      <c r="AN38" s="9">
        <v>1</v>
      </c>
      <c r="AO38" s="8">
        <v>81</v>
      </c>
      <c r="AP38" s="28">
        <v>1</v>
      </c>
      <c r="AQ38" s="28">
        <v>29</v>
      </c>
      <c r="AR38" s="9">
        <v>1</v>
      </c>
      <c r="AS38" s="8">
        <v>50</v>
      </c>
      <c r="AT38" s="106">
        <v>1</v>
      </c>
      <c r="AU38" s="106">
        <v>57</v>
      </c>
    </row>
    <row r="39" spans="1:47" x14ac:dyDescent="0.2">
      <c r="A39" s="11" t="s">
        <v>132</v>
      </c>
      <c r="B39" s="28">
        <v>1</v>
      </c>
      <c r="C39" s="28">
        <v>60</v>
      </c>
      <c r="D39" s="9">
        <v>1</v>
      </c>
      <c r="E39" s="9">
        <v>69</v>
      </c>
      <c r="F39" s="28">
        <v>1</v>
      </c>
      <c r="G39" s="28">
        <v>45</v>
      </c>
      <c r="H39" s="9">
        <v>1</v>
      </c>
      <c r="I39" s="8">
        <v>80</v>
      </c>
      <c r="J39" s="28">
        <v>1</v>
      </c>
      <c r="K39" s="29">
        <v>80</v>
      </c>
      <c r="L39" s="9">
        <v>1</v>
      </c>
      <c r="M39" s="8">
        <v>100</v>
      </c>
      <c r="N39" s="28">
        <v>1</v>
      </c>
      <c r="O39" s="29">
        <v>50</v>
      </c>
      <c r="P39" s="9">
        <v>1</v>
      </c>
      <c r="Q39" s="8">
        <v>74</v>
      </c>
      <c r="R39" s="28">
        <v>1</v>
      </c>
      <c r="S39" s="28">
        <v>80</v>
      </c>
      <c r="T39" s="9">
        <v>1</v>
      </c>
      <c r="U39" s="8">
        <v>40</v>
      </c>
      <c r="V39" s="28">
        <v>1</v>
      </c>
      <c r="W39" s="28">
        <v>66</v>
      </c>
      <c r="X39" s="9">
        <v>1</v>
      </c>
      <c r="Y39" s="8">
        <v>80</v>
      </c>
      <c r="Z39" s="28">
        <v>1</v>
      </c>
      <c r="AA39" s="28">
        <v>59</v>
      </c>
      <c r="AB39" s="9">
        <v>1</v>
      </c>
      <c r="AC39" s="8">
        <v>31</v>
      </c>
      <c r="AD39" s="28">
        <v>1</v>
      </c>
      <c r="AE39" s="28">
        <v>77</v>
      </c>
      <c r="AF39" s="9">
        <v>1</v>
      </c>
      <c r="AG39" s="8">
        <v>40</v>
      </c>
      <c r="AH39" s="28">
        <v>1</v>
      </c>
      <c r="AI39" s="28">
        <v>72</v>
      </c>
      <c r="AJ39" s="9">
        <v>1</v>
      </c>
      <c r="AK39" s="8">
        <v>49</v>
      </c>
      <c r="AL39" s="28">
        <v>1</v>
      </c>
      <c r="AM39" s="28">
        <v>80</v>
      </c>
      <c r="AN39" s="9">
        <v>1</v>
      </c>
      <c r="AO39" s="8">
        <v>93</v>
      </c>
      <c r="AP39" s="28">
        <v>1</v>
      </c>
      <c r="AQ39" s="28">
        <v>59</v>
      </c>
      <c r="AR39" s="9">
        <v>1</v>
      </c>
      <c r="AS39" s="8">
        <v>50</v>
      </c>
      <c r="AT39" s="106">
        <v>1</v>
      </c>
      <c r="AU39" s="106">
        <v>63</v>
      </c>
    </row>
    <row r="40" spans="1:47" x14ac:dyDescent="0.2">
      <c r="A40" s="11" t="s">
        <v>133</v>
      </c>
      <c r="B40" s="28">
        <v>1</v>
      </c>
      <c r="C40" s="28">
        <v>49</v>
      </c>
      <c r="D40" s="9">
        <v>1</v>
      </c>
      <c r="E40" s="9">
        <v>39</v>
      </c>
      <c r="F40" s="28">
        <v>1</v>
      </c>
      <c r="G40" s="28">
        <v>38</v>
      </c>
      <c r="H40" s="9">
        <v>1</v>
      </c>
      <c r="I40" s="8">
        <v>89</v>
      </c>
      <c r="J40" s="28">
        <v>1</v>
      </c>
      <c r="K40" s="29">
        <v>59</v>
      </c>
      <c r="L40" s="9">
        <v>1</v>
      </c>
      <c r="M40" s="8">
        <v>100</v>
      </c>
      <c r="N40" s="28">
        <v>1</v>
      </c>
      <c r="O40" s="29">
        <v>49</v>
      </c>
      <c r="P40" s="9">
        <v>1</v>
      </c>
      <c r="Q40" s="8">
        <v>73</v>
      </c>
      <c r="R40" s="28">
        <v>1</v>
      </c>
      <c r="S40" s="28">
        <v>91</v>
      </c>
      <c r="T40" s="9">
        <v>1</v>
      </c>
      <c r="U40" s="8">
        <v>68</v>
      </c>
      <c r="V40" s="28">
        <v>1</v>
      </c>
      <c r="W40" s="28">
        <v>39</v>
      </c>
      <c r="X40" s="9">
        <v>1</v>
      </c>
      <c r="Y40" s="8">
        <v>69</v>
      </c>
      <c r="Z40" s="28">
        <v>1</v>
      </c>
      <c r="AA40" s="28">
        <v>57</v>
      </c>
      <c r="AB40" s="9">
        <v>1</v>
      </c>
      <c r="AC40" s="8">
        <v>29</v>
      </c>
      <c r="AD40" s="28">
        <v>1</v>
      </c>
      <c r="AE40" s="28">
        <v>55</v>
      </c>
      <c r="AF40" s="9">
        <v>1</v>
      </c>
      <c r="AG40" s="8">
        <v>64</v>
      </c>
      <c r="AH40" s="28">
        <v>1</v>
      </c>
      <c r="AI40" s="28">
        <v>80</v>
      </c>
      <c r="AJ40" s="9">
        <v>1</v>
      </c>
      <c r="AK40" s="8">
        <v>80</v>
      </c>
      <c r="AL40" s="28">
        <v>1</v>
      </c>
      <c r="AM40" s="28">
        <v>79</v>
      </c>
      <c r="AN40" s="9">
        <v>1</v>
      </c>
      <c r="AO40" s="8">
        <v>86</v>
      </c>
      <c r="AP40" s="28">
        <v>1</v>
      </c>
      <c r="AQ40" s="28">
        <v>70</v>
      </c>
      <c r="AR40" s="9">
        <v>1</v>
      </c>
      <c r="AS40" s="8">
        <v>60</v>
      </c>
      <c r="AT40" s="106">
        <v>1</v>
      </c>
      <c r="AU40" s="106">
        <v>65</v>
      </c>
    </row>
    <row r="41" spans="1:47" x14ac:dyDescent="0.2">
      <c r="A41" s="11" t="s">
        <v>134</v>
      </c>
      <c r="B41" s="28">
        <v>1</v>
      </c>
      <c r="C41" s="28">
        <v>19</v>
      </c>
      <c r="D41" s="9">
        <v>1</v>
      </c>
      <c r="E41" s="9">
        <v>70</v>
      </c>
      <c r="F41" s="28">
        <v>1</v>
      </c>
      <c r="G41" s="28">
        <v>50</v>
      </c>
      <c r="H41" s="9">
        <v>1</v>
      </c>
      <c r="I41" s="8">
        <v>87</v>
      </c>
      <c r="J41" s="28">
        <v>1</v>
      </c>
      <c r="K41" s="29">
        <v>66</v>
      </c>
      <c r="L41" s="9">
        <v>1</v>
      </c>
      <c r="M41" s="8">
        <v>100</v>
      </c>
      <c r="N41" s="28">
        <v>1</v>
      </c>
      <c r="O41" s="29">
        <v>33</v>
      </c>
      <c r="P41" s="9">
        <v>1</v>
      </c>
      <c r="Q41" s="8">
        <v>69</v>
      </c>
      <c r="R41" s="28">
        <v>1</v>
      </c>
      <c r="S41" s="28">
        <v>100</v>
      </c>
      <c r="T41" s="9">
        <v>1</v>
      </c>
      <c r="U41" s="8">
        <v>59</v>
      </c>
      <c r="V41" s="28">
        <v>1</v>
      </c>
      <c r="W41" s="28">
        <v>51</v>
      </c>
      <c r="X41" s="9">
        <v>1</v>
      </c>
      <c r="Y41" s="8">
        <v>50</v>
      </c>
      <c r="Z41" s="28">
        <v>1</v>
      </c>
      <c r="AA41" s="28">
        <v>60</v>
      </c>
      <c r="AB41" s="9">
        <v>1</v>
      </c>
      <c r="AC41" s="8">
        <v>59</v>
      </c>
      <c r="AD41" s="28">
        <v>1</v>
      </c>
      <c r="AE41" s="28">
        <v>67</v>
      </c>
      <c r="AF41" s="9">
        <v>1</v>
      </c>
      <c r="AG41" s="8">
        <v>70</v>
      </c>
      <c r="AH41" s="28">
        <v>1</v>
      </c>
      <c r="AI41" s="28">
        <v>69</v>
      </c>
      <c r="AJ41" s="9">
        <v>1</v>
      </c>
      <c r="AK41" s="8">
        <v>40</v>
      </c>
      <c r="AL41" s="28">
        <v>1</v>
      </c>
      <c r="AM41" s="28">
        <v>94</v>
      </c>
      <c r="AN41" s="9">
        <v>1</v>
      </c>
      <c r="AO41" s="8">
        <v>69</v>
      </c>
      <c r="AP41" s="28">
        <v>1</v>
      </c>
      <c r="AQ41" s="28">
        <v>90</v>
      </c>
      <c r="AR41" s="9">
        <v>1</v>
      </c>
      <c r="AS41" s="8">
        <v>59</v>
      </c>
      <c r="AT41" s="106">
        <v>1</v>
      </c>
      <c r="AU41" s="106">
        <v>84</v>
      </c>
    </row>
    <row r="42" spans="1:47" x14ac:dyDescent="0.2">
      <c r="A42" s="11" t="s">
        <v>135</v>
      </c>
      <c r="B42" s="28">
        <v>1</v>
      </c>
      <c r="C42" s="28">
        <v>79</v>
      </c>
      <c r="D42" s="9">
        <v>1</v>
      </c>
      <c r="E42" s="9">
        <v>66</v>
      </c>
      <c r="F42" s="28">
        <v>1</v>
      </c>
      <c r="G42" s="28">
        <v>69</v>
      </c>
      <c r="H42" s="9">
        <v>1</v>
      </c>
      <c r="I42" s="8">
        <v>100</v>
      </c>
      <c r="J42" s="28">
        <v>1</v>
      </c>
      <c r="K42" s="29">
        <v>87</v>
      </c>
      <c r="L42" s="9">
        <v>1</v>
      </c>
      <c r="M42" s="8">
        <v>100</v>
      </c>
      <c r="N42" s="28">
        <v>1</v>
      </c>
      <c r="O42" s="29">
        <v>60</v>
      </c>
      <c r="P42" s="9">
        <v>1</v>
      </c>
      <c r="Q42" s="8">
        <v>87</v>
      </c>
      <c r="R42" s="28">
        <v>1</v>
      </c>
      <c r="S42" s="28">
        <v>100</v>
      </c>
      <c r="T42" s="9">
        <v>1</v>
      </c>
      <c r="U42" s="8">
        <v>70</v>
      </c>
      <c r="V42" s="28">
        <v>1</v>
      </c>
      <c r="W42" s="28">
        <v>50</v>
      </c>
      <c r="X42" s="9">
        <v>1</v>
      </c>
      <c r="Y42" s="8">
        <v>100</v>
      </c>
      <c r="Z42" s="28">
        <v>1</v>
      </c>
      <c r="AA42" s="28">
        <v>66</v>
      </c>
      <c r="AB42" s="9">
        <v>1</v>
      </c>
      <c r="AC42" s="8">
        <v>60</v>
      </c>
      <c r="AD42" s="28">
        <v>1</v>
      </c>
      <c r="AE42" s="28">
        <v>74</v>
      </c>
      <c r="AF42" s="9">
        <v>1</v>
      </c>
      <c r="AG42" s="8">
        <v>77</v>
      </c>
      <c r="AH42" s="28">
        <v>1</v>
      </c>
      <c r="AI42" s="28">
        <v>79</v>
      </c>
      <c r="AJ42" s="9">
        <v>1</v>
      </c>
      <c r="AK42" s="8">
        <v>70</v>
      </c>
      <c r="AL42" s="28">
        <v>1</v>
      </c>
      <c r="AM42" s="28">
        <v>99</v>
      </c>
      <c r="AN42" s="9">
        <v>1</v>
      </c>
      <c r="AO42" s="8">
        <v>88</v>
      </c>
      <c r="AP42" s="28">
        <v>1</v>
      </c>
      <c r="AQ42" s="28">
        <v>89</v>
      </c>
      <c r="AR42" s="9">
        <v>1</v>
      </c>
      <c r="AS42" s="8">
        <v>90</v>
      </c>
      <c r="AT42" s="106">
        <v>1</v>
      </c>
      <c r="AU42" s="106">
        <v>94</v>
      </c>
    </row>
    <row r="43" spans="1:47" x14ac:dyDescent="0.2">
      <c r="A43" s="11" t="s">
        <v>136</v>
      </c>
      <c r="B43" s="28">
        <v>1</v>
      </c>
      <c r="C43" s="28">
        <v>28</v>
      </c>
      <c r="D43" s="9">
        <v>1</v>
      </c>
      <c r="E43" s="9">
        <v>70</v>
      </c>
      <c r="F43" s="28">
        <v>1</v>
      </c>
      <c r="G43" s="28">
        <v>64</v>
      </c>
      <c r="H43" s="9">
        <v>1</v>
      </c>
      <c r="I43" s="8">
        <v>100</v>
      </c>
      <c r="J43" s="28">
        <v>1</v>
      </c>
      <c r="K43" s="29">
        <v>90</v>
      </c>
      <c r="L43" s="9">
        <v>1</v>
      </c>
      <c r="M43" s="8">
        <v>100</v>
      </c>
      <c r="N43" s="28">
        <v>1</v>
      </c>
      <c r="O43" s="29">
        <v>70</v>
      </c>
      <c r="P43" s="9">
        <v>1</v>
      </c>
      <c r="Q43" s="8">
        <v>62</v>
      </c>
      <c r="R43" s="28">
        <v>1</v>
      </c>
      <c r="S43" s="28">
        <v>100</v>
      </c>
      <c r="T43" s="9">
        <v>1</v>
      </c>
      <c r="U43" s="8">
        <v>59</v>
      </c>
      <c r="V43" s="28">
        <v>1</v>
      </c>
      <c r="W43" s="28">
        <v>40</v>
      </c>
      <c r="X43" s="9">
        <v>1</v>
      </c>
      <c r="Y43" s="8">
        <v>100</v>
      </c>
      <c r="Z43" s="28">
        <v>1</v>
      </c>
      <c r="AA43" s="28">
        <v>70</v>
      </c>
      <c r="AB43" s="9">
        <v>1</v>
      </c>
      <c r="AC43" s="8">
        <v>40</v>
      </c>
      <c r="AD43" s="28">
        <v>1</v>
      </c>
      <c r="AE43" s="28">
        <v>71</v>
      </c>
      <c r="AF43" s="9">
        <v>1</v>
      </c>
      <c r="AG43" s="8">
        <v>76</v>
      </c>
      <c r="AH43" s="28">
        <v>1</v>
      </c>
      <c r="AI43" s="28">
        <v>89</v>
      </c>
      <c r="AJ43" s="9">
        <v>1</v>
      </c>
      <c r="AK43" s="8">
        <v>70</v>
      </c>
      <c r="AL43" s="28">
        <v>1</v>
      </c>
      <c r="AM43" s="28">
        <v>97</v>
      </c>
      <c r="AN43" s="9">
        <v>1</v>
      </c>
      <c r="AO43" s="8">
        <v>93</v>
      </c>
      <c r="AP43" s="28">
        <v>1</v>
      </c>
      <c r="AQ43" s="28">
        <v>70</v>
      </c>
      <c r="AR43" s="9">
        <v>1</v>
      </c>
      <c r="AS43" s="8">
        <v>90</v>
      </c>
      <c r="AT43" s="106">
        <v>1</v>
      </c>
      <c r="AU43" s="106">
        <v>78</v>
      </c>
    </row>
    <row r="44" spans="1:47" x14ac:dyDescent="0.2">
      <c r="A44" s="11" t="s">
        <v>137</v>
      </c>
      <c r="B44" s="28">
        <v>0</v>
      </c>
      <c r="C44" s="28">
        <v>0</v>
      </c>
      <c r="D44" s="9">
        <v>0</v>
      </c>
      <c r="E44" s="9">
        <v>0</v>
      </c>
      <c r="F44" s="28">
        <v>0</v>
      </c>
      <c r="G44" s="28">
        <v>0</v>
      </c>
      <c r="H44" s="9">
        <v>0</v>
      </c>
      <c r="I44" s="8">
        <v>0</v>
      </c>
      <c r="J44" s="28">
        <v>0</v>
      </c>
      <c r="K44" s="29">
        <v>0</v>
      </c>
      <c r="L44" s="9">
        <v>0</v>
      </c>
      <c r="M44" s="8">
        <v>0</v>
      </c>
      <c r="N44" s="28">
        <v>0</v>
      </c>
      <c r="O44" s="29">
        <v>0</v>
      </c>
      <c r="P44" s="9">
        <v>0</v>
      </c>
      <c r="Q44" s="8">
        <v>0</v>
      </c>
      <c r="R44" s="28">
        <v>0</v>
      </c>
      <c r="S44" s="28">
        <v>0</v>
      </c>
      <c r="T44" s="9">
        <v>1</v>
      </c>
      <c r="U44" s="8">
        <v>0</v>
      </c>
      <c r="V44" s="28">
        <v>0</v>
      </c>
      <c r="W44" s="28">
        <v>0</v>
      </c>
      <c r="X44" s="9">
        <v>0</v>
      </c>
      <c r="Y44" s="8">
        <v>0</v>
      </c>
      <c r="Z44" s="28">
        <v>0</v>
      </c>
      <c r="AA44" s="28">
        <v>0</v>
      </c>
      <c r="AB44" s="9">
        <v>1</v>
      </c>
      <c r="AC44" s="8">
        <v>0</v>
      </c>
      <c r="AD44" s="28">
        <v>0</v>
      </c>
      <c r="AE44" s="28">
        <v>0</v>
      </c>
      <c r="AF44" s="9">
        <v>0</v>
      </c>
      <c r="AG44" s="8">
        <v>0</v>
      </c>
      <c r="AH44" s="28">
        <v>0</v>
      </c>
      <c r="AI44" s="28">
        <v>0</v>
      </c>
      <c r="AJ44" s="9">
        <v>0</v>
      </c>
      <c r="AK44" s="8">
        <v>0</v>
      </c>
      <c r="AL44" s="28">
        <v>0</v>
      </c>
      <c r="AM44" s="28">
        <v>0</v>
      </c>
      <c r="AN44" s="9">
        <v>1</v>
      </c>
      <c r="AO44" s="8">
        <v>10</v>
      </c>
      <c r="AP44" s="28">
        <v>0</v>
      </c>
      <c r="AQ44" s="28">
        <v>0</v>
      </c>
      <c r="AR44" s="9">
        <v>1</v>
      </c>
      <c r="AS44" s="8">
        <v>20</v>
      </c>
      <c r="AT44" s="106">
        <v>0</v>
      </c>
      <c r="AU44" s="106">
        <v>0</v>
      </c>
    </row>
    <row r="45" spans="1:47" x14ac:dyDescent="0.2">
      <c r="A45" s="11" t="s">
        <v>138</v>
      </c>
      <c r="B45" s="28">
        <v>1</v>
      </c>
      <c r="C45" s="28">
        <v>60</v>
      </c>
      <c r="D45" s="9">
        <v>1</v>
      </c>
      <c r="E45" s="9">
        <v>10</v>
      </c>
      <c r="F45" s="28">
        <v>1</v>
      </c>
      <c r="G45" s="28">
        <v>50</v>
      </c>
      <c r="H45" s="9">
        <v>1</v>
      </c>
      <c r="I45" s="8">
        <v>81</v>
      </c>
      <c r="J45" s="28">
        <v>1</v>
      </c>
      <c r="K45" s="29">
        <v>75</v>
      </c>
      <c r="L45" s="9">
        <v>1</v>
      </c>
      <c r="M45" s="8">
        <v>100</v>
      </c>
      <c r="N45" s="28">
        <v>1</v>
      </c>
      <c r="O45" s="29">
        <v>60</v>
      </c>
      <c r="P45" s="9">
        <v>1</v>
      </c>
      <c r="Q45" s="8">
        <v>86</v>
      </c>
      <c r="R45" s="28">
        <v>1</v>
      </c>
      <c r="S45" s="28">
        <v>100</v>
      </c>
      <c r="T45" s="9">
        <v>1</v>
      </c>
      <c r="U45" s="8">
        <v>69</v>
      </c>
      <c r="V45" s="28">
        <v>1</v>
      </c>
      <c r="W45" s="28">
        <v>38</v>
      </c>
      <c r="X45" s="9">
        <v>1</v>
      </c>
      <c r="Y45" s="8">
        <v>50</v>
      </c>
      <c r="Z45" s="28">
        <v>1</v>
      </c>
      <c r="AA45" s="28">
        <v>73</v>
      </c>
      <c r="AB45" s="9">
        <v>1</v>
      </c>
      <c r="AC45" s="8">
        <v>40</v>
      </c>
      <c r="AD45" s="28">
        <v>1</v>
      </c>
      <c r="AE45" s="28">
        <v>25</v>
      </c>
      <c r="AF45" s="9">
        <v>1</v>
      </c>
      <c r="AG45" s="8">
        <v>61</v>
      </c>
      <c r="AH45" s="28">
        <v>1</v>
      </c>
      <c r="AI45" s="28">
        <v>41</v>
      </c>
      <c r="AJ45" s="9">
        <v>1</v>
      </c>
      <c r="AK45" s="8">
        <v>20</v>
      </c>
      <c r="AL45" s="28">
        <v>1</v>
      </c>
      <c r="AM45" s="28">
        <v>59</v>
      </c>
      <c r="AN45" s="9">
        <v>1</v>
      </c>
      <c r="AO45" s="8">
        <v>90</v>
      </c>
      <c r="AP45" s="28">
        <v>1</v>
      </c>
      <c r="AQ45" s="28">
        <v>59</v>
      </c>
      <c r="AR45" s="9">
        <v>1</v>
      </c>
      <c r="AS45" s="8">
        <v>80</v>
      </c>
      <c r="AT45" s="106">
        <v>1</v>
      </c>
      <c r="AU45" s="106">
        <v>9</v>
      </c>
    </row>
    <row r="46" spans="1:47" x14ac:dyDescent="0.2">
      <c r="A46" s="11" t="s">
        <v>139</v>
      </c>
      <c r="B46" s="28">
        <v>1</v>
      </c>
      <c r="C46" s="28">
        <v>29</v>
      </c>
      <c r="D46" s="9">
        <v>1</v>
      </c>
      <c r="E46" s="9">
        <v>37</v>
      </c>
      <c r="F46" s="28">
        <v>1</v>
      </c>
      <c r="G46" s="28">
        <v>58</v>
      </c>
      <c r="H46" s="9">
        <v>1</v>
      </c>
      <c r="I46" s="8">
        <v>50</v>
      </c>
      <c r="J46" s="28">
        <v>1</v>
      </c>
      <c r="K46" s="29">
        <v>40</v>
      </c>
      <c r="L46" s="9">
        <v>1</v>
      </c>
      <c r="M46" s="8">
        <v>59</v>
      </c>
      <c r="N46" s="28">
        <v>1</v>
      </c>
      <c r="O46" s="29">
        <v>20</v>
      </c>
      <c r="P46" s="9">
        <v>1</v>
      </c>
      <c r="Q46" s="8">
        <v>58</v>
      </c>
      <c r="R46" s="28">
        <v>1</v>
      </c>
      <c r="S46" s="28">
        <v>86</v>
      </c>
      <c r="T46" s="9">
        <v>1</v>
      </c>
      <c r="U46" s="8">
        <v>69</v>
      </c>
      <c r="V46" s="28">
        <v>1</v>
      </c>
      <c r="W46" s="28">
        <v>19</v>
      </c>
      <c r="X46" s="9">
        <v>1</v>
      </c>
      <c r="Y46" s="8">
        <v>71</v>
      </c>
      <c r="Z46" s="28">
        <v>1</v>
      </c>
      <c r="AA46" s="28">
        <v>61</v>
      </c>
      <c r="AB46" s="9">
        <v>1</v>
      </c>
      <c r="AC46" s="8">
        <v>50</v>
      </c>
      <c r="AD46" s="28">
        <v>1</v>
      </c>
      <c r="AE46" s="28">
        <v>44</v>
      </c>
      <c r="AF46" s="9">
        <v>1</v>
      </c>
      <c r="AG46" s="8">
        <v>50</v>
      </c>
      <c r="AH46" s="28">
        <v>1</v>
      </c>
      <c r="AI46" s="28">
        <v>70</v>
      </c>
      <c r="AJ46" s="9">
        <v>1</v>
      </c>
      <c r="AK46" s="8">
        <v>20</v>
      </c>
      <c r="AL46" s="28">
        <v>1</v>
      </c>
      <c r="AM46" s="28">
        <v>73</v>
      </c>
      <c r="AN46" s="9">
        <v>1</v>
      </c>
      <c r="AO46" s="8">
        <v>82</v>
      </c>
      <c r="AP46" s="28">
        <v>1</v>
      </c>
      <c r="AQ46" s="28">
        <v>50</v>
      </c>
      <c r="AR46" s="9">
        <v>1</v>
      </c>
      <c r="AS46" s="8">
        <v>80</v>
      </c>
      <c r="AT46" s="106">
        <v>1</v>
      </c>
      <c r="AU46" s="106">
        <v>51</v>
      </c>
    </row>
    <row r="47" spans="1:47" x14ac:dyDescent="0.2">
      <c r="A47" s="11" t="s">
        <v>140</v>
      </c>
      <c r="B47" s="28">
        <v>1</v>
      </c>
      <c r="C47" s="28">
        <v>19</v>
      </c>
      <c r="D47" s="9">
        <v>1</v>
      </c>
      <c r="E47" s="9">
        <v>56</v>
      </c>
      <c r="F47" s="28">
        <v>1</v>
      </c>
      <c r="G47" s="28">
        <v>9</v>
      </c>
      <c r="H47" s="9">
        <v>1</v>
      </c>
      <c r="I47" s="8">
        <v>19</v>
      </c>
      <c r="J47" s="28">
        <v>1</v>
      </c>
      <c r="K47" s="29">
        <v>14</v>
      </c>
      <c r="L47" s="9">
        <v>1</v>
      </c>
      <c r="M47" s="8">
        <v>10</v>
      </c>
      <c r="N47" s="28">
        <v>1</v>
      </c>
      <c r="O47" s="29">
        <v>21</v>
      </c>
      <c r="P47" s="9">
        <v>1</v>
      </c>
      <c r="Q47" s="8">
        <v>53</v>
      </c>
      <c r="R47" s="28">
        <v>1</v>
      </c>
      <c r="S47" s="28">
        <v>80</v>
      </c>
      <c r="T47" s="9">
        <v>1</v>
      </c>
      <c r="U47" s="8">
        <v>20</v>
      </c>
      <c r="V47" s="28">
        <v>1</v>
      </c>
      <c r="W47" s="28">
        <v>10</v>
      </c>
      <c r="X47" s="9">
        <v>1</v>
      </c>
      <c r="Y47" s="8">
        <v>10</v>
      </c>
      <c r="Z47" s="28">
        <v>1</v>
      </c>
      <c r="AA47" s="28">
        <v>23</v>
      </c>
      <c r="AB47" s="9">
        <v>1</v>
      </c>
      <c r="AC47" s="8">
        <v>10</v>
      </c>
      <c r="AD47" s="28">
        <v>1</v>
      </c>
      <c r="AE47" s="28">
        <v>6</v>
      </c>
      <c r="AF47" s="9">
        <v>1</v>
      </c>
      <c r="AG47" s="8">
        <v>19</v>
      </c>
      <c r="AH47" s="28">
        <v>1</v>
      </c>
      <c r="AI47" s="28">
        <v>8</v>
      </c>
      <c r="AJ47" s="9">
        <v>0</v>
      </c>
      <c r="AK47" s="8">
        <v>0</v>
      </c>
      <c r="AL47" s="28">
        <v>1</v>
      </c>
      <c r="AM47" s="28">
        <v>32</v>
      </c>
      <c r="AN47" s="9">
        <v>1</v>
      </c>
      <c r="AO47" s="8">
        <v>11</v>
      </c>
      <c r="AP47" s="28">
        <v>0</v>
      </c>
      <c r="AQ47" s="28">
        <v>0</v>
      </c>
      <c r="AR47" s="9">
        <v>1</v>
      </c>
      <c r="AS47" s="8">
        <v>20</v>
      </c>
      <c r="AT47" s="106">
        <v>1</v>
      </c>
      <c r="AU47" s="106">
        <v>22</v>
      </c>
    </row>
    <row r="48" spans="1:47" x14ac:dyDescent="0.2">
      <c r="A48" s="11" t="s">
        <v>141</v>
      </c>
      <c r="B48" s="28">
        <v>1</v>
      </c>
      <c r="C48" s="28">
        <v>9</v>
      </c>
      <c r="D48" s="9">
        <v>0</v>
      </c>
      <c r="E48" s="9">
        <v>0</v>
      </c>
      <c r="F48" s="28">
        <v>1</v>
      </c>
      <c r="G48" s="28">
        <v>39</v>
      </c>
      <c r="H48" s="9">
        <v>1</v>
      </c>
      <c r="I48" s="8">
        <v>8</v>
      </c>
      <c r="J48" s="28">
        <v>1</v>
      </c>
      <c r="K48" s="29">
        <v>25</v>
      </c>
      <c r="L48" s="9">
        <v>0</v>
      </c>
      <c r="M48" s="8">
        <v>0</v>
      </c>
      <c r="N48" s="28">
        <v>0</v>
      </c>
      <c r="O48" s="29">
        <v>0</v>
      </c>
      <c r="P48" s="9">
        <v>1</v>
      </c>
      <c r="Q48" s="8">
        <v>85</v>
      </c>
      <c r="R48" s="28">
        <v>1</v>
      </c>
      <c r="S48" s="28">
        <v>82</v>
      </c>
      <c r="T48" s="9">
        <v>1</v>
      </c>
      <c r="U48" s="8">
        <v>31</v>
      </c>
      <c r="V48" s="28">
        <v>1</v>
      </c>
      <c r="W48" s="28">
        <v>10</v>
      </c>
      <c r="X48" s="9">
        <v>0</v>
      </c>
      <c r="Y48" s="8">
        <v>0</v>
      </c>
      <c r="Z48" s="28">
        <v>1</v>
      </c>
      <c r="AA48" s="28">
        <v>37</v>
      </c>
      <c r="AB48" s="9">
        <v>1</v>
      </c>
      <c r="AC48" s="8">
        <v>29</v>
      </c>
      <c r="AD48" s="28">
        <v>1</v>
      </c>
      <c r="AE48" s="28">
        <v>12</v>
      </c>
      <c r="AF48" s="9">
        <v>0</v>
      </c>
      <c r="AG48" s="8">
        <v>0</v>
      </c>
      <c r="AH48" s="28">
        <v>1</v>
      </c>
      <c r="AI48" s="28">
        <v>11</v>
      </c>
      <c r="AJ48" s="9">
        <v>0</v>
      </c>
      <c r="AK48" s="8">
        <v>0</v>
      </c>
      <c r="AL48" s="28">
        <v>1</v>
      </c>
      <c r="AM48" s="28">
        <v>40</v>
      </c>
      <c r="AN48" s="9">
        <v>1</v>
      </c>
      <c r="AO48" s="8">
        <v>30</v>
      </c>
      <c r="AP48" s="28">
        <v>1</v>
      </c>
      <c r="AQ48" s="28">
        <v>10</v>
      </c>
      <c r="AR48" s="9">
        <v>1</v>
      </c>
      <c r="AS48" s="8">
        <v>40</v>
      </c>
      <c r="AT48" s="106">
        <v>1</v>
      </c>
      <c r="AU48" s="106">
        <v>0</v>
      </c>
    </row>
    <row r="49" spans="1:47" x14ac:dyDescent="0.2">
      <c r="A49" s="11" t="s">
        <v>142</v>
      </c>
      <c r="B49" s="28">
        <v>1</v>
      </c>
      <c r="C49" s="28">
        <v>11</v>
      </c>
      <c r="D49" s="9">
        <v>1</v>
      </c>
      <c r="E49" s="9">
        <v>51</v>
      </c>
      <c r="F49" s="28">
        <v>1</v>
      </c>
      <c r="G49" s="28">
        <v>8</v>
      </c>
      <c r="H49" s="9">
        <v>1</v>
      </c>
      <c r="I49" s="8">
        <v>15</v>
      </c>
      <c r="J49" s="28">
        <v>1</v>
      </c>
      <c r="K49" s="29">
        <v>24</v>
      </c>
      <c r="L49" s="9">
        <v>1</v>
      </c>
      <c r="M49" s="8">
        <v>9</v>
      </c>
      <c r="N49" s="28">
        <v>1</v>
      </c>
      <c r="O49" s="29">
        <v>9</v>
      </c>
      <c r="P49" s="9">
        <v>1</v>
      </c>
      <c r="Q49" s="8">
        <v>61</v>
      </c>
      <c r="R49" s="28">
        <v>1</v>
      </c>
      <c r="S49" s="28">
        <v>77</v>
      </c>
      <c r="T49" s="9">
        <v>1</v>
      </c>
      <c r="U49" s="8">
        <v>50</v>
      </c>
      <c r="V49" s="28">
        <v>1</v>
      </c>
      <c r="W49" s="28">
        <v>20</v>
      </c>
      <c r="X49" s="9">
        <v>1</v>
      </c>
      <c r="Y49" s="8">
        <v>40</v>
      </c>
      <c r="Z49" s="28">
        <v>1</v>
      </c>
      <c r="AA49" s="28">
        <v>60</v>
      </c>
      <c r="AB49" s="9">
        <v>1</v>
      </c>
      <c r="AC49" s="8">
        <v>40</v>
      </c>
      <c r="AD49" s="28">
        <v>1</v>
      </c>
      <c r="AE49" s="28">
        <v>38</v>
      </c>
      <c r="AF49" s="9">
        <v>1</v>
      </c>
      <c r="AG49" s="8">
        <v>20</v>
      </c>
      <c r="AH49" s="28">
        <v>1</v>
      </c>
      <c r="AI49" s="28">
        <v>10</v>
      </c>
      <c r="AJ49" s="9">
        <v>1</v>
      </c>
      <c r="AK49" s="8">
        <v>20</v>
      </c>
      <c r="AL49" s="28">
        <v>1</v>
      </c>
      <c r="AM49" s="28">
        <v>51</v>
      </c>
      <c r="AN49" s="9">
        <v>1</v>
      </c>
      <c r="AO49" s="8">
        <v>65</v>
      </c>
      <c r="AP49" s="28">
        <v>1</v>
      </c>
      <c r="AQ49" s="28">
        <v>9</v>
      </c>
      <c r="AR49" s="9">
        <v>1</v>
      </c>
      <c r="AS49" s="8">
        <v>59</v>
      </c>
      <c r="AT49" s="106">
        <v>1</v>
      </c>
      <c r="AU49" s="106">
        <v>27</v>
      </c>
    </row>
    <row r="50" spans="1:47" x14ac:dyDescent="0.2">
      <c r="A50" s="11" t="s">
        <v>143</v>
      </c>
      <c r="B50" s="28">
        <v>1</v>
      </c>
      <c r="C50" s="28">
        <v>20</v>
      </c>
      <c r="D50" s="9">
        <v>1</v>
      </c>
      <c r="E50" s="9">
        <v>19</v>
      </c>
      <c r="F50" s="28">
        <v>1</v>
      </c>
      <c r="G50" s="28">
        <v>9</v>
      </c>
      <c r="H50" s="9">
        <v>1</v>
      </c>
      <c r="I50" s="8">
        <v>26</v>
      </c>
      <c r="J50" s="28">
        <v>1</v>
      </c>
      <c r="K50" s="29">
        <v>74</v>
      </c>
      <c r="L50" s="9">
        <v>1</v>
      </c>
      <c r="M50" s="8">
        <v>100</v>
      </c>
      <c r="N50" s="28">
        <v>1</v>
      </c>
      <c r="O50" s="29">
        <v>29</v>
      </c>
      <c r="P50" s="9">
        <v>1</v>
      </c>
      <c r="Q50" s="8">
        <v>90</v>
      </c>
      <c r="R50" s="28">
        <v>1</v>
      </c>
      <c r="S50" s="28">
        <v>90</v>
      </c>
      <c r="T50" s="9">
        <v>1</v>
      </c>
      <c r="U50" s="8">
        <v>90</v>
      </c>
      <c r="V50" s="28">
        <v>1</v>
      </c>
      <c r="W50" s="28">
        <v>30</v>
      </c>
      <c r="X50" s="9">
        <v>1</v>
      </c>
      <c r="Y50" s="8">
        <v>60</v>
      </c>
      <c r="Z50" s="28">
        <v>1</v>
      </c>
      <c r="AA50" s="28">
        <v>82</v>
      </c>
      <c r="AB50" s="9">
        <v>1</v>
      </c>
      <c r="AC50" s="8">
        <v>70</v>
      </c>
      <c r="AD50" s="28">
        <v>1</v>
      </c>
      <c r="AE50" s="28">
        <v>75</v>
      </c>
      <c r="AF50" s="9">
        <v>1</v>
      </c>
      <c r="AG50" s="8">
        <v>69</v>
      </c>
      <c r="AH50" s="28">
        <v>1</v>
      </c>
      <c r="AI50" s="28">
        <v>41</v>
      </c>
      <c r="AJ50" s="9">
        <v>1</v>
      </c>
      <c r="AK50" s="8">
        <v>20</v>
      </c>
      <c r="AL50" s="28">
        <v>1</v>
      </c>
      <c r="AM50" s="28">
        <v>59</v>
      </c>
      <c r="AN50" s="9">
        <v>1</v>
      </c>
      <c r="AO50" s="8">
        <v>84</v>
      </c>
      <c r="AP50" s="28">
        <v>1</v>
      </c>
      <c r="AQ50" s="28">
        <v>60</v>
      </c>
      <c r="AR50" s="9">
        <v>1</v>
      </c>
      <c r="AS50" s="8">
        <v>30</v>
      </c>
      <c r="AT50" s="106">
        <v>1</v>
      </c>
      <c r="AU50" s="106">
        <v>12</v>
      </c>
    </row>
    <row r="51" spans="1:47" x14ac:dyDescent="0.2">
      <c r="A51" s="11" t="s">
        <v>144</v>
      </c>
      <c r="B51" s="28">
        <v>1</v>
      </c>
      <c r="C51" s="28">
        <v>50</v>
      </c>
      <c r="D51" s="9">
        <v>1</v>
      </c>
      <c r="E51" s="9">
        <v>30</v>
      </c>
      <c r="F51" s="28">
        <v>1</v>
      </c>
      <c r="G51" s="28">
        <v>66</v>
      </c>
      <c r="H51" s="9">
        <v>1</v>
      </c>
      <c r="I51" s="8">
        <v>26</v>
      </c>
      <c r="J51" s="28">
        <v>1</v>
      </c>
      <c r="K51" s="29">
        <v>85</v>
      </c>
      <c r="L51" s="9">
        <v>1</v>
      </c>
      <c r="M51" s="8">
        <v>89</v>
      </c>
      <c r="N51" s="28">
        <v>1</v>
      </c>
      <c r="O51" s="29">
        <v>29</v>
      </c>
      <c r="P51" s="9">
        <v>1</v>
      </c>
      <c r="Q51" s="8">
        <v>79</v>
      </c>
      <c r="R51" s="28">
        <v>1</v>
      </c>
      <c r="S51" s="28">
        <v>89</v>
      </c>
      <c r="T51" s="9">
        <v>1</v>
      </c>
      <c r="U51" s="8">
        <v>50</v>
      </c>
      <c r="V51" s="28">
        <v>1</v>
      </c>
      <c r="W51" s="28">
        <v>19</v>
      </c>
      <c r="X51" s="9">
        <v>1</v>
      </c>
      <c r="Y51" s="8">
        <v>59</v>
      </c>
      <c r="Z51" s="28">
        <v>1</v>
      </c>
      <c r="AA51" s="28">
        <v>84</v>
      </c>
      <c r="AB51" s="9">
        <v>1</v>
      </c>
      <c r="AC51" s="8">
        <v>70</v>
      </c>
      <c r="AD51" s="28">
        <v>1</v>
      </c>
      <c r="AE51" s="28">
        <v>45</v>
      </c>
      <c r="AF51" s="9">
        <v>1</v>
      </c>
      <c r="AG51" s="8">
        <v>68</v>
      </c>
      <c r="AH51" s="28">
        <v>1</v>
      </c>
      <c r="AI51" s="28">
        <v>41</v>
      </c>
      <c r="AJ51" s="9">
        <v>1</v>
      </c>
      <c r="AK51" s="8">
        <v>9</v>
      </c>
      <c r="AL51" s="28">
        <v>1</v>
      </c>
      <c r="AM51" s="28">
        <v>75</v>
      </c>
      <c r="AN51" s="9">
        <v>1</v>
      </c>
      <c r="AO51" s="8">
        <v>90</v>
      </c>
      <c r="AP51" s="28">
        <v>1</v>
      </c>
      <c r="AQ51" s="28">
        <v>59</v>
      </c>
      <c r="AR51" s="9">
        <v>1</v>
      </c>
      <c r="AS51" s="8">
        <v>68</v>
      </c>
      <c r="AT51" s="106">
        <v>1</v>
      </c>
      <c r="AU51" s="106">
        <v>31</v>
      </c>
    </row>
    <row r="52" spans="1:47" x14ac:dyDescent="0.2">
      <c r="A52" s="11" t="s">
        <v>145</v>
      </c>
      <c r="B52" s="28">
        <v>1</v>
      </c>
      <c r="C52" s="28">
        <v>10</v>
      </c>
      <c r="D52" s="9">
        <v>1</v>
      </c>
      <c r="E52" s="9">
        <v>1</v>
      </c>
      <c r="F52" s="28">
        <v>1</v>
      </c>
      <c r="G52" s="28">
        <v>12</v>
      </c>
      <c r="H52" s="9">
        <v>1</v>
      </c>
      <c r="I52" s="8">
        <v>28</v>
      </c>
      <c r="J52" s="28">
        <v>1</v>
      </c>
      <c r="K52" s="29">
        <v>21</v>
      </c>
      <c r="L52" s="9">
        <v>1</v>
      </c>
      <c r="M52" s="8">
        <v>0</v>
      </c>
      <c r="N52" s="28">
        <v>1</v>
      </c>
      <c r="O52" s="29">
        <v>30</v>
      </c>
      <c r="P52" s="9">
        <v>1</v>
      </c>
      <c r="Q52" s="8">
        <v>12</v>
      </c>
      <c r="R52" s="28">
        <v>1</v>
      </c>
      <c r="S52" s="28">
        <v>78</v>
      </c>
      <c r="T52" s="9">
        <v>1</v>
      </c>
      <c r="U52" s="8">
        <v>39</v>
      </c>
      <c r="V52" s="28">
        <v>1</v>
      </c>
      <c r="W52" s="28">
        <v>20</v>
      </c>
      <c r="X52" s="9">
        <v>1</v>
      </c>
      <c r="Y52" s="8">
        <v>50</v>
      </c>
      <c r="Z52" s="28">
        <v>1</v>
      </c>
      <c r="AA52" s="28">
        <v>32</v>
      </c>
      <c r="AB52" s="9">
        <v>1</v>
      </c>
      <c r="AC52" s="8">
        <v>30</v>
      </c>
      <c r="AD52" s="28">
        <v>1</v>
      </c>
      <c r="AE52" s="28">
        <v>38</v>
      </c>
      <c r="AF52" s="9">
        <v>1</v>
      </c>
      <c r="AG52" s="8">
        <v>31</v>
      </c>
      <c r="AH52" s="28">
        <v>1</v>
      </c>
      <c r="AI52" s="28">
        <v>20</v>
      </c>
      <c r="AJ52" s="9">
        <v>1</v>
      </c>
      <c r="AK52" s="8">
        <v>9</v>
      </c>
      <c r="AL52" s="28">
        <v>1</v>
      </c>
      <c r="AM52" s="28">
        <v>65</v>
      </c>
      <c r="AN52" s="9">
        <v>1</v>
      </c>
      <c r="AO52" s="8">
        <v>49</v>
      </c>
      <c r="AP52" s="28">
        <v>1</v>
      </c>
      <c r="AQ52" s="28">
        <v>24</v>
      </c>
      <c r="AR52" s="9">
        <v>1</v>
      </c>
      <c r="AS52" s="8">
        <v>41</v>
      </c>
      <c r="AT52" s="106">
        <v>1</v>
      </c>
      <c r="AU52" s="106">
        <v>48</v>
      </c>
    </row>
    <row r="53" spans="1:47" x14ac:dyDescent="0.2">
      <c r="A53" s="11" t="s">
        <v>146</v>
      </c>
      <c r="B53" s="28">
        <v>1</v>
      </c>
      <c r="C53" s="28">
        <v>40</v>
      </c>
      <c r="D53" s="9">
        <v>1</v>
      </c>
      <c r="E53" s="9">
        <v>41</v>
      </c>
      <c r="F53" s="28">
        <v>1</v>
      </c>
      <c r="G53" s="28">
        <v>45</v>
      </c>
      <c r="H53" s="9">
        <v>1</v>
      </c>
      <c r="I53" s="8">
        <v>35</v>
      </c>
      <c r="J53" s="28">
        <v>1</v>
      </c>
      <c r="K53" s="29">
        <v>29</v>
      </c>
      <c r="L53" s="9">
        <v>1</v>
      </c>
      <c r="M53" s="8">
        <v>80</v>
      </c>
      <c r="N53" s="28">
        <v>1</v>
      </c>
      <c r="O53" s="29">
        <v>19</v>
      </c>
      <c r="P53" s="9">
        <v>1</v>
      </c>
      <c r="Q53" s="8">
        <v>66</v>
      </c>
      <c r="R53" s="28">
        <v>1</v>
      </c>
      <c r="S53" s="28">
        <v>74</v>
      </c>
      <c r="T53" s="9">
        <v>1</v>
      </c>
      <c r="U53" s="8">
        <v>49</v>
      </c>
      <c r="V53" s="28">
        <v>1</v>
      </c>
      <c r="W53" s="28">
        <v>80</v>
      </c>
      <c r="X53" s="9">
        <v>1</v>
      </c>
      <c r="Y53" s="8">
        <v>39</v>
      </c>
      <c r="Z53" s="28">
        <v>1</v>
      </c>
      <c r="AA53" s="28">
        <v>66</v>
      </c>
      <c r="AB53" s="9">
        <v>1</v>
      </c>
      <c r="AC53" s="8">
        <v>49</v>
      </c>
      <c r="AD53" s="28">
        <v>1</v>
      </c>
      <c r="AE53" s="28">
        <v>44</v>
      </c>
      <c r="AF53" s="9">
        <v>1</v>
      </c>
      <c r="AG53" s="8">
        <v>52</v>
      </c>
      <c r="AH53" s="28">
        <v>1</v>
      </c>
      <c r="AI53" s="28">
        <v>50</v>
      </c>
      <c r="AJ53" s="9">
        <v>1</v>
      </c>
      <c r="AK53" s="8">
        <v>30</v>
      </c>
      <c r="AL53" s="28">
        <v>1</v>
      </c>
      <c r="AM53" s="28">
        <v>71</v>
      </c>
      <c r="AN53" s="9">
        <v>1</v>
      </c>
      <c r="AO53" s="8">
        <v>71</v>
      </c>
      <c r="AP53" s="28">
        <v>1</v>
      </c>
      <c r="AQ53" s="28">
        <v>39</v>
      </c>
      <c r="AR53" s="9">
        <v>1</v>
      </c>
      <c r="AS53" s="8">
        <v>40</v>
      </c>
      <c r="AT53" s="106">
        <v>1</v>
      </c>
      <c r="AU53" s="106">
        <v>22</v>
      </c>
    </row>
    <row r="54" spans="1:47" x14ac:dyDescent="0.2">
      <c r="A54" s="11" t="s">
        <v>147</v>
      </c>
      <c r="B54" s="28">
        <v>1</v>
      </c>
      <c r="C54" s="28">
        <v>11</v>
      </c>
      <c r="D54" s="9">
        <v>1</v>
      </c>
      <c r="E54" s="9">
        <v>20</v>
      </c>
      <c r="F54" s="28">
        <v>1</v>
      </c>
      <c r="G54" s="28">
        <v>58</v>
      </c>
      <c r="H54" s="9">
        <v>1</v>
      </c>
      <c r="I54" s="8">
        <v>59</v>
      </c>
      <c r="J54" s="28">
        <v>1</v>
      </c>
      <c r="K54" s="29">
        <v>50</v>
      </c>
      <c r="L54" s="9">
        <v>1</v>
      </c>
      <c r="M54" s="8">
        <v>80</v>
      </c>
      <c r="N54" s="28">
        <v>1</v>
      </c>
      <c r="O54" s="29">
        <v>70</v>
      </c>
      <c r="P54" s="9">
        <v>1</v>
      </c>
      <c r="Q54" s="8">
        <v>80</v>
      </c>
      <c r="R54" s="28">
        <v>1</v>
      </c>
      <c r="S54" s="28">
        <v>91</v>
      </c>
      <c r="T54" s="9">
        <v>1</v>
      </c>
      <c r="U54" s="8">
        <v>59</v>
      </c>
      <c r="V54" s="28">
        <v>1</v>
      </c>
      <c r="W54" s="28">
        <v>50</v>
      </c>
      <c r="X54" s="9">
        <v>1</v>
      </c>
      <c r="Y54" s="8">
        <v>70</v>
      </c>
      <c r="Z54" s="28">
        <v>1</v>
      </c>
      <c r="AA54" s="28">
        <v>66</v>
      </c>
      <c r="AB54" s="9">
        <v>1</v>
      </c>
      <c r="AC54" s="8">
        <v>79</v>
      </c>
      <c r="AD54" s="28">
        <v>1</v>
      </c>
      <c r="AE54" s="28">
        <v>51</v>
      </c>
      <c r="AF54" s="9">
        <v>1</v>
      </c>
      <c r="AG54" s="8">
        <v>64</v>
      </c>
      <c r="AH54" s="28">
        <v>1</v>
      </c>
      <c r="AI54" s="28">
        <v>40</v>
      </c>
      <c r="AJ54" s="9">
        <v>1</v>
      </c>
      <c r="AK54" s="8">
        <v>30</v>
      </c>
      <c r="AL54" s="28">
        <v>1</v>
      </c>
      <c r="AM54" s="28">
        <v>71</v>
      </c>
      <c r="AN54" s="9">
        <v>1</v>
      </c>
      <c r="AO54" s="8">
        <v>79</v>
      </c>
      <c r="AP54" s="28">
        <v>1</v>
      </c>
      <c r="AQ54" s="28">
        <v>59</v>
      </c>
      <c r="AR54" s="9">
        <v>1</v>
      </c>
      <c r="AS54" s="8">
        <v>30</v>
      </c>
      <c r="AT54" s="106">
        <v>1</v>
      </c>
      <c r="AU54" s="106">
        <v>28</v>
      </c>
    </row>
    <row r="55" spans="1:47" x14ac:dyDescent="0.2">
      <c r="A55" s="11" t="s">
        <v>148</v>
      </c>
      <c r="B55" s="28">
        <v>1</v>
      </c>
      <c r="C55" s="28">
        <v>50</v>
      </c>
      <c r="D55" s="9">
        <v>1</v>
      </c>
      <c r="E55" s="9">
        <v>29</v>
      </c>
      <c r="F55" s="28">
        <v>1</v>
      </c>
      <c r="G55" s="28">
        <v>79</v>
      </c>
      <c r="H55" s="9">
        <v>1</v>
      </c>
      <c r="I55" s="8">
        <v>63</v>
      </c>
      <c r="J55" s="28">
        <v>1</v>
      </c>
      <c r="K55" s="29">
        <v>75</v>
      </c>
      <c r="L55" s="9">
        <v>1</v>
      </c>
      <c r="M55" s="8">
        <v>70</v>
      </c>
      <c r="N55" s="28">
        <v>1</v>
      </c>
      <c r="O55" s="29">
        <v>59</v>
      </c>
      <c r="P55" s="9">
        <v>1</v>
      </c>
      <c r="Q55" s="8">
        <v>81</v>
      </c>
      <c r="R55" s="28">
        <v>1</v>
      </c>
      <c r="S55" s="28">
        <v>85</v>
      </c>
      <c r="T55" s="9">
        <v>1</v>
      </c>
      <c r="U55" s="8">
        <v>59</v>
      </c>
      <c r="V55" s="28">
        <v>1</v>
      </c>
      <c r="W55" s="28">
        <v>69</v>
      </c>
      <c r="X55" s="9">
        <v>1</v>
      </c>
      <c r="Y55" s="8">
        <v>89</v>
      </c>
      <c r="Z55" s="28">
        <v>1</v>
      </c>
      <c r="AA55" s="28">
        <v>65</v>
      </c>
      <c r="AB55" s="9">
        <v>1</v>
      </c>
      <c r="AC55" s="8">
        <v>69</v>
      </c>
      <c r="AD55" s="28">
        <v>1</v>
      </c>
      <c r="AE55" s="28">
        <v>92</v>
      </c>
      <c r="AF55" s="9">
        <v>1</v>
      </c>
      <c r="AG55" s="8">
        <v>72</v>
      </c>
      <c r="AH55" s="28">
        <v>1</v>
      </c>
      <c r="AI55" s="28">
        <v>60</v>
      </c>
      <c r="AJ55" s="9">
        <v>1</v>
      </c>
      <c r="AK55" s="8">
        <v>50</v>
      </c>
      <c r="AL55" s="28">
        <v>1</v>
      </c>
      <c r="AM55" s="28">
        <v>82</v>
      </c>
      <c r="AN55" s="9">
        <v>1</v>
      </c>
      <c r="AO55" s="8">
        <v>83</v>
      </c>
      <c r="AP55" s="28">
        <v>1</v>
      </c>
      <c r="AQ55" s="28">
        <v>79</v>
      </c>
      <c r="AR55" s="9">
        <v>1</v>
      </c>
      <c r="AS55" s="8">
        <v>70</v>
      </c>
      <c r="AT55" s="106">
        <v>1</v>
      </c>
      <c r="AU55" s="106">
        <v>73</v>
      </c>
    </row>
    <row r="56" spans="1:47" x14ac:dyDescent="0.2">
      <c r="A56" s="11" t="s">
        <v>149</v>
      </c>
      <c r="B56" s="28">
        <v>1</v>
      </c>
      <c r="C56" s="28">
        <v>30</v>
      </c>
      <c r="D56" s="9">
        <v>1</v>
      </c>
      <c r="E56" s="9">
        <v>50</v>
      </c>
      <c r="F56" s="28">
        <v>1</v>
      </c>
      <c r="G56" s="28">
        <v>75</v>
      </c>
      <c r="H56" s="9">
        <v>1</v>
      </c>
      <c r="I56" s="8">
        <v>100</v>
      </c>
      <c r="J56" s="28">
        <v>1</v>
      </c>
      <c r="K56" s="29">
        <v>92</v>
      </c>
      <c r="L56" s="9">
        <v>1</v>
      </c>
      <c r="M56" s="8">
        <v>100</v>
      </c>
      <c r="N56" s="28">
        <v>1</v>
      </c>
      <c r="O56" s="29">
        <v>79</v>
      </c>
      <c r="P56" s="9">
        <v>1</v>
      </c>
      <c r="Q56" s="8">
        <v>96</v>
      </c>
      <c r="R56" s="28">
        <v>1</v>
      </c>
      <c r="S56" s="28">
        <v>93</v>
      </c>
      <c r="T56" s="9">
        <v>1</v>
      </c>
      <c r="U56" s="8">
        <v>81</v>
      </c>
      <c r="V56" s="28">
        <v>1</v>
      </c>
      <c r="W56" s="28">
        <v>72</v>
      </c>
      <c r="X56" s="9">
        <v>1</v>
      </c>
      <c r="Y56" s="8">
        <v>100</v>
      </c>
      <c r="Z56" s="28">
        <v>1</v>
      </c>
      <c r="AA56" s="28">
        <v>79</v>
      </c>
      <c r="AB56" s="9">
        <v>1</v>
      </c>
      <c r="AC56" s="8">
        <v>89</v>
      </c>
      <c r="AD56" s="28">
        <v>1</v>
      </c>
      <c r="AE56" s="28">
        <v>54</v>
      </c>
      <c r="AF56" s="9">
        <v>1</v>
      </c>
      <c r="AG56" s="8">
        <v>69</v>
      </c>
      <c r="AH56" s="28">
        <v>1</v>
      </c>
      <c r="AI56" s="28">
        <v>80</v>
      </c>
      <c r="AJ56" s="9">
        <v>1</v>
      </c>
      <c r="AK56" s="8">
        <v>80</v>
      </c>
      <c r="AL56" s="28">
        <v>1</v>
      </c>
      <c r="AM56" s="28">
        <v>80</v>
      </c>
      <c r="AN56" s="9">
        <v>1</v>
      </c>
      <c r="AO56" s="8">
        <v>100</v>
      </c>
      <c r="AP56" s="28">
        <v>1</v>
      </c>
      <c r="AQ56" s="28">
        <v>88</v>
      </c>
      <c r="AR56" s="9">
        <v>1</v>
      </c>
      <c r="AS56" s="8">
        <v>90</v>
      </c>
      <c r="AT56" s="106">
        <v>1</v>
      </c>
      <c r="AU56" s="106">
        <v>86</v>
      </c>
    </row>
    <row r="57" spans="1:47" x14ac:dyDescent="0.2">
      <c r="A57" s="11" t="s">
        <v>150</v>
      </c>
      <c r="B57" s="28">
        <v>1</v>
      </c>
      <c r="C57" s="28">
        <v>70</v>
      </c>
      <c r="D57" s="9">
        <v>1</v>
      </c>
      <c r="E57" s="9">
        <v>80</v>
      </c>
      <c r="F57" s="28">
        <v>1</v>
      </c>
      <c r="G57" s="28">
        <v>80</v>
      </c>
      <c r="H57" s="9">
        <v>1</v>
      </c>
      <c r="I57" s="8">
        <v>100</v>
      </c>
      <c r="J57" s="28">
        <v>1</v>
      </c>
      <c r="K57" s="29">
        <v>80</v>
      </c>
      <c r="L57" s="9">
        <v>1</v>
      </c>
      <c r="M57" s="8">
        <v>99</v>
      </c>
      <c r="N57" s="28">
        <v>1</v>
      </c>
      <c r="O57" s="29">
        <v>60</v>
      </c>
      <c r="P57" s="9">
        <v>1</v>
      </c>
      <c r="Q57" s="8">
        <v>91</v>
      </c>
      <c r="R57" s="28">
        <v>1</v>
      </c>
      <c r="S57" s="28">
        <v>100</v>
      </c>
      <c r="T57" s="9">
        <v>1</v>
      </c>
      <c r="U57" s="8">
        <v>100</v>
      </c>
      <c r="V57" s="28">
        <v>1</v>
      </c>
      <c r="W57" s="28">
        <v>94</v>
      </c>
      <c r="X57" s="9">
        <v>1</v>
      </c>
      <c r="Y57" s="8">
        <v>100</v>
      </c>
      <c r="Z57" s="28">
        <v>1</v>
      </c>
      <c r="AA57" s="28">
        <v>79</v>
      </c>
      <c r="AB57" s="9">
        <v>1</v>
      </c>
      <c r="AC57" s="8">
        <v>90</v>
      </c>
      <c r="AD57" s="28">
        <v>1</v>
      </c>
      <c r="AE57" s="28">
        <v>85</v>
      </c>
      <c r="AF57" s="9">
        <v>1</v>
      </c>
      <c r="AG57" s="8">
        <v>81</v>
      </c>
      <c r="AH57" s="28">
        <v>1</v>
      </c>
      <c r="AI57" s="28">
        <v>80</v>
      </c>
      <c r="AJ57" s="9">
        <v>1</v>
      </c>
      <c r="AK57" s="8">
        <v>20</v>
      </c>
      <c r="AL57" s="28">
        <v>1</v>
      </c>
      <c r="AM57" s="28">
        <v>97</v>
      </c>
      <c r="AN57" s="9">
        <v>1</v>
      </c>
      <c r="AO57" s="8">
        <v>100</v>
      </c>
      <c r="AP57" s="28">
        <v>1</v>
      </c>
      <c r="AQ57" s="28">
        <v>100</v>
      </c>
      <c r="AR57" s="9">
        <v>1</v>
      </c>
      <c r="AS57" s="8">
        <v>100</v>
      </c>
      <c r="AT57" s="106">
        <v>1</v>
      </c>
      <c r="AU57" s="106">
        <v>88</v>
      </c>
    </row>
    <row r="58" spans="1:47" x14ac:dyDescent="0.2">
      <c r="A58" s="11" t="s">
        <v>151</v>
      </c>
      <c r="B58" s="28">
        <v>1</v>
      </c>
      <c r="C58" s="28">
        <v>50</v>
      </c>
      <c r="D58" s="9">
        <v>1</v>
      </c>
      <c r="E58" s="9">
        <v>41</v>
      </c>
      <c r="F58" s="28">
        <v>1</v>
      </c>
      <c r="G58" s="28">
        <v>63</v>
      </c>
      <c r="H58" s="9">
        <v>1</v>
      </c>
      <c r="I58" s="8">
        <v>54</v>
      </c>
      <c r="J58" s="28">
        <v>1</v>
      </c>
      <c r="K58" s="29">
        <v>30</v>
      </c>
      <c r="L58" s="9">
        <v>1</v>
      </c>
      <c r="M58" s="8">
        <v>80</v>
      </c>
      <c r="N58" s="28">
        <v>1</v>
      </c>
      <c r="O58" s="29">
        <v>50</v>
      </c>
      <c r="P58" s="9">
        <v>1</v>
      </c>
      <c r="Q58" s="8">
        <v>70</v>
      </c>
      <c r="R58" s="28">
        <v>1</v>
      </c>
      <c r="S58" s="28">
        <v>61</v>
      </c>
      <c r="T58" s="9">
        <v>1</v>
      </c>
      <c r="U58" s="8">
        <v>61</v>
      </c>
      <c r="V58" s="28">
        <v>1</v>
      </c>
      <c r="W58" s="28">
        <v>58</v>
      </c>
      <c r="X58" s="9">
        <v>1</v>
      </c>
      <c r="Y58" s="8">
        <v>39</v>
      </c>
      <c r="Z58" s="28">
        <v>1</v>
      </c>
      <c r="AA58" s="28">
        <v>60</v>
      </c>
      <c r="AB58" s="9">
        <v>1</v>
      </c>
      <c r="AC58" s="8">
        <v>61</v>
      </c>
      <c r="AD58" s="28">
        <v>1</v>
      </c>
      <c r="AE58" s="28">
        <v>26</v>
      </c>
      <c r="AF58" s="9">
        <v>1</v>
      </c>
      <c r="AG58" s="8">
        <v>30</v>
      </c>
      <c r="AH58" s="28">
        <v>1</v>
      </c>
      <c r="AI58" s="28">
        <v>71</v>
      </c>
      <c r="AJ58" s="9">
        <v>1</v>
      </c>
      <c r="AK58" s="8">
        <v>29</v>
      </c>
      <c r="AL58" s="28">
        <v>1</v>
      </c>
      <c r="AM58" s="28">
        <v>70</v>
      </c>
      <c r="AN58" s="9">
        <v>1</v>
      </c>
      <c r="AO58" s="8">
        <v>78</v>
      </c>
      <c r="AP58" s="28">
        <v>1</v>
      </c>
      <c r="AQ58" s="28">
        <v>39</v>
      </c>
      <c r="AR58" s="9">
        <v>1</v>
      </c>
      <c r="AS58" s="8">
        <v>70</v>
      </c>
      <c r="AT58" s="106">
        <v>1</v>
      </c>
      <c r="AU58" s="106">
        <v>53</v>
      </c>
    </row>
    <row r="59" spans="1:47" x14ac:dyDescent="0.2">
      <c r="A59" s="11" t="s">
        <v>152</v>
      </c>
      <c r="B59" s="28">
        <v>1</v>
      </c>
      <c r="C59" s="28">
        <v>60</v>
      </c>
      <c r="D59" s="9">
        <v>1</v>
      </c>
      <c r="E59" s="9">
        <v>33</v>
      </c>
      <c r="F59" s="28">
        <v>1</v>
      </c>
      <c r="G59" s="28">
        <v>74</v>
      </c>
      <c r="H59" s="9">
        <v>1</v>
      </c>
      <c r="I59" s="8">
        <v>75</v>
      </c>
      <c r="J59" s="28">
        <v>1</v>
      </c>
      <c r="K59" s="29">
        <v>40</v>
      </c>
      <c r="L59" s="9">
        <v>1</v>
      </c>
      <c r="M59" s="8">
        <v>70</v>
      </c>
      <c r="N59" s="28">
        <v>1</v>
      </c>
      <c r="O59" s="29">
        <v>40</v>
      </c>
      <c r="P59" s="9">
        <v>1</v>
      </c>
      <c r="Q59" s="8">
        <v>62</v>
      </c>
      <c r="R59" s="28">
        <v>1</v>
      </c>
      <c r="S59" s="28">
        <v>80</v>
      </c>
      <c r="T59" s="9">
        <v>1</v>
      </c>
      <c r="U59" s="8">
        <v>68</v>
      </c>
      <c r="V59" s="28">
        <v>1</v>
      </c>
      <c r="W59" s="28">
        <v>78</v>
      </c>
      <c r="X59" s="9">
        <v>1</v>
      </c>
      <c r="Y59" s="8">
        <v>80</v>
      </c>
      <c r="Z59" s="28">
        <v>1</v>
      </c>
      <c r="AA59" s="28">
        <v>69</v>
      </c>
      <c r="AB59" s="9">
        <v>1</v>
      </c>
      <c r="AC59" s="8">
        <v>60</v>
      </c>
      <c r="AD59" s="28">
        <v>1</v>
      </c>
      <c r="AE59" s="28">
        <v>51</v>
      </c>
      <c r="AF59" s="9">
        <v>1</v>
      </c>
      <c r="AG59" s="8">
        <v>70</v>
      </c>
      <c r="AH59" s="28">
        <v>1</v>
      </c>
      <c r="AI59" s="28">
        <v>87</v>
      </c>
      <c r="AJ59" s="9">
        <v>1</v>
      </c>
      <c r="AK59" s="8">
        <v>40</v>
      </c>
      <c r="AL59" s="28">
        <v>1</v>
      </c>
      <c r="AM59" s="28">
        <v>85</v>
      </c>
      <c r="AN59" s="9">
        <v>1</v>
      </c>
      <c r="AO59" s="8">
        <v>81</v>
      </c>
      <c r="AP59" s="28">
        <v>1</v>
      </c>
      <c r="AQ59" s="28">
        <v>41</v>
      </c>
      <c r="AR59" s="9">
        <v>1</v>
      </c>
      <c r="AS59" s="8">
        <v>69</v>
      </c>
      <c r="AT59" s="106">
        <v>1</v>
      </c>
      <c r="AU59" s="106">
        <v>38</v>
      </c>
    </row>
    <row r="60" spans="1:47" x14ac:dyDescent="0.2">
      <c r="A60" s="11" t="s">
        <v>153</v>
      </c>
      <c r="B60" s="28">
        <v>1</v>
      </c>
      <c r="C60" s="28">
        <v>40</v>
      </c>
      <c r="D60" s="9">
        <v>1</v>
      </c>
      <c r="E60" s="9">
        <v>62</v>
      </c>
      <c r="F60" s="28">
        <v>1</v>
      </c>
      <c r="G60" s="28">
        <v>75</v>
      </c>
      <c r="H60" s="9">
        <v>1</v>
      </c>
      <c r="I60" s="8">
        <v>86</v>
      </c>
      <c r="J60" s="28">
        <v>1</v>
      </c>
      <c r="K60" s="29">
        <v>80</v>
      </c>
      <c r="L60" s="9">
        <v>1</v>
      </c>
      <c r="M60" s="8">
        <v>90</v>
      </c>
      <c r="N60" s="28">
        <v>1</v>
      </c>
      <c r="O60" s="29">
        <v>49</v>
      </c>
      <c r="P60" s="9">
        <v>1</v>
      </c>
      <c r="Q60" s="8">
        <v>74</v>
      </c>
      <c r="R60" s="28">
        <v>1</v>
      </c>
      <c r="S60" s="28">
        <v>99</v>
      </c>
      <c r="T60" s="9">
        <v>1</v>
      </c>
      <c r="U60" s="8">
        <v>70</v>
      </c>
      <c r="V60" s="28">
        <v>1</v>
      </c>
      <c r="W60" s="28">
        <v>38</v>
      </c>
      <c r="X60" s="9">
        <v>1</v>
      </c>
      <c r="Y60" s="8">
        <v>100</v>
      </c>
      <c r="Z60" s="28">
        <v>1</v>
      </c>
      <c r="AA60" s="28">
        <v>81</v>
      </c>
      <c r="AB60" s="9">
        <v>1</v>
      </c>
      <c r="AC60" s="8">
        <v>79</v>
      </c>
      <c r="AD60" s="28">
        <v>1</v>
      </c>
      <c r="AE60" s="28">
        <v>73</v>
      </c>
      <c r="AF60" s="9">
        <v>1</v>
      </c>
      <c r="AG60" s="8">
        <v>69</v>
      </c>
      <c r="AH60" s="28">
        <v>1</v>
      </c>
      <c r="AI60" s="28">
        <v>91</v>
      </c>
      <c r="AJ60" s="9">
        <v>1</v>
      </c>
      <c r="AK60" s="8">
        <v>70</v>
      </c>
      <c r="AL60" s="28">
        <v>1</v>
      </c>
      <c r="AM60" s="28">
        <v>90</v>
      </c>
      <c r="AN60" s="9">
        <v>1</v>
      </c>
      <c r="AO60" s="8">
        <v>91</v>
      </c>
      <c r="AP60" s="28">
        <v>1</v>
      </c>
      <c r="AQ60" s="28">
        <v>69</v>
      </c>
      <c r="AR60" s="9">
        <v>1</v>
      </c>
      <c r="AS60" s="8">
        <v>80</v>
      </c>
      <c r="AT60" s="106">
        <v>1</v>
      </c>
      <c r="AU60" s="106">
        <v>73</v>
      </c>
    </row>
    <row r="61" spans="1:47" x14ac:dyDescent="0.2">
      <c r="A61" s="11" t="s">
        <v>154</v>
      </c>
      <c r="B61" s="28">
        <v>1</v>
      </c>
      <c r="C61" s="28">
        <v>79</v>
      </c>
      <c r="D61" s="9">
        <v>1</v>
      </c>
      <c r="E61" s="9">
        <v>82</v>
      </c>
      <c r="F61" s="28">
        <v>1</v>
      </c>
      <c r="G61" s="28">
        <v>87</v>
      </c>
      <c r="H61" s="9">
        <v>1</v>
      </c>
      <c r="I61" s="8">
        <v>84</v>
      </c>
      <c r="J61" s="28">
        <v>1</v>
      </c>
      <c r="K61" s="29">
        <v>87</v>
      </c>
      <c r="L61" s="9">
        <v>1</v>
      </c>
      <c r="M61" s="8">
        <v>100</v>
      </c>
      <c r="N61" s="28">
        <v>1</v>
      </c>
      <c r="O61" s="29">
        <v>79</v>
      </c>
      <c r="P61" s="9">
        <v>1</v>
      </c>
      <c r="Q61" s="8">
        <v>90</v>
      </c>
      <c r="R61" s="28">
        <v>1</v>
      </c>
      <c r="S61" s="28">
        <v>89</v>
      </c>
      <c r="T61" s="9">
        <v>1</v>
      </c>
      <c r="U61" s="8">
        <v>80</v>
      </c>
      <c r="V61" s="28">
        <v>1</v>
      </c>
      <c r="W61" s="28">
        <v>76</v>
      </c>
      <c r="X61" s="9">
        <v>1</v>
      </c>
      <c r="Y61" s="8">
        <v>100</v>
      </c>
      <c r="Z61" s="28">
        <v>1</v>
      </c>
      <c r="AA61" s="28">
        <v>77</v>
      </c>
      <c r="AB61" s="9">
        <v>1</v>
      </c>
      <c r="AC61" s="8">
        <v>70</v>
      </c>
      <c r="AD61" s="28">
        <v>1</v>
      </c>
      <c r="AE61" s="28">
        <v>78</v>
      </c>
      <c r="AF61" s="9">
        <v>1</v>
      </c>
      <c r="AG61" s="8">
        <v>69</v>
      </c>
      <c r="AH61" s="28">
        <v>1</v>
      </c>
      <c r="AI61" s="28">
        <v>89</v>
      </c>
      <c r="AJ61" s="9">
        <v>1</v>
      </c>
      <c r="AK61" s="8">
        <v>90</v>
      </c>
      <c r="AL61" s="28">
        <v>1</v>
      </c>
      <c r="AM61" s="28">
        <v>90</v>
      </c>
      <c r="AN61" s="9">
        <v>1</v>
      </c>
      <c r="AO61" s="8">
        <v>100</v>
      </c>
      <c r="AP61" s="28">
        <v>1</v>
      </c>
      <c r="AQ61" s="28">
        <v>91</v>
      </c>
      <c r="AR61" s="9">
        <v>1</v>
      </c>
      <c r="AS61" s="8">
        <v>90</v>
      </c>
      <c r="AT61" s="106">
        <v>1</v>
      </c>
      <c r="AU61" s="106">
        <v>87</v>
      </c>
    </row>
    <row r="62" spans="1:47" x14ac:dyDescent="0.2">
      <c r="A62" s="11" t="s">
        <v>155</v>
      </c>
      <c r="B62" s="28">
        <v>1</v>
      </c>
      <c r="C62" s="28">
        <v>80</v>
      </c>
      <c r="D62" s="9">
        <v>1</v>
      </c>
      <c r="E62" s="9">
        <v>76</v>
      </c>
      <c r="F62" s="28">
        <v>1</v>
      </c>
      <c r="G62" s="28">
        <v>83</v>
      </c>
      <c r="H62" s="9">
        <v>1</v>
      </c>
      <c r="I62" s="8">
        <v>100</v>
      </c>
      <c r="J62" s="28">
        <v>1</v>
      </c>
      <c r="K62" s="29">
        <v>85</v>
      </c>
      <c r="L62" s="9">
        <v>1</v>
      </c>
      <c r="M62" s="8">
        <v>100</v>
      </c>
      <c r="N62" s="28">
        <v>1</v>
      </c>
      <c r="O62" s="29">
        <v>58</v>
      </c>
      <c r="P62" s="9">
        <v>1</v>
      </c>
      <c r="Q62" s="8">
        <v>98</v>
      </c>
      <c r="R62" s="28">
        <v>1</v>
      </c>
      <c r="S62" s="28">
        <v>100</v>
      </c>
      <c r="T62" s="9">
        <v>1</v>
      </c>
      <c r="U62" s="8">
        <v>89</v>
      </c>
      <c r="V62" s="28">
        <v>1</v>
      </c>
      <c r="W62" s="28">
        <v>100</v>
      </c>
      <c r="X62" s="9">
        <v>1</v>
      </c>
      <c r="Y62" s="8">
        <v>100</v>
      </c>
      <c r="Z62" s="28">
        <v>1</v>
      </c>
      <c r="AA62" s="28">
        <v>79</v>
      </c>
      <c r="AB62" s="9">
        <v>1</v>
      </c>
      <c r="AC62" s="8">
        <v>90</v>
      </c>
      <c r="AD62" s="28">
        <v>1</v>
      </c>
      <c r="AE62" s="28">
        <v>88</v>
      </c>
      <c r="AF62" s="9">
        <v>1</v>
      </c>
      <c r="AG62" s="8">
        <v>80</v>
      </c>
      <c r="AH62" s="28">
        <v>1</v>
      </c>
      <c r="AI62" s="28">
        <v>99</v>
      </c>
      <c r="AJ62" s="9">
        <v>1</v>
      </c>
      <c r="AK62" s="8">
        <v>70</v>
      </c>
      <c r="AL62" s="28">
        <v>1</v>
      </c>
      <c r="AM62" s="28">
        <v>99</v>
      </c>
      <c r="AN62" s="9">
        <v>1</v>
      </c>
      <c r="AO62" s="8">
        <v>100</v>
      </c>
      <c r="AP62" s="28">
        <v>1</v>
      </c>
      <c r="AQ62" s="28">
        <v>89</v>
      </c>
      <c r="AR62" s="9">
        <v>1</v>
      </c>
      <c r="AS62" s="8">
        <v>100</v>
      </c>
      <c r="AT62" s="106">
        <v>1</v>
      </c>
      <c r="AU62" s="106">
        <v>99</v>
      </c>
    </row>
    <row r="63" spans="1:47" x14ac:dyDescent="0.2">
      <c r="A63" s="11" t="s">
        <v>156</v>
      </c>
      <c r="B63" s="28">
        <v>1</v>
      </c>
      <c r="C63" s="28">
        <v>80</v>
      </c>
      <c r="D63" s="9">
        <v>1</v>
      </c>
      <c r="E63" s="9">
        <v>94</v>
      </c>
      <c r="F63" s="28">
        <v>1</v>
      </c>
      <c r="G63" s="28">
        <v>86</v>
      </c>
      <c r="H63" s="9">
        <v>1</v>
      </c>
      <c r="I63" s="8">
        <v>100</v>
      </c>
      <c r="J63" s="28">
        <v>1</v>
      </c>
      <c r="K63" s="29">
        <v>99</v>
      </c>
      <c r="L63" s="9">
        <v>1</v>
      </c>
      <c r="M63" s="8">
        <v>100</v>
      </c>
      <c r="N63" s="28">
        <v>1</v>
      </c>
      <c r="O63" s="29">
        <v>88</v>
      </c>
      <c r="P63" s="9">
        <v>1</v>
      </c>
      <c r="Q63" s="8">
        <v>92</v>
      </c>
      <c r="R63" s="28">
        <v>1</v>
      </c>
      <c r="S63" s="28">
        <v>100</v>
      </c>
      <c r="T63" s="9">
        <v>1</v>
      </c>
      <c r="U63" s="8">
        <v>100</v>
      </c>
      <c r="V63" s="28">
        <v>1</v>
      </c>
      <c r="W63" s="28">
        <v>100</v>
      </c>
      <c r="X63" s="9">
        <v>1</v>
      </c>
      <c r="Y63" s="8">
        <v>100</v>
      </c>
      <c r="Z63" s="28">
        <v>1</v>
      </c>
      <c r="AA63" s="28">
        <v>82</v>
      </c>
      <c r="AB63" s="9">
        <v>1</v>
      </c>
      <c r="AC63" s="8">
        <v>90</v>
      </c>
      <c r="AD63" s="28">
        <v>1</v>
      </c>
      <c r="AE63" s="28">
        <v>71</v>
      </c>
      <c r="AF63" s="9">
        <v>1</v>
      </c>
      <c r="AG63" s="8">
        <v>89</v>
      </c>
      <c r="AH63" s="28">
        <v>1</v>
      </c>
      <c r="AI63" s="28">
        <v>100</v>
      </c>
      <c r="AJ63" s="9">
        <v>1</v>
      </c>
      <c r="AK63" s="8">
        <v>90</v>
      </c>
      <c r="AL63" s="28">
        <v>1</v>
      </c>
      <c r="AM63" s="28">
        <v>97</v>
      </c>
      <c r="AN63" s="9">
        <v>1</v>
      </c>
      <c r="AO63" s="8">
        <v>99</v>
      </c>
      <c r="AP63" s="28">
        <v>1</v>
      </c>
      <c r="AQ63" s="28">
        <v>100</v>
      </c>
      <c r="AR63" s="9">
        <v>1</v>
      </c>
      <c r="AS63" s="8">
        <v>100</v>
      </c>
      <c r="AT63" s="106">
        <v>1</v>
      </c>
      <c r="AU63" s="106">
        <v>99</v>
      </c>
    </row>
    <row r="64" spans="1:47" x14ac:dyDescent="0.2">
      <c r="A64" s="11" t="s">
        <v>157</v>
      </c>
      <c r="B64" s="28">
        <v>0</v>
      </c>
      <c r="C64" s="28">
        <v>0</v>
      </c>
      <c r="D64" s="9">
        <v>0</v>
      </c>
      <c r="E64" s="9">
        <v>0</v>
      </c>
      <c r="F64" s="28">
        <v>0</v>
      </c>
      <c r="G64" s="28">
        <v>0</v>
      </c>
      <c r="H64" s="9">
        <v>0</v>
      </c>
      <c r="I64" s="8">
        <v>0</v>
      </c>
      <c r="J64" s="28">
        <v>0</v>
      </c>
      <c r="K64" s="29">
        <v>0</v>
      </c>
      <c r="L64" s="9">
        <v>0</v>
      </c>
      <c r="M64" s="8">
        <v>0</v>
      </c>
      <c r="N64" s="28">
        <v>0</v>
      </c>
      <c r="O64" s="29">
        <v>0</v>
      </c>
      <c r="P64" s="9">
        <v>0</v>
      </c>
      <c r="Q64" s="8">
        <v>0</v>
      </c>
      <c r="R64" s="28">
        <v>1</v>
      </c>
      <c r="S64" s="28">
        <v>0</v>
      </c>
      <c r="T64" s="9">
        <v>0</v>
      </c>
      <c r="U64" s="8">
        <v>0</v>
      </c>
      <c r="V64" s="28">
        <v>0</v>
      </c>
      <c r="W64" s="28">
        <v>0</v>
      </c>
      <c r="X64" s="9">
        <v>0</v>
      </c>
      <c r="Y64" s="8">
        <v>0</v>
      </c>
      <c r="Z64" s="28">
        <v>0</v>
      </c>
      <c r="AA64" s="28">
        <v>0</v>
      </c>
      <c r="AB64" s="9">
        <v>0</v>
      </c>
      <c r="AC64" s="8">
        <v>0</v>
      </c>
      <c r="AD64" s="28">
        <v>0</v>
      </c>
      <c r="AE64" s="28">
        <v>0</v>
      </c>
      <c r="AF64" s="9">
        <v>0</v>
      </c>
      <c r="AG64" s="8">
        <v>0</v>
      </c>
      <c r="AH64" s="28">
        <v>0</v>
      </c>
      <c r="AI64" s="28">
        <v>0</v>
      </c>
      <c r="AJ64" s="9">
        <v>0</v>
      </c>
      <c r="AK64" s="8">
        <v>0</v>
      </c>
      <c r="AL64" s="28">
        <v>0</v>
      </c>
      <c r="AM64" s="28">
        <v>0</v>
      </c>
      <c r="AN64" s="9">
        <v>0</v>
      </c>
      <c r="AO64" s="8">
        <v>0</v>
      </c>
      <c r="AP64" s="28">
        <v>0</v>
      </c>
      <c r="AQ64" s="28">
        <v>0</v>
      </c>
      <c r="AR64" s="9">
        <v>0</v>
      </c>
      <c r="AS64" s="8">
        <v>0</v>
      </c>
      <c r="AT64" s="106">
        <v>0</v>
      </c>
      <c r="AU64" s="106">
        <v>0</v>
      </c>
    </row>
    <row r="65" spans="1:47" x14ac:dyDescent="0.2">
      <c r="A65" s="11" t="s">
        <v>158</v>
      </c>
      <c r="B65" s="28">
        <v>0</v>
      </c>
      <c r="C65" s="28">
        <v>0</v>
      </c>
      <c r="D65" s="9">
        <v>1</v>
      </c>
      <c r="E65" s="9">
        <v>3</v>
      </c>
      <c r="F65" s="28">
        <v>0</v>
      </c>
      <c r="G65" s="28">
        <v>0</v>
      </c>
      <c r="H65" s="9">
        <v>0</v>
      </c>
      <c r="I65" s="8">
        <v>0</v>
      </c>
      <c r="J65" s="28">
        <v>1</v>
      </c>
      <c r="K65" s="29">
        <v>24</v>
      </c>
      <c r="L65" s="9">
        <v>0</v>
      </c>
      <c r="M65" s="8">
        <v>0</v>
      </c>
      <c r="N65" s="28">
        <v>0</v>
      </c>
      <c r="O65" s="29">
        <v>0</v>
      </c>
      <c r="P65" s="9">
        <v>0</v>
      </c>
      <c r="Q65" s="8">
        <v>0</v>
      </c>
      <c r="R65" s="28">
        <v>1</v>
      </c>
      <c r="S65" s="28">
        <v>57</v>
      </c>
      <c r="T65" s="9">
        <v>1</v>
      </c>
      <c r="U65" s="8">
        <v>39</v>
      </c>
      <c r="V65" s="28">
        <v>1</v>
      </c>
      <c r="W65" s="28">
        <v>10</v>
      </c>
      <c r="X65" s="9">
        <v>0</v>
      </c>
      <c r="Y65" s="8">
        <v>0</v>
      </c>
      <c r="Z65" s="28">
        <v>1</v>
      </c>
      <c r="AA65" s="28">
        <v>26</v>
      </c>
      <c r="AB65" s="9">
        <v>0</v>
      </c>
      <c r="AC65" s="8">
        <v>0</v>
      </c>
      <c r="AD65" s="28">
        <v>1</v>
      </c>
      <c r="AE65" s="28">
        <v>16</v>
      </c>
      <c r="AF65" s="9">
        <v>1</v>
      </c>
      <c r="AG65" s="8">
        <v>47</v>
      </c>
      <c r="AH65" s="28">
        <v>0</v>
      </c>
      <c r="AI65" s="28">
        <v>0</v>
      </c>
      <c r="AJ65" s="9">
        <v>1</v>
      </c>
      <c r="AK65" s="8">
        <v>10</v>
      </c>
      <c r="AL65" s="28">
        <v>0</v>
      </c>
      <c r="AM65" s="28">
        <v>0</v>
      </c>
      <c r="AN65" s="9">
        <v>1</v>
      </c>
      <c r="AO65" s="8">
        <v>61</v>
      </c>
      <c r="AP65" s="28">
        <v>0</v>
      </c>
      <c r="AQ65" s="28">
        <v>0</v>
      </c>
      <c r="AR65" s="9">
        <v>0</v>
      </c>
      <c r="AS65" s="8">
        <v>0</v>
      </c>
      <c r="AT65" s="106">
        <v>0</v>
      </c>
      <c r="AU65" s="106">
        <v>0</v>
      </c>
    </row>
    <row r="66" spans="1:47" x14ac:dyDescent="0.2">
      <c r="A66" s="11" t="s">
        <v>159</v>
      </c>
      <c r="B66" s="28">
        <v>1</v>
      </c>
      <c r="C66" s="28">
        <v>19</v>
      </c>
      <c r="D66" s="9">
        <v>1</v>
      </c>
      <c r="E66" s="9">
        <v>39</v>
      </c>
      <c r="F66" s="28">
        <v>1</v>
      </c>
      <c r="G66" s="28">
        <v>47</v>
      </c>
      <c r="H66" s="9">
        <v>1</v>
      </c>
      <c r="I66" s="8">
        <v>51</v>
      </c>
      <c r="J66" s="28">
        <v>1</v>
      </c>
      <c r="K66" s="29">
        <v>69</v>
      </c>
      <c r="L66" s="9">
        <v>1</v>
      </c>
      <c r="M66" s="8">
        <v>50</v>
      </c>
      <c r="N66" s="28">
        <v>1</v>
      </c>
      <c r="O66" s="29">
        <v>30</v>
      </c>
      <c r="P66" s="9">
        <v>1</v>
      </c>
      <c r="Q66" s="8">
        <v>15</v>
      </c>
      <c r="R66" s="28">
        <v>1</v>
      </c>
      <c r="S66" s="28">
        <v>70</v>
      </c>
      <c r="T66" s="9">
        <v>1</v>
      </c>
      <c r="U66" s="8">
        <v>42</v>
      </c>
      <c r="V66" s="28">
        <v>1</v>
      </c>
      <c r="W66" s="28">
        <v>26</v>
      </c>
      <c r="X66" s="9">
        <v>1</v>
      </c>
      <c r="Y66" s="8">
        <v>40</v>
      </c>
      <c r="Z66" s="28">
        <v>1</v>
      </c>
      <c r="AA66" s="28">
        <v>43</v>
      </c>
      <c r="AB66" s="9">
        <v>1</v>
      </c>
      <c r="AC66" s="8">
        <v>30</v>
      </c>
      <c r="AD66" s="28">
        <v>1</v>
      </c>
      <c r="AE66" s="28">
        <v>30</v>
      </c>
      <c r="AF66" s="9">
        <v>1</v>
      </c>
      <c r="AG66" s="8">
        <v>50</v>
      </c>
      <c r="AH66" s="28">
        <v>1</v>
      </c>
      <c r="AI66" s="28">
        <v>72</v>
      </c>
      <c r="AJ66" s="9">
        <v>1</v>
      </c>
      <c r="AK66" s="8">
        <v>20</v>
      </c>
      <c r="AL66" s="28">
        <v>1</v>
      </c>
      <c r="AM66" s="28">
        <v>69</v>
      </c>
      <c r="AN66" s="9">
        <v>1</v>
      </c>
      <c r="AO66" s="8">
        <v>84</v>
      </c>
      <c r="AP66" s="28">
        <v>1</v>
      </c>
      <c r="AQ66" s="28">
        <v>69</v>
      </c>
      <c r="AR66" s="9">
        <v>1</v>
      </c>
      <c r="AS66" s="8">
        <v>50</v>
      </c>
      <c r="AT66" s="106">
        <v>1</v>
      </c>
      <c r="AU66" s="106">
        <v>33</v>
      </c>
    </row>
    <row r="67" spans="1:47" x14ac:dyDescent="0.2">
      <c r="A67" s="11" t="s">
        <v>160</v>
      </c>
      <c r="B67" s="28">
        <v>1</v>
      </c>
      <c r="C67" s="28">
        <v>10</v>
      </c>
      <c r="D67" s="9">
        <v>1</v>
      </c>
      <c r="E67" s="9">
        <v>65</v>
      </c>
      <c r="F67" s="28">
        <v>1</v>
      </c>
      <c r="G67" s="28">
        <v>50</v>
      </c>
      <c r="H67" s="9">
        <v>1</v>
      </c>
      <c r="I67" s="8">
        <v>38</v>
      </c>
      <c r="J67" s="28">
        <v>1</v>
      </c>
      <c r="K67" s="29">
        <v>80</v>
      </c>
      <c r="L67" s="9">
        <v>1</v>
      </c>
      <c r="M67" s="8">
        <v>100</v>
      </c>
      <c r="N67" s="28">
        <v>1</v>
      </c>
      <c r="O67" s="29">
        <v>0</v>
      </c>
      <c r="P67" s="9">
        <v>1</v>
      </c>
      <c r="Q67" s="8">
        <v>54</v>
      </c>
      <c r="R67" s="28">
        <v>1</v>
      </c>
      <c r="S67" s="28">
        <v>72</v>
      </c>
      <c r="T67" s="9">
        <v>1</v>
      </c>
      <c r="U67" s="8">
        <v>30</v>
      </c>
      <c r="V67" s="28">
        <v>1</v>
      </c>
      <c r="W67" s="28">
        <v>18</v>
      </c>
      <c r="X67" s="9">
        <v>1</v>
      </c>
      <c r="Y67" s="8">
        <v>40</v>
      </c>
      <c r="Z67" s="28">
        <v>1</v>
      </c>
      <c r="AA67" s="28">
        <v>27</v>
      </c>
      <c r="AB67" s="9">
        <v>1</v>
      </c>
      <c r="AC67" s="8">
        <v>19</v>
      </c>
      <c r="AD67" s="28">
        <v>1</v>
      </c>
      <c r="AE67" s="28">
        <v>27</v>
      </c>
      <c r="AF67" s="9">
        <v>1</v>
      </c>
      <c r="AG67" s="8">
        <v>62</v>
      </c>
      <c r="AH67" s="28">
        <v>1</v>
      </c>
      <c r="AI67" s="28">
        <v>37</v>
      </c>
      <c r="AJ67" s="9">
        <v>1</v>
      </c>
      <c r="AK67" s="8">
        <v>19</v>
      </c>
      <c r="AL67" s="28">
        <v>1</v>
      </c>
      <c r="AM67" s="28">
        <v>57</v>
      </c>
      <c r="AN67" s="9">
        <v>1</v>
      </c>
      <c r="AO67" s="8">
        <v>77</v>
      </c>
      <c r="AP67" s="28">
        <v>1</v>
      </c>
      <c r="AQ67" s="28">
        <v>29</v>
      </c>
      <c r="AR67" s="9">
        <v>1</v>
      </c>
      <c r="AS67" s="8">
        <v>40</v>
      </c>
      <c r="AT67" s="106">
        <v>1</v>
      </c>
      <c r="AU67" s="106">
        <v>60</v>
      </c>
    </row>
    <row r="68" spans="1:47" x14ac:dyDescent="0.2">
      <c r="A68" s="11" t="s">
        <v>161</v>
      </c>
      <c r="B68" s="28">
        <v>1</v>
      </c>
      <c r="C68" s="28">
        <v>10</v>
      </c>
      <c r="D68" s="9">
        <v>1</v>
      </c>
      <c r="E68" s="9">
        <v>8</v>
      </c>
      <c r="F68" s="28">
        <v>0</v>
      </c>
      <c r="G68" s="28">
        <v>0</v>
      </c>
      <c r="H68" s="9">
        <v>1</v>
      </c>
      <c r="I68" s="8">
        <v>11</v>
      </c>
      <c r="J68" s="28">
        <v>0</v>
      </c>
      <c r="K68" s="29">
        <v>0</v>
      </c>
      <c r="L68" s="9">
        <v>1</v>
      </c>
      <c r="M68" s="8">
        <v>20</v>
      </c>
      <c r="N68" s="28">
        <v>0</v>
      </c>
      <c r="O68" s="29">
        <v>0</v>
      </c>
      <c r="P68" s="9">
        <v>1</v>
      </c>
      <c r="Q68" s="8">
        <v>15</v>
      </c>
      <c r="R68" s="28">
        <v>1</v>
      </c>
      <c r="S68" s="28">
        <v>46</v>
      </c>
      <c r="T68" s="9">
        <v>1</v>
      </c>
      <c r="U68" s="8">
        <v>20</v>
      </c>
      <c r="V68" s="28">
        <v>1</v>
      </c>
      <c r="W68" s="28">
        <v>10</v>
      </c>
      <c r="X68" s="9">
        <v>1</v>
      </c>
      <c r="Y68" s="8">
        <v>9</v>
      </c>
      <c r="Z68" s="28">
        <v>1</v>
      </c>
      <c r="AA68" s="28">
        <v>20</v>
      </c>
      <c r="AB68" s="9">
        <v>1</v>
      </c>
      <c r="AC68" s="8">
        <v>0</v>
      </c>
      <c r="AD68" s="28">
        <v>1</v>
      </c>
      <c r="AE68" s="28">
        <v>4</v>
      </c>
      <c r="AF68" s="9">
        <v>1</v>
      </c>
      <c r="AG68" s="8">
        <v>7</v>
      </c>
      <c r="AH68" s="28">
        <v>1</v>
      </c>
      <c r="AI68" s="28">
        <v>19</v>
      </c>
      <c r="AJ68" s="9">
        <v>1</v>
      </c>
      <c r="AK68" s="8">
        <v>10</v>
      </c>
      <c r="AL68" s="28">
        <v>0</v>
      </c>
      <c r="AM68" s="28">
        <v>0</v>
      </c>
      <c r="AN68" s="9">
        <v>1</v>
      </c>
      <c r="AO68" s="8">
        <v>11</v>
      </c>
      <c r="AP68" s="28">
        <v>1</v>
      </c>
      <c r="AQ68" s="28">
        <v>9</v>
      </c>
      <c r="AR68" s="9">
        <v>1</v>
      </c>
      <c r="AS68" s="8">
        <v>0</v>
      </c>
      <c r="AT68" s="106">
        <v>1</v>
      </c>
      <c r="AU68" s="106">
        <v>25</v>
      </c>
    </row>
    <row r="69" spans="1:47" x14ac:dyDescent="0.2">
      <c r="A69" s="11" t="s">
        <v>162</v>
      </c>
      <c r="B69" s="28">
        <v>1</v>
      </c>
      <c r="C69" s="28">
        <v>20</v>
      </c>
      <c r="D69" s="9">
        <v>1</v>
      </c>
      <c r="E69" s="9">
        <v>80</v>
      </c>
      <c r="F69" s="28">
        <v>1</v>
      </c>
      <c r="G69" s="28">
        <v>40</v>
      </c>
      <c r="H69" s="9">
        <v>1</v>
      </c>
      <c r="I69" s="8">
        <v>59</v>
      </c>
      <c r="J69" s="28">
        <v>1</v>
      </c>
      <c r="K69" s="29">
        <v>90</v>
      </c>
      <c r="L69" s="9">
        <v>1</v>
      </c>
      <c r="M69" s="8">
        <v>100</v>
      </c>
      <c r="N69" s="28">
        <v>1</v>
      </c>
      <c r="O69" s="29">
        <v>28</v>
      </c>
      <c r="P69" s="9">
        <v>1</v>
      </c>
      <c r="Q69" s="8">
        <v>69</v>
      </c>
      <c r="R69" s="28">
        <v>1</v>
      </c>
      <c r="S69" s="28">
        <v>90</v>
      </c>
      <c r="T69" s="9">
        <v>1</v>
      </c>
      <c r="U69" s="8">
        <v>28</v>
      </c>
      <c r="V69" s="28">
        <v>1</v>
      </c>
      <c r="W69" s="28">
        <v>10</v>
      </c>
      <c r="X69" s="9">
        <v>1</v>
      </c>
      <c r="Y69" s="8">
        <v>50</v>
      </c>
      <c r="Z69" s="28">
        <v>1</v>
      </c>
      <c r="AA69" s="28">
        <v>56</v>
      </c>
      <c r="AB69" s="9">
        <v>1</v>
      </c>
      <c r="AC69" s="8">
        <v>30</v>
      </c>
      <c r="AD69" s="28">
        <v>1</v>
      </c>
      <c r="AE69" s="28">
        <v>38</v>
      </c>
      <c r="AF69" s="9">
        <v>1</v>
      </c>
      <c r="AG69" s="8">
        <v>59</v>
      </c>
      <c r="AH69" s="28">
        <v>1</v>
      </c>
      <c r="AI69" s="28">
        <v>51</v>
      </c>
      <c r="AJ69" s="9">
        <v>1</v>
      </c>
      <c r="AK69" s="8">
        <v>30</v>
      </c>
      <c r="AL69" s="28">
        <v>1</v>
      </c>
      <c r="AM69" s="28">
        <v>68</v>
      </c>
      <c r="AN69" s="9">
        <v>1</v>
      </c>
      <c r="AO69" s="8">
        <v>69</v>
      </c>
      <c r="AP69" s="28">
        <v>1</v>
      </c>
      <c r="AQ69" s="28">
        <v>30</v>
      </c>
      <c r="AR69" s="9">
        <v>1</v>
      </c>
      <c r="AS69" s="8">
        <v>29</v>
      </c>
      <c r="AT69" s="106">
        <v>1</v>
      </c>
      <c r="AU69" s="106">
        <v>52</v>
      </c>
    </row>
    <row r="70" spans="1:47" x14ac:dyDescent="0.2">
      <c r="A70" s="11" t="s">
        <v>163</v>
      </c>
      <c r="B70" s="28">
        <v>1</v>
      </c>
      <c r="C70" s="28">
        <v>19</v>
      </c>
      <c r="D70" s="9">
        <v>1</v>
      </c>
      <c r="E70" s="9">
        <v>50</v>
      </c>
      <c r="F70" s="28">
        <v>1</v>
      </c>
      <c r="G70" s="28">
        <v>9</v>
      </c>
      <c r="H70" s="9">
        <v>1</v>
      </c>
      <c r="I70" s="8">
        <v>14</v>
      </c>
      <c r="J70" s="28">
        <v>1</v>
      </c>
      <c r="K70" s="29">
        <v>60</v>
      </c>
      <c r="L70" s="9">
        <v>1</v>
      </c>
      <c r="M70" s="8">
        <v>9</v>
      </c>
      <c r="N70" s="28">
        <v>1</v>
      </c>
      <c r="O70" s="29">
        <v>7</v>
      </c>
      <c r="P70" s="9">
        <v>1</v>
      </c>
      <c r="Q70" s="8">
        <v>58</v>
      </c>
      <c r="R70" s="28">
        <v>1</v>
      </c>
      <c r="S70" s="28">
        <v>55</v>
      </c>
      <c r="T70" s="9">
        <v>1</v>
      </c>
      <c r="U70" s="8">
        <v>40</v>
      </c>
      <c r="V70" s="28">
        <v>1</v>
      </c>
      <c r="W70" s="28">
        <v>9</v>
      </c>
      <c r="X70" s="9">
        <v>1</v>
      </c>
      <c r="Y70" s="8">
        <v>10</v>
      </c>
      <c r="Z70" s="28">
        <v>1</v>
      </c>
      <c r="AA70" s="28">
        <v>29</v>
      </c>
      <c r="AB70" s="9">
        <v>1</v>
      </c>
      <c r="AC70" s="8">
        <v>9</v>
      </c>
      <c r="AD70" s="28">
        <v>1</v>
      </c>
      <c r="AE70" s="28">
        <v>8</v>
      </c>
      <c r="AF70" s="9">
        <v>1</v>
      </c>
      <c r="AG70" s="8">
        <v>7</v>
      </c>
      <c r="AH70" s="28">
        <v>1</v>
      </c>
      <c r="AI70" s="28">
        <v>30</v>
      </c>
      <c r="AJ70" s="9">
        <v>1</v>
      </c>
      <c r="AK70" s="8">
        <v>19</v>
      </c>
      <c r="AL70" s="28">
        <v>1</v>
      </c>
      <c r="AM70" s="28">
        <v>19</v>
      </c>
      <c r="AN70" s="9">
        <v>1</v>
      </c>
      <c r="AO70" s="8">
        <v>65</v>
      </c>
      <c r="AP70" s="28">
        <v>1</v>
      </c>
      <c r="AQ70" s="28">
        <v>19</v>
      </c>
      <c r="AR70" s="9">
        <v>1</v>
      </c>
      <c r="AS70" s="8">
        <v>20</v>
      </c>
      <c r="AT70" s="106">
        <v>1</v>
      </c>
      <c r="AU70" s="106">
        <v>46</v>
      </c>
    </row>
    <row r="71" spans="1:47" x14ac:dyDescent="0.2">
      <c r="A71" s="11" t="s">
        <v>164</v>
      </c>
      <c r="B71" s="28">
        <v>1</v>
      </c>
      <c r="C71" s="28">
        <v>29</v>
      </c>
      <c r="D71" s="9">
        <v>1</v>
      </c>
      <c r="E71" s="9">
        <v>69</v>
      </c>
      <c r="F71" s="28">
        <v>1</v>
      </c>
      <c r="G71" s="28">
        <v>40</v>
      </c>
      <c r="H71" s="9">
        <v>1</v>
      </c>
      <c r="I71" s="8">
        <v>71</v>
      </c>
      <c r="J71" s="28">
        <v>1</v>
      </c>
      <c r="K71" s="29">
        <v>85</v>
      </c>
      <c r="L71" s="9">
        <v>1</v>
      </c>
      <c r="M71" s="8">
        <v>100</v>
      </c>
      <c r="N71" s="28">
        <v>1</v>
      </c>
      <c r="O71" s="29">
        <v>50</v>
      </c>
      <c r="P71" s="9">
        <v>1</v>
      </c>
      <c r="Q71" s="8">
        <v>66</v>
      </c>
      <c r="R71" s="28">
        <v>1</v>
      </c>
      <c r="S71" s="28">
        <v>81</v>
      </c>
      <c r="T71" s="9">
        <v>1</v>
      </c>
      <c r="U71" s="8">
        <v>39</v>
      </c>
      <c r="V71" s="28">
        <v>1</v>
      </c>
      <c r="W71" s="28">
        <v>20</v>
      </c>
      <c r="X71" s="9">
        <v>1</v>
      </c>
      <c r="Y71" s="8">
        <v>49</v>
      </c>
      <c r="Z71" s="28">
        <v>1</v>
      </c>
      <c r="AA71" s="28">
        <v>61</v>
      </c>
      <c r="AB71" s="9">
        <v>1</v>
      </c>
      <c r="AC71" s="8">
        <v>19</v>
      </c>
      <c r="AD71" s="28">
        <v>1</v>
      </c>
      <c r="AE71" s="28">
        <v>44</v>
      </c>
      <c r="AF71" s="9">
        <v>1</v>
      </c>
      <c r="AG71" s="8">
        <v>69</v>
      </c>
      <c r="AH71" s="28">
        <v>1</v>
      </c>
      <c r="AI71" s="28">
        <v>60</v>
      </c>
      <c r="AJ71" s="9">
        <v>1</v>
      </c>
      <c r="AK71" s="8">
        <v>50</v>
      </c>
      <c r="AL71" s="28">
        <v>1</v>
      </c>
      <c r="AM71" s="28">
        <v>40</v>
      </c>
      <c r="AN71" s="9">
        <v>1</v>
      </c>
      <c r="AO71" s="8">
        <v>86</v>
      </c>
      <c r="AP71" s="28">
        <v>1</v>
      </c>
      <c r="AQ71" s="28">
        <v>70</v>
      </c>
      <c r="AR71" s="9">
        <v>1</v>
      </c>
      <c r="AS71" s="8">
        <v>39</v>
      </c>
      <c r="AT71" s="106">
        <v>1</v>
      </c>
      <c r="AU71" s="106">
        <v>64</v>
      </c>
    </row>
    <row r="72" spans="1:47" x14ac:dyDescent="0.2">
      <c r="A72" s="11" t="s">
        <v>165</v>
      </c>
      <c r="B72" s="28">
        <v>1</v>
      </c>
      <c r="C72" s="28">
        <v>21</v>
      </c>
      <c r="D72" s="9">
        <v>1</v>
      </c>
      <c r="E72" s="9">
        <v>42</v>
      </c>
      <c r="F72" s="28">
        <v>1</v>
      </c>
      <c r="G72" s="28">
        <v>38</v>
      </c>
      <c r="H72" s="9">
        <v>1</v>
      </c>
      <c r="I72" s="8">
        <v>28</v>
      </c>
      <c r="J72" s="28">
        <v>1</v>
      </c>
      <c r="K72" s="29">
        <v>34</v>
      </c>
      <c r="L72" s="9">
        <v>1</v>
      </c>
      <c r="M72" s="8">
        <v>100</v>
      </c>
      <c r="N72" s="28">
        <v>1</v>
      </c>
      <c r="O72" s="29">
        <v>28</v>
      </c>
      <c r="P72" s="9">
        <v>1</v>
      </c>
      <c r="Q72" s="8">
        <v>47</v>
      </c>
      <c r="R72" s="28">
        <v>1</v>
      </c>
      <c r="S72" s="28">
        <v>70</v>
      </c>
      <c r="T72" s="9">
        <v>1</v>
      </c>
      <c r="U72" s="8">
        <v>50</v>
      </c>
      <c r="V72" s="28">
        <v>1</v>
      </c>
      <c r="W72" s="28">
        <v>37</v>
      </c>
      <c r="X72" s="9">
        <v>1</v>
      </c>
      <c r="Y72" s="8">
        <v>60</v>
      </c>
      <c r="Z72" s="28">
        <v>1</v>
      </c>
      <c r="AA72" s="28">
        <v>24</v>
      </c>
      <c r="AB72" s="9">
        <v>1</v>
      </c>
      <c r="AC72" s="8">
        <v>20</v>
      </c>
      <c r="AD72" s="28">
        <v>1</v>
      </c>
      <c r="AE72" s="28">
        <v>29</v>
      </c>
      <c r="AF72" s="9">
        <v>1</v>
      </c>
      <c r="AG72" s="8">
        <v>62</v>
      </c>
      <c r="AH72" s="28">
        <v>1</v>
      </c>
      <c r="AI72" s="28">
        <v>50</v>
      </c>
      <c r="AJ72" s="9">
        <v>1</v>
      </c>
      <c r="AK72" s="8">
        <v>20</v>
      </c>
      <c r="AL72" s="28">
        <v>1</v>
      </c>
      <c r="AM72" s="28">
        <v>50</v>
      </c>
      <c r="AN72" s="9">
        <v>1</v>
      </c>
      <c r="AO72" s="8">
        <v>85</v>
      </c>
      <c r="AP72" s="28">
        <v>1</v>
      </c>
      <c r="AQ72" s="28">
        <v>29</v>
      </c>
      <c r="AR72" s="9">
        <v>1</v>
      </c>
      <c r="AS72" s="8">
        <v>50</v>
      </c>
      <c r="AT72" s="106">
        <v>1</v>
      </c>
      <c r="AU72" s="106">
        <v>42</v>
      </c>
    </row>
    <row r="73" spans="1:47" x14ac:dyDescent="0.2">
      <c r="A73" s="11" t="s">
        <v>166</v>
      </c>
      <c r="B73" s="28">
        <v>1</v>
      </c>
      <c r="C73" s="28">
        <v>39</v>
      </c>
      <c r="D73" s="9">
        <v>1</v>
      </c>
      <c r="E73" s="9">
        <v>81</v>
      </c>
      <c r="F73" s="28">
        <v>1</v>
      </c>
      <c r="G73" s="28">
        <v>50</v>
      </c>
      <c r="H73" s="9">
        <v>1</v>
      </c>
      <c r="I73" s="8">
        <v>78</v>
      </c>
      <c r="J73" s="28">
        <v>1</v>
      </c>
      <c r="K73" s="29">
        <v>96</v>
      </c>
      <c r="L73" s="9">
        <v>1</v>
      </c>
      <c r="M73" s="8">
        <v>100</v>
      </c>
      <c r="N73" s="28">
        <v>1</v>
      </c>
      <c r="O73" s="29">
        <v>35</v>
      </c>
      <c r="P73" s="9">
        <v>1</v>
      </c>
      <c r="Q73" s="8">
        <v>80</v>
      </c>
      <c r="R73" s="28">
        <v>1</v>
      </c>
      <c r="S73" s="28">
        <v>96</v>
      </c>
      <c r="T73" s="9">
        <v>1</v>
      </c>
      <c r="U73" s="8">
        <v>29</v>
      </c>
      <c r="V73" s="28">
        <v>1</v>
      </c>
      <c r="W73" s="28">
        <v>39</v>
      </c>
      <c r="X73" s="9">
        <v>1</v>
      </c>
      <c r="Y73" s="8">
        <v>60</v>
      </c>
      <c r="Z73" s="28">
        <v>1</v>
      </c>
      <c r="AA73" s="28">
        <v>72</v>
      </c>
      <c r="AB73" s="9">
        <v>1</v>
      </c>
      <c r="AC73" s="8">
        <v>19</v>
      </c>
      <c r="AD73" s="28">
        <v>1</v>
      </c>
      <c r="AE73" s="28">
        <v>59</v>
      </c>
      <c r="AF73" s="9">
        <v>1</v>
      </c>
      <c r="AG73" s="8">
        <v>64</v>
      </c>
      <c r="AH73" s="28">
        <v>1</v>
      </c>
      <c r="AI73" s="28">
        <v>60</v>
      </c>
      <c r="AJ73" s="9">
        <v>1</v>
      </c>
      <c r="AK73" s="8">
        <v>30</v>
      </c>
      <c r="AL73" s="28">
        <v>1</v>
      </c>
      <c r="AM73" s="28">
        <v>75</v>
      </c>
      <c r="AN73" s="9">
        <v>1</v>
      </c>
      <c r="AO73" s="8">
        <v>84</v>
      </c>
      <c r="AP73" s="28">
        <v>1</v>
      </c>
      <c r="AQ73" s="28">
        <v>90</v>
      </c>
      <c r="AR73" s="9">
        <v>1</v>
      </c>
      <c r="AS73" s="8">
        <v>50</v>
      </c>
      <c r="AT73" s="106">
        <v>1</v>
      </c>
      <c r="AU73" s="106">
        <v>60</v>
      </c>
    </row>
    <row r="74" spans="1:47" x14ac:dyDescent="0.2">
      <c r="A74" s="11" t="s">
        <v>167</v>
      </c>
      <c r="B74" s="28">
        <v>1</v>
      </c>
      <c r="C74" s="28">
        <v>29</v>
      </c>
      <c r="D74" s="9">
        <v>1</v>
      </c>
      <c r="E74" s="9">
        <v>59</v>
      </c>
      <c r="F74" s="28">
        <v>1</v>
      </c>
      <c r="G74" s="28">
        <v>50</v>
      </c>
      <c r="H74" s="9">
        <v>1</v>
      </c>
      <c r="I74" s="8">
        <v>70</v>
      </c>
      <c r="J74" s="28">
        <v>1</v>
      </c>
      <c r="K74" s="29">
        <v>64</v>
      </c>
      <c r="L74" s="9">
        <v>1</v>
      </c>
      <c r="M74" s="8">
        <v>40</v>
      </c>
      <c r="N74" s="28">
        <v>1</v>
      </c>
      <c r="O74" s="29">
        <v>19</v>
      </c>
      <c r="P74" s="9">
        <v>1</v>
      </c>
      <c r="Q74" s="8">
        <v>67</v>
      </c>
      <c r="R74" s="28">
        <v>1</v>
      </c>
      <c r="S74" s="28">
        <v>89</v>
      </c>
      <c r="T74" s="9">
        <v>1</v>
      </c>
      <c r="U74" s="8">
        <v>49</v>
      </c>
      <c r="V74" s="28">
        <v>1</v>
      </c>
      <c r="W74" s="28">
        <v>18</v>
      </c>
      <c r="X74" s="9">
        <v>1</v>
      </c>
      <c r="Y74" s="8">
        <v>59</v>
      </c>
      <c r="Z74" s="28">
        <v>1</v>
      </c>
      <c r="AA74" s="28">
        <v>50</v>
      </c>
      <c r="AB74" s="9">
        <v>1</v>
      </c>
      <c r="AC74" s="8">
        <v>30</v>
      </c>
      <c r="AD74" s="28">
        <v>1</v>
      </c>
      <c r="AE74" s="28">
        <v>42</v>
      </c>
      <c r="AF74" s="9">
        <v>1</v>
      </c>
      <c r="AG74" s="8">
        <v>30</v>
      </c>
      <c r="AH74" s="28">
        <v>1</v>
      </c>
      <c r="AI74" s="28">
        <v>50</v>
      </c>
      <c r="AJ74" s="9">
        <v>1</v>
      </c>
      <c r="AK74" s="8">
        <v>19</v>
      </c>
      <c r="AL74" s="28">
        <v>1</v>
      </c>
      <c r="AM74" s="28">
        <v>60</v>
      </c>
      <c r="AN74" s="9">
        <v>1</v>
      </c>
      <c r="AO74" s="8">
        <v>70</v>
      </c>
      <c r="AP74" s="28">
        <v>1</v>
      </c>
      <c r="AQ74" s="28">
        <v>39</v>
      </c>
      <c r="AR74" s="9">
        <v>1</v>
      </c>
      <c r="AS74" s="8">
        <v>70</v>
      </c>
      <c r="AT74" s="106">
        <v>1</v>
      </c>
      <c r="AU74" s="106">
        <v>48</v>
      </c>
    </row>
    <row r="75" spans="1:47" x14ac:dyDescent="0.2">
      <c r="A75" s="11" t="s">
        <v>168</v>
      </c>
      <c r="B75" s="28">
        <v>1</v>
      </c>
      <c r="C75" s="28">
        <v>30</v>
      </c>
      <c r="D75" s="9">
        <v>1</v>
      </c>
      <c r="E75" s="9">
        <v>74</v>
      </c>
      <c r="F75" s="28">
        <v>1</v>
      </c>
      <c r="G75" s="28">
        <v>78</v>
      </c>
      <c r="H75" s="9">
        <v>1</v>
      </c>
      <c r="I75" s="8">
        <v>58</v>
      </c>
      <c r="J75" s="28">
        <v>1</v>
      </c>
      <c r="K75" s="29">
        <v>84</v>
      </c>
      <c r="L75" s="9">
        <v>1</v>
      </c>
      <c r="M75" s="8">
        <v>100</v>
      </c>
      <c r="N75" s="28">
        <v>1</v>
      </c>
      <c r="O75" s="29">
        <v>61</v>
      </c>
      <c r="P75" s="9">
        <v>1</v>
      </c>
      <c r="Q75" s="8">
        <v>68</v>
      </c>
      <c r="R75" s="28">
        <v>1</v>
      </c>
      <c r="S75" s="28">
        <v>91</v>
      </c>
      <c r="T75" s="9">
        <v>1</v>
      </c>
      <c r="U75" s="8">
        <v>61</v>
      </c>
      <c r="V75" s="28">
        <v>1</v>
      </c>
      <c r="W75" s="28">
        <v>38</v>
      </c>
      <c r="X75" s="9">
        <v>1</v>
      </c>
      <c r="Y75" s="8">
        <v>90</v>
      </c>
      <c r="Z75" s="28">
        <v>1</v>
      </c>
      <c r="AA75" s="28">
        <v>61</v>
      </c>
      <c r="AB75" s="9">
        <v>1</v>
      </c>
      <c r="AC75" s="8">
        <v>30</v>
      </c>
      <c r="AD75" s="28">
        <v>1</v>
      </c>
      <c r="AE75" s="28">
        <v>72</v>
      </c>
      <c r="AF75" s="9">
        <v>1</v>
      </c>
      <c r="AG75" s="8">
        <v>10</v>
      </c>
      <c r="AH75" s="28">
        <v>1</v>
      </c>
      <c r="AI75" s="28">
        <v>70</v>
      </c>
      <c r="AJ75" s="9">
        <v>1</v>
      </c>
      <c r="AK75" s="8">
        <v>41</v>
      </c>
      <c r="AL75" s="28">
        <v>1</v>
      </c>
      <c r="AM75" s="28">
        <v>83</v>
      </c>
      <c r="AN75" s="9">
        <v>1</v>
      </c>
      <c r="AO75" s="8">
        <v>96</v>
      </c>
      <c r="AP75" s="28">
        <v>1</v>
      </c>
      <c r="AQ75" s="28">
        <v>50</v>
      </c>
      <c r="AR75" s="9">
        <v>1</v>
      </c>
      <c r="AS75" s="8">
        <v>70</v>
      </c>
      <c r="AT75" s="106">
        <v>1</v>
      </c>
      <c r="AU75" s="106">
        <v>76</v>
      </c>
    </row>
    <row r="76" spans="1:47" x14ac:dyDescent="0.2">
      <c r="A76" s="11" t="s">
        <v>169</v>
      </c>
      <c r="B76" s="28">
        <v>1</v>
      </c>
      <c r="C76" s="28">
        <v>30</v>
      </c>
      <c r="D76" s="9">
        <v>1</v>
      </c>
      <c r="E76" s="9">
        <v>70</v>
      </c>
      <c r="F76" s="28">
        <v>1</v>
      </c>
      <c r="G76" s="28">
        <v>50</v>
      </c>
      <c r="H76" s="9">
        <v>1</v>
      </c>
      <c r="I76" s="8">
        <v>59</v>
      </c>
      <c r="J76" s="28">
        <v>1</v>
      </c>
      <c r="K76" s="29">
        <v>90</v>
      </c>
      <c r="L76" s="9">
        <v>1</v>
      </c>
      <c r="M76" s="8">
        <v>80</v>
      </c>
      <c r="N76" s="28">
        <v>1</v>
      </c>
      <c r="O76" s="29">
        <v>49</v>
      </c>
      <c r="P76" s="9">
        <v>1</v>
      </c>
      <c r="Q76" s="8">
        <v>49</v>
      </c>
      <c r="R76" s="28">
        <v>1</v>
      </c>
      <c r="S76" s="28">
        <v>70</v>
      </c>
      <c r="T76" s="9">
        <v>1</v>
      </c>
      <c r="U76" s="8">
        <v>59</v>
      </c>
      <c r="V76" s="28">
        <v>1</v>
      </c>
      <c r="W76" s="28">
        <v>20</v>
      </c>
      <c r="X76" s="9">
        <v>1</v>
      </c>
      <c r="Y76" s="8">
        <v>50</v>
      </c>
      <c r="Z76" s="28">
        <v>1</v>
      </c>
      <c r="AA76" s="28">
        <v>47</v>
      </c>
      <c r="AB76" s="9">
        <v>1</v>
      </c>
      <c r="AC76" s="8">
        <v>40</v>
      </c>
      <c r="AD76" s="28">
        <v>1</v>
      </c>
      <c r="AE76" s="28">
        <v>60</v>
      </c>
      <c r="AF76" s="9">
        <v>1</v>
      </c>
      <c r="AG76" s="8">
        <v>65</v>
      </c>
      <c r="AH76" s="28">
        <v>1</v>
      </c>
      <c r="AI76" s="28">
        <v>82</v>
      </c>
      <c r="AJ76" s="9">
        <v>1</v>
      </c>
      <c r="AK76" s="8">
        <v>29</v>
      </c>
      <c r="AL76" s="28">
        <v>1</v>
      </c>
      <c r="AM76" s="28">
        <v>78</v>
      </c>
      <c r="AN76" s="9">
        <v>1</v>
      </c>
      <c r="AO76" s="8">
        <v>85</v>
      </c>
      <c r="AP76" s="28">
        <v>1</v>
      </c>
      <c r="AQ76" s="28">
        <v>49</v>
      </c>
      <c r="AR76" s="9">
        <v>1</v>
      </c>
      <c r="AS76" s="8">
        <v>80</v>
      </c>
      <c r="AT76" s="106">
        <v>1</v>
      </c>
      <c r="AU76" s="106">
        <v>50</v>
      </c>
    </row>
    <row r="77" spans="1:47" x14ac:dyDescent="0.2">
      <c r="A77" s="11" t="s">
        <v>170</v>
      </c>
      <c r="B77" s="28">
        <v>1</v>
      </c>
      <c r="C77" s="28">
        <v>59</v>
      </c>
      <c r="D77" s="9">
        <v>1</v>
      </c>
      <c r="E77" s="9">
        <v>82</v>
      </c>
      <c r="F77" s="28">
        <v>1</v>
      </c>
      <c r="G77" s="28">
        <v>67</v>
      </c>
      <c r="H77" s="9">
        <v>1</v>
      </c>
      <c r="I77" s="8">
        <v>66</v>
      </c>
      <c r="J77" s="28">
        <v>1</v>
      </c>
      <c r="K77" s="29">
        <v>100</v>
      </c>
      <c r="L77" s="9">
        <v>1</v>
      </c>
      <c r="M77" s="8">
        <v>81</v>
      </c>
      <c r="N77" s="28">
        <v>1</v>
      </c>
      <c r="O77" s="29">
        <v>50</v>
      </c>
      <c r="P77" s="9">
        <v>1</v>
      </c>
      <c r="Q77" s="8">
        <v>74</v>
      </c>
      <c r="R77" s="28">
        <v>1</v>
      </c>
      <c r="S77" s="28">
        <v>85</v>
      </c>
      <c r="T77" s="9">
        <v>1</v>
      </c>
      <c r="U77" s="8">
        <v>69</v>
      </c>
      <c r="V77" s="28">
        <v>1</v>
      </c>
      <c r="W77" s="28">
        <v>79</v>
      </c>
      <c r="X77" s="9">
        <v>1</v>
      </c>
      <c r="Y77" s="8">
        <v>90</v>
      </c>
      <c r="Z77" s="28">
        <v>1</v>
      </c>
      <c r="AA77" s="28">
        <v>45</v>
      </c>
      <c r="AB77" s="9">
        <v>1</v>
      </c>
      <c r="AC77" s="8">
        <v>49</v>
      </c>
      <c r="AD77" s="28">
        <v>1</v>
      </c>
      <c r="AE77" s="28">
        <v>71</v>
      </c>
      <c r="AF77" s="9">
        <v>1</v>
      </c>
      <c r="AG77" s="8">
        <v>71</v>
      </c>
      <c r="AH77" s="28">
        <v>1</v>
      </c>
      <c r="AI77" s="28">
        <v>61</v>
      </c>
      <c r="AJ77" s="9">
        <v>1</v>
      </c>
      <c r="AK77" s="8">
        <v>50</v>
      </c>
      <c r="AL77" s="28">
        <v>1</v>
      </c>
      <c r="AM77" s="28">
        <v>73</v>
      </c>
      <c r="AN77" s="9">
        <v>1</v>
      </c>
      <c r="AO77" s="8">
        <v>95</v>
      </c>
      <c r="AP77" s="28">
        <v>1</v>
      </c>
      <c r="AQ77" s="28">
        <v>70</v>
      </c>
      <c r="AR77" s="9">
        <v>1</v>
      </c>
      <c r="AS77" s="8">
        <v>50</v>
      </c>
      <c r="AT77" s="106">
        <v>1</v>
      </c>
      <c r="AU77" s="106">
        <v>69</v>
      </c>
    </row>
    <row r="78" spans="1:47" x14ac:dyDescent="0.2">
      <c r="A78" s="11" t="s">
        <v>171</v>
      </c>
      <c r="B78" s="28">
        <v>1</v>
      </c>
      <c r="C78" s="28">
        <v>18</v>
      </c>
      <c r="D78" s="9">
        <v>1</v>
      </c>
      <c r="E78" s="9">
        <v>68</v>
      </c>
      <c r="F78" s="28">
        <v>1</v>
      </c>
      <c r="G78" s="28">
        <v>56</v>
      </c>
      <c r="H78" s="9">
        <v>1</v>
      </c>
      <c r="I78" s="8">
        <v>49</v>
      </c>
      <c r="J78" s="28">
        <v>1</v>
      </c>
      <c r="K78" s="29">
        <v>74</v>
      </c>
      <c r="L78" s="9">
        <v>1</v>
      </c>
      <c r="M78" s="8">
        <v>70</v>
      </c>
      <c r="N78" s="28">
        <v>1</v>
      </c>
      <c r="O78" s="29">
        <v>40</v>
      </c>
      <c r="P78" s="9">
        <v>1</v>
      </c>
      <c r="Q78" s="8">
        <v>62</v>
      </c>
      <c r="R78" s="28">
        <v>1</v>
      </c>
      <c r="S78" s="28">
        <v>79</v>
      </c>
      <c r="T78" s="9">
        <v>1</v>
      </c>
      <c r="U78" s="8">
        <v>50</v>
      </c>
      <c r="V78" s="28">
        <v>1</v>
      </c>
      <c r="W78" s="28">
        <v>18</v>
      </c>
      <c r="X78" s="9">
        <v>1</v>
      </c>
      <c r="Y78" s="8">
        <v>70</v>
      </c>
      <c r="Z78" s="28">
        <v>1</v>
      </c>
      <c r="AA78" s="28">
        <v>30</v>
      </c>
      <c r="AB78" s="9">
        <v>1</v>
      </c>
      <c r="AC78" s="8">
        <v>40</v>
      </c>
      <c r="AD78" s="28">
        <v>1</v>
      </c>
      <c r="AE78" s="28">
        <v>41</v>
      </c>
      <c r="AF78" s="9">
        <v>1</v>
      </c>
      <c r="AG78" s="8">
        <v>70</v>
      </c>
      <c r="AH78" s="28">
        <v>1</v>
      </c>
      <c r="AI78" s="28">
        <v>51</v>
      </c>
      <c r="AJ78" s="9">
        <v>1</v>
      </c>
      <c r="AK78" s="8">
        <v>29</v>
      </c>
      <c r="AL78" s="28">
        <v>1</v>
      </c>
      <c r="AM78" s="28">
        <v>79</v>
      </c>
      <c r="AN78" s="9">
        <v>1</v>
      </c>
      <c r="AO78" s="8">
        <v>74</v>
      </c>
      <c r="AP78" s="28">
        <v>1</v>
      </c>
      <c r="AQ78" s="28">
        <v>39</v>
      </c>
      <c r="AR78" s="9">
        <v>1</v>
      </c>
      <c r="AS78" s="8">
        <v>50</v>
      </c>
      <c r="AT78" s="106">
        <v>1</v>
      </c>
      <c r="AU78" s="106">
        <v>59</v>
      </c>
    </row>
    <row r="79" spans="1:47" x14ac:dyDescent="0.2">
      <c r="A79" s="11" t="s">
        <v>172</v>
      </c>
      <c r="B79" s="28">
        <v>1</v>
      </c>
      <c r="C79" s="28">
        <v>20</v>
      </c>
      <c r="D79" s="9">
        <v>1</v>
      </c>
      <c r="E79" s="9">
        <v>81</v>
      </c>
      <c r="F79" s="28">
        <v>1</v>
      </c>
      <c r="G79" s="28">
        <v>60</v>
      </c>
      <c r="H79" s="9">
        <v>1</v>
      </c>
      <c r="I79" s="8">
        <v>69</v>
      </c>
      <c r="J79" s="28">
        <v>1</v>
      </c>
      <c r="K79" s="29">
        <v>100</v>
      </c>
      <c r="L79" s="9">
        <v>1</v>
      </c>
      <c r="M79" s="8">
        <v>100</v>
      </c>
      <c r="N79" s="28">
        <v>1</v>
      </c>
      <c r="O79" s="29">
        <v>60</v>
      </c>
      <c r="P79" s="9">
        <v>1</v>
      </c>
      <c r="Q79" s="8">
        <v>55</v>
      </c>
      <c r="R79" s="28">
        <v>1</v>
      </c>
      <c r="S79" s="28">
        <v>91</v>
      </c>
      <c r="T79" s="9">
        <v>1</v>
      </c>
      <c r="U79" s="8">
        <v>61</v>
      </c>
      <c r="V79" s="28">
        <v>1</v>
      </c>
      <c r="W79" s="28">
        <v>83</v>
      </c>
      <c r="X79" s="9">
        <v>1</v>
      </c>
      <c r="Y79" s="8">
        <v>70</v>
      </c>
      <c r="Z79" s="28">
        <v>1</v>
      </c>
      <c r="AA79" s="28">
        <v>59</v>
      </c>
      <c r="AB79" s="9">
        <v>1</v>
      </c>
      <c r="AC79" s="8">
        <v>30</v>
      </c>
      <c r="AD79" s="28">
        <v>1</v>
      </c>
      <c r="AE79" s="28">
        <v>63</v>
      </c>
      <c r="AF79" s="9">
        <v>1</v>
      </c>
      <c r="AG79" s="8">
        <v>72</v>
      </c>
      <c r="AH79" s="28">
        <v>1</v>
      </c>
      <c r="AI79" s="28">
        <v>70</v>
      </c>
      <c r="AJ79" s="9">
        <v>1</v>
      </c>
      <c r="AK79" s="8">
        <v>50</v>
      </c>
      <c r="AL79" s="28">
        <v>1</v>
      </c>
      <c r="AM79" s="28">
        <v>70</v>
      </c>
      <c r="AN79" s="9">
        <v>1</v>
      </c>
      <c r="AO79" s="8">
        <v>89</v>
      </c>
      <c r="AP79" s="28">
        <v>1</v>
      </c>
      <c r="AQ79" s="28">
        <v>50</v>
      </c>
      <c r="AR79" s="9">
        <v>1</v>
      </c>
      <c r="AS79" s="8">
        <v>60</v>
      </c>
      <c r="AT79" s="106">
        <v>1</v>
      </c>
      <c r="AU79" s="106">
        <v>88</v>
      </c>
    </row>
    <row r="80" spans="1:47" x14ac:dyDescent="0.2">
      <c r="A80" s="11" t="s">
        <v>173</v>
      </c>
      <c r="B80" s="28">
        <v>1</v>
      </c>
      <c r="C80" s="28">
        <v>20</v>
      </c>
      <c r="D80" s="9">
        <v>1</v>
      </c>
      <c r="E80" s="9">
        <v>54</v>
      </c>
      <c r="F80" s="28">
        <v>1</v>
      </c>
      <c r="G80" s="28">
        <v>64</v>
      </c>
      <c r="H80" s="9">
        <v>1</v>
      </c>
      <c r="I80" s="8">
        <v>73</v>
      </c>
      <c r="J80" s="28">
        <v>1</v>
      </c>
      <c r="K80" s="29">
        <v>75</v>
      </c>
      <c r="L80" s="9">
        <v>1</v>
      </c>
      <c r="M80" s="8">
        <v>69</v>
      </c>
      <c r="N80" s="28">
        <v>1</v>
      </c>
      <c r="O80" s="29">
        <v>60</v>
      </c>
      <c r="P80" s="9">
        <v>1</v>
      </c>
      <c r="Q80" s="8">
        <v>61</v>
      </c>
      <c r="R80" s="28">
        <v>1</v>
      </c>
      <c r="S80" s="28">
        <v>89</v>
      </c>
      <c r="T80" s="9">
        <v>1</v>
      </c>
      <c r="U80" s="8">
        <v>51</v>
      </c>
      <c r="V80" s="28">
        <v>1</v>
      </c>
      <c r="W80" s="28">
        <v>51</v>
      </c>
      <c r="X80" s="9">
        <v>1</v>
      </c>
      <c r="Y80" s="8">
        <v>80</v>
      </c>
      <c r="Z80" s="28">
        <v>1</v>
      </c>
      <c r="AA80" s="28">
        <v>39</v>
      </c>
      <c r="AB80" s="9">
        <v>1</v>
      </c>
      <c r="AC80" s="8">
        <v>40</v>
      </c>
      <c r="AD80" s="28">
        <v>1</v>
      </c>
      <c r="AE80" s="28">
        <v>51</v>
      </c>
      <c r="AF80" s="9">
        <v>1</v>
      </c>
      <c r="AG80" s="8">
        <v>65</v>
      </c>
      <c r="AH80" s="28">
        <v>1</v>
      </c>
      <c r="AI80" s="28">
        <v>69</v>
      </c>
      <c r="AJ80" s="9">
        <v>1</v>
      </c>
      <c r="AK80" s="8">
        <v>40</v>
      </c>
      <c r="AL80" s="28">
        <v>1</v>
      </c>
      <c r="AM80" s="28">
        <v>78</v>
      </c>
      <c r="AN80" s="9">
        <v>1</v>
      </c>
      <c r="AO80" s="8">
        <v>95</v>
      </c>
      <c r="AP80" s="28">
        <v>1</v>
      </c>
      <c r="AQ80" s="28">
        <v>80</v>
      </c>
      <c r="AR80" s="9">
        <v>1</v>
      </c>
      <c r="AS80" s="8">
        <v>79</v>
      </c>
      <c r="AT80" s="106">
        <v>1</v>
      </c>
      <c r="AU80" s="106">
        <v>76</v>
      </c>
    </row>
    <row r="81" spans="1:47" x14ac:dyDescent="0.2">
      <c r="A81" s="11" t="s">
        <v>174</v>
      </c>
      <c r="B81" s="28">
        <v>1</v>
      </c>
      <c r="C81" s="29">
        <v>50</v>
      </c>
      <c r="D81" s="9">
        <v>1</v>
      </c>
      <c r="E81" s="8">
        <v>71</v>
      </c>
      <c r="F81" s="29">
        <v>1</v>
      </c>
      <c r="G81" s="29">
        <v>64</v>
      </c>
      <c r="H81" s="9">
        <v>1</v>
      </c>
      <c r="I81" s="21">
        <v>69</v>
      </c>
      <c r="J81" s="28">
        <v>1</v>
      </c>
      <c r="K81" s="29">
        <v>85</v>
      </c>
      <c r="L81" s="9">
        <v>1</v>
      </c>
      <c r="M81" s="21">
        <v>100</v>
      </c>
      <c r="N81" s="28">
        <v>1</v>
      </c>
      <c r="O81" s="29">
        <v>40</v>
      </c>
      <c r="P81" s="9">
        <v>1</v>
      </c>
      <c r="Q81" s="8">
        <v>74</v>
      </c>
      <c r="R81" s="28">
        <v>1</v>
      </c>
      <c r="S81" s="28">
        <v>92</v>
      </c>
      <c r="T81" s="9">
        <v>1</v>
      </c>
      <c r="U81" s="8">
        <v>69</v>
      </c>
      <c r="V81" s="28">
        <v>1</v>
      </c>
      <c r="W81" s="28">
        <v>100</v>
      </c>
      <c r="X81" s="9">
        <v>1</v>
      </c>
      <c r="Y81" s="8">
        <v>80</v>
      </c>
      <c r="Z81" s="28">
        <v>1</v>
      </c>
      <c r="AA81" s="28">
        <v>59</v>
      </c>
      <c r="AB81" s="9">
        <v>1</v>
      </c>
      <c r="AC81" s="8">
        <v>50</v>
      </c>
      <c r="AD81" s="28">
        <v>1</v>
      </c>
      <c r="AE81" s="28">
        <v>53</v>
      </c>
      <c r="AF81" s="9">
        <v>1</v>
      </c>
      <c r="AG81" s="8">
        <v>79</v>
      </c>
      <c r="AH81" s="28">
        <v>1</v>
      </c>
      <c r="AI81" s="28">
        <v>88</v>
      </c>
      <c r="AJ81" s="9">
        <v>1</v>
      </c>
      <c r="AK81" s="8">
        <v>50</v>
      </c>
      <c r="AL81" s="28">
        <v>1</v>
      </c>
      <c r="AM81" s="28">
        <v>81</v>
      </c>
      <c r="AN81" s="9">
        <v>1</v>
      </c>
      <c r="AO81" s="8">
        <v>94</v>
      </c>
      <c r="AP81" s="28">
        <v>1</v>
      </c>
      <c r="AQ81" s="28">
        <v>70</v>
      </c>
      <c r="AR81" s="9">
        <v>1</v>
      </c>
      <c r="AS81" s="8">
        <v>50</v>
      </c>
      <c r="AT81" s="106">
        <v>1</v>
      </c>
      <c r="AU81" s="106">
        <v>78</v>
      </c>
    </row>
    <row r="82" spans="1:47" x14ac:dyDescent="0.2">
      <c r="A82" s="11" t="s">
        <v>175</v>
      </c>
      <c r="B82" s="28">
        <v>1</v>
      </c>
      <c r="C82" s="28">
        <v>69</v>
      </c>
      <c r="D82" s="9">
        <v>1</v>
      </c>
      <c r="E82" s="9">
        <v>72</v>
      </c>
      <c r="F82" s="28">
        <v>1</v>
      </c>
      <c r="G82" s="28">
        <v>50</v>
      </c>
      <c r="H82" s="9">
        <v>1</v>
      </c>
      <c r="I82" s="8">
        <v>76</v>
      </c>
      <c r="J82" s="28">
        <v>1</v>
      </c>
      <c r="K82" s="29">
        <v>74</v>
      </c>
      <c r="L82" s="9">
        <v>1</v>
      </c>
      <c r="M82" s="8">
        <v>100</v>
      </c>
      <c r="N82" s="28">
        <v>1</v>
      </c>
      <c r="O82" s="29">
        <v>60</v>
      </c>
      <c r="P82" s="9">
        <v>1</v>
      </c>
      <c r="Q82" s="8">
        <v>64</v>
      </c>
      <c r="R82" s="28">
        <v>1</v>
      </c>
      <c r="S82" s="28">
        <v>87</v>
      </c>
      <c r="T82" s="9">
        <v>1</v>
      </c>
      <c r="U82" s="8">
        <v>59</v>
      </c>
      <c r="V82" s="28">
        <v>1</v>
      </c>
      <c r="W82" s="28">
        <v>19</v>
      </c>
      <c r="X82" s="9">
        <v>1</v>
      </c>
      <c r="Y82" s="8">
        <v>90</v>
      </c>
      <c r="Z82" s="28">
        <v>1</v>
      </c>
      <c r="AA82" s="28">
        <v>68</v>
      </c>
      <c r="AB82" s="9">
        <v>1</v>
      </c>
      <c r="AC82" s="8">
        <v>50</v>
      </c>
      <c r="AD82" s="28">
        <v>1</v>
      </c>
      <c r="AE82" s="28">
        <v>73</v>
      </c>
      <c r="AF82" s="9">
        <v>1</v>
      </c>
      <c r="AG82" s="8">
        <v>80</v>
      </c>
      <c r="AH82" s="28">
        <v>1</v>
      </c>
      <c r="AI82" s="28">
        <v>81</v>
      </c>
      <c r="AJ82" s="9">
        <v>1</v>
      </c>
      <c r="AK82" s="8">
        <v>69</v>
      </c>
      <c r="AL82" s="28">
        <v>1</v>
      </c>
      <c r="AM82" s="28">
        <v>79</v>
      </c>
      <c r="AN82" s="9">
        <v>1</v>
      </c>
      <c r="AO82" s="8">
        <v>100</v>
      </c>
      <c r="AP82" s="28">
        <v>1</v>
      </c>
      <c r="AQ82" s="28">
        <v>70</v>
      </c>
      <c r="AR82" s="9">
        <v>1</v>
      </c>
      <c r="AS82" s="8">
        <v>79</v>
      </c>
      <c r="AT82" s="106">
        <v>1</v>
      </c>
      <c r="AU82" s="106">
        <v>70</v>
      </c>
    </row>
    <row r="83" spans="1:47" x14ac:dyDescent="0.2">
      <c r="A83" s="11" t="s">
        <v>176</v>
      </c>
      <c r="B83" s="28">
        <v>1</v>
      </c>
      <c r="C83" s="28">
        <v>70</v>
      </c>
      <c r="D83" s="9">
        <v>1</v>
      </c>
      <c r="E83" s="9">
        <v>79</v>
      </c>
      <c r="F83" s="28">
        <v>1</v>
      </c>
      <c r="G83" s="28">
        <v>75</v>
      </c>
      <c r="H83" s="9">
        <v>1</v>
      </c>
      <c r="I83" s="8">
        <v>87</v>
      </c>
      <c r="J83" s="28">
        <v>1</v>
      </c>
      <c r="K83" s="29">
        <v>100</v>
      </c>
      <c r="L83" s="9">
        <v>1</v>
      </c>
      <c r="M83" s="8">
        <v>100</v>
      </c>
      <c r="N83" s="28">
        <v>1</v>
      </c>
      <c r="O83" s="29">
        <v>72</v>
      </c>
      <c r="P83" s="9">
        <v>1</v>
      </c>
      <c r="Q83" s="8">
        <v>74</v>
      </c>
      <c r="R83" s="28">
        <v>1</v>
      </c>
      <c r="S83" s="28">
        <v>100</v>
      </c>
      <c r="T83" s="9">
        <v>1</v>
      </c>
      <c r="U83" s="8">
        <v>79</v>
      </c>
      <c r="V83" s="28">
        <v>1</v>
      </c>
      <c r="W83" s="28">
        <v>80</v>
      </c>
      <c r="X83" s="9">
        <v>1</v>
      </c>
      <c r="Y83" s="8">
        <v>91</v>
      </c>
      <c r="Z83" s="28">
        <v>1</v>
      </c>
      <c r="AA83" s="28">
        <v>65</v>
      </c>
      <c r="AB83" s="9">
        <v>1</v>
      </c>
      <c r="AC83" s="8">
        <v>78</v>
      </c>
      <c r="AD83" s="28">
        <v>1</v>
      </c>
      <c r="AE83" s="28">
        <v>72</v>
      </c>
      <c r="AF83" s="9">
        <v>1</v>
      </c>
      <c r="AG83" s="8">
        <v>80</v>
      </c>
      <c r="AH83" s="28">
        <v>1</v>
      </c>
      <c r="AI83" s="28">
        <v>81</v>
      </c>
      <c r="AJ83" s="9">
        <v>1</v>
      </c>
      <c r="AK83" s="8">
        <v>70</v>
      </c>
      <c r="AL83" s="28">
        <v>1</v>
      </c>
      <c r="AM83" s="28">
        <v>84</v>
      </c>
      <c r="AN83" s="9">
        <v>1</v>
      </c>
      <c r="AO83" s="8">
        <v>95</v>
      </c>
      <c r="AP83" s="28">
        <v>1</v>
      </c>
      <c r="AQ83" s="28">
        <v>80</v>
      </c>
      <c r="AR83" s="9">
        <v>1</v>
      </c>
      <c r="AS83" s="8">
        <v>100</v>
      </c>
      <c r="AT83" s="106">
        <v>1</v>
      </c>
      <c r="AU83" s="106">
        <v>87</v>
      </c>
    </row>
    <row r="84" spans="1:47" x14ac:dyDescent="0.2">
      <c r="A84" s="11" t="s">
        <v>177</v>
      </c>
      <c r="B84" s="28">
        <v>0</v>
      </c>
      <c r="C84" s="28">
        <v>0</v>
      </c>
      <c r="D84" s="9">
        <v>0</v>
      </c>
      <c r="E84" s="9">
        <v>0</v>
      </c>
      <c r="F84" s="28">
        <v>0</v>
      </c>
      <c r="G84" s="28">
        <v>0</v>
      </c>
      <c r="H84" s="9">
        <v>0</v>
      </c>
      <c r="I84" s="8">
        <v>0</v>
      </c>
      <c r="J84" s="28">
        <v>0</v>
      </c>
      <c r="K84" s="29">
        <v>0</v>
      </c>
      <c r="L84" s="9">
        <v>0</v>
      </c>
      <c r="M84" s="8">
        <v>0</v>
      </c>
      <c r="N84" s="28">
        <v>0</v>
      </c>
      <c r="O84" s="29">
        <v>0</v>
      </c>
      <c r="P84" s="9">
        <v>0</v>
      </c>
      <c r="Q84" s="8">
        <v>0</v>
      </c>
      <c r="R84" s="28">
        <v>0</v>
      </c>
      <c r="S84" s="28">
        <v>0</v>
      </c>
      <c r="T84" s="9">
        <v>0</v>
      </c>
      <c r="U84" s="8">
        <v>0</v>
      </c>
      <c r="V84" s="28">
        <v>0</v>
      </c>
      <c r="W84" s="28">
        <v>0</v>
      </c>
      <c r="X84" s="9">
        <v>0</v>
      </c>
      <c r="Y84" s="8">
        <v>0</v>
      </c>
      <c r="Z84" s="28">
        <v>0</v>
      </c>
      <c r="AA84" s="28">
        <v>0</v>
      </c>
      <c r="AB84" s="9">
        <v>0</v>
      </c>
      <c r="AC84" s="8">
        <v>0</v>
      </c>
      <c r="AD84" s="28">
        <v>0</v>
      </c>
      <c r="AE84" s="28">
        <v>0</v>
      </c>
      <c r="AF84" s="9">
        <v>0</v>
      </c>
      <c r="AG84" s="8">
        <v>0</v>
      </c>
      <c r="AH84" s="28">
        <v>0</v>
      </c>
      <c r="AI84" s="28">
        <v>0</v>
      </c>
      <c r="AJ84" s="9">
        <v>0</v>
      </c>
      <c r="AK84" s="8">
        <v>0</v>
      </c>
      <c r="AL84" s="28">
        <v>0</v>
      </c>
      <c r="AM84" s="28">
        <v>0</v>
      </c>
      <c r="AN84" s="9">
        <v>1</v>
      </c>
      <c r="AO84" s="8">
        <v>10</v>
      </c>
      <c r="AP84" s="28">
        <v>0</v>
      </c>
      <c r="AQ84" s="28">
        <v>0</v>
      </c>
      <c r="AR84" s="9">
        <v>0</v>
      </c>
      <c r="AS84" s="8">
        <v>0</v>
      </c>
      <c r="AT84" s="106">
        <v>0</v>
      </c>
      <c r="AU84" s="106">
        <v>0</v>
      </c>
    </row>
    <row r="85" spans="1:47" x14ac:dyDescent="0.2">
      <c r="A85" s="11" t="s">
        <v>178</v>
      </c>
      <c r="B85" s="28">
        <v>1</v>
      </c>
      <c r="C85" s="28">
        <v>10</v>
      </c>
      <c r="D85" s="9">
        <v>0</v>
      </c>
      <c r="E85" s="9">
        <v>0</v>
      </c>
      <c r="F85" s="28">
        <v>0</v>
      </c>
      <c r="G85" s="28">
        <v>0</v>
      </c>
      <c r="H85" s="9">
        <v>0</v>
      </c>
      <c r="I85" s="8">
        <v>0</v>
      </c>
      <c r="J85" s="28">
        <v>1</v>
      </c>
      <c r="K85" s="29">
        <v>40</v>
      </c>
      <c r="L85" s="9">
        <v>1</v>
      </c>
      <c r="M85" s="8">
        <v>40</v>
      </c>
      <c r="N85" s="28">
        <v>1</v>
      </c>
      <c r="O85" s="29">
        <v>25</v>
      </c>
      <c r="P85" s="9">
        <v>1</v>
      </c>
      <c r="Q85" s="8">
        <v>69</v>
      </c>
      <c r="R85" s="28">
        <v>1</v>
      </c>
      <c r="S85" s="28">
        <v>43</v>
      </c>
      <c r="T85" s="9">
        <v>1</v>
      </c>
      <c r="U85" s="8">
        <v>39</v>
      </c>
      <c r="V85" s="28">
        <v>1</v>
      </c>
      <c r="W85" s="28">
        <v>8</v>
      </c>
      <c r="X85" s="9">
        <v>1</v>
      </c>
      <c r="Y85" s="8">
        <v>30</v>
      </c>
      <c r="Z85" s="28">
        <v>1</v>
      </c>
      <c r="AA85" s="28">
        <v>30</v>
      </c>
      <c r="AB85" s="9">
        <v>1</v>
      </c>
      <c r="AC85" s="8">
        <v>10</v>
      </c>
      <c r="AD85" s="28">
        <v>1</v>
      </c>
      <c r="AE85" s="28">
        <v>29</v>
      </c>
      <c r="AF85" s="9">
        <v>1</v>
      </c>
      <c r="AG85" s="8">
        <v>19</v>
      </c>
      <c r="AH85" s="28">
        <v>1</v>
      </c>
      <c r="AI85" s="28">
        <v>10</v>
      </c>
      <c r="AJ85" s="9">
        <v>1</v>
      </c>
      <c r="AK85" s="8">
        <v>9</v>
      </c>
      <c r="AL85" s="28">
        <v>1</v>
      </c>
      <c r="AM85" s="28">
        <v>49</v>
      </c>
      <c r="AN85" s="9">
        <v>1</v>
      </c>
      <c r="AO85" s="8">
        <v>79</v>
      </c>
      <c r="AP85" s="28">
        <v>1</v>
      </c>
      <c r="AQ85" s="28">
        <v>30</v>
      </c>
      <c r="AR85" s="9">
        <v>1</v>
      </c>
      <c r="AS85" s="8">
        <v>10</v>
      </c>
      <c r="AT85" s="106">
        <v>1</v>
      </c>
      <c r="AU85" s="106">
        <v>31</v>
      </c>
    </row>
    <row r="86" spans="1:47" x14ac:dyDescent="0.2">
      <c r="A86" s="11" t="s">
        <v>179</v>
      </c>
      <c r="B86" s="28">
        <v>1</v>
      </c>
      <c r="C86" s="28">
        <v>20</v>
      </c>
      <c r="D86" s="9">
        <v>1</v>
      </c>
      <c r="E86" s="9">
        <v>50</v>
      </c>
      <c r="F86" s="28">
        <v>1</v>
      </c>
      <c r="G86" s="28">
        <v>50</v>
      </c>
      <c r="H86" s="9">
        <v>1</v>
      </c>
      <c r="I86" s="8">
        <v>38</v>
      </c>
      <c r="J86" s="28">
        <v>1</v>
      </c>
      <c r="K86" s="29">
        <v>50</v>
      </c>
      <c r="L86" s="9">
        <v>0</v>
      </c>
      <c r="M86" s="8">
        <v>0</v>
      </c>
      <c r="N86" s="28">
        <v>1</v>
      </c>
      <c r="O86" s="29">
        <v>4</v>
      </c>
      <c r="P86" s="9">
        <v>1</v>
      </c>
      <c r="Q86" s="8">
        <v>40</v>
      </c>
      <c r="R86" s="28">
        <v>1</v>
      </c>
      <c r="S86" s="28">
        <v>63</v>
      </c>
      <c r="T86" s="9">
        <v>1</v>
      </c>
      <c r="U86" s="8">
        <v>38</v>
      </c>
      <c r="V86" s="28">
        <v>1</v>
      </c>
      <c r="W86" s="28">
        <v>18</v>
      </c>
      <c r="X86" s="9">
        <v>1</v>
      </c>
      <c r="Y86" s="8">
        <v>30</v>
      </c>
      <c r="Z86" s="28">
        <v>1</v>
      </c>
      <c r="AA86" s="28">
        <v>42</v>
      </c>
      <c r="AB86" s="9">
        <v>1</v>
      </c>
      <c r="AC86" s="8">
        <v>30</v>
      </c>
      <c r="AD86" s="28">
        <v>0</v>
      </c>
      <c r="AE86" s="28">
        <v>0</v>
      </c>
      <c r="AF86" s="9">
        <v>1</v>
      </c>
      <c r="AG86" s="8">
        <v>50</v>
      </c>
      <c r="AH86" s="28">
        <v>1</v>
      </c>
      <c r="AI86" s="28">
        <v>20</v>
      </c>
      <c r="AJ86" s="9">
        <v>1</v>
      </c>
      <c r="AK86" s="8">
        <v>21</v>
      </c>
      <c r="AL86" s="28">
        <v>1</v>
      </c>
      <c r="AM86" s="28">
        <v>48</v>
      </c>
      <c r="AN86" s="9">
        <v>1</v>
      </c>
      <c r="AO86" s="8">
        <v>85</v>
      </c>
      <c r="AP86" s="28">
        <v>1</v>
      </c>
      <c r="AQ86" s="28">
        <v>20</v>
      </c>
      <c r="AR86" s="9">
        <v>1</v>
      </c>
      <c r="AS86" s="8">
        <v>40</v>
      </c>
      <c r="AT86" s="106">
        <v>1</v>
      </c>
      <c r="AU86" s="106">
        <v>39</v>
      </c>
    </row>
    <row r="87" spans="1:47" x14ac:dyDescent="0.2">
      <c r="A87" s="11" t="s">
        <v>180</v>
      </c>
      <c r="B87" s="28">
        <v>1</v>
      </c>
      <c r="C87" s="28">
        <v>10</v>
      </c>
      <c r="D87" s="9">
        <v>1</v>
      </c>
      <c r="E87" s="9">
        <v>80</v>
      </c>
      <c r="F87" s="28">
        <v>1</v>
      </c>
      <c r="G87" s="28">
        <v>13</v>
      </c>
      <c r="H87" s="9">
        <v>1</v>
      </c>
      <c r="I87" s="8">
        <v>37</v>
      </c>
      <c r="J87" s="28">
        <v>1</v>
      </c>
      <c r="K87" s="29">
        <v>14</v>
      </c>
      <c r="L87" s="9">
        <v>1</v>
      </c>
      <c r="M87" s="8">
        <v>9</v>
      </c>
      <c r="N87" s="28">
        <v>1</v>
      </c>
      <c r="O87" s="29">
        <v>17</v>
      </c>
      <c r="P87" s="9">
        <v>1</v>
      </c>
      <c r="Q87" s="8">
        <v>39</v>
      </c>
      <c r="R87" s="28">
        <v>1</v>
      </c>
      <c r="S87" s="28">
        <v>70</v>
      </c>
      <c r="T87" s="9">
        <v>1</v>
      </c>
      <c r="U87" s="8">
        <v>19</v>
      </c>
      <c r="V87" s="28">
        <v>1</v>
      </c>
      <c r="W87" s="28">
        <v>3</v>
      </c>
      <c r="X87" s="9">
        <v>1</v>
      </c>
      <c r="Y87" s="8">
        <v>30</v>
      </c>
      <c r="Z87" s="28">
        <v>1</v>
      </c>
      <c r="AA87" s="28">
        <v>38</v>
      </c>
      <c r="AB87" s="9">
        <v>1</v>
      </c>
      <c r="AC87" s="8">
        <v>9</v>
      </c>
      <c r="AD87" s="28">
        <v>1</v>
      </c>
      <c r="AE87" s="28">
        <v>38</v>
      </c>
      <c r="AF87" s="9">
        <v>1</v>
      </c>
      <c r="AG87" s="8">
        <v>40</v>
      </c>
      <c r="AH87" s="28">
        <v>1</v>
      </c>
      <c r="AI87" s="28">
        <v>19</v>
      </c>
      <c r="AJ87" s="9">
        <v>1</v>
      </c>
      <c r="AK87" s="8">
        <v>10</v>
      </c>
      <c r="AL87" s="28">
        <v>1</v>
      </c>
      <c r="AM87" s="28">
        <v>41</v>
      </c>
      <c r="AN87" s="9">
        <v>1</v>
      </c>
      <c r="AO87" s="8">
        <v>29</v>
      </c>
      <c r="AP87" s="28">
        <v>1</v>
      </c>
      <c r="AQ87" s="28">
        <v>20</v>
      </c>
      <c r="AR87" s="9">
        <v>1</v>
      </c>
      <c r="AS87" s="8">
        <v>9</v>
      </c>
      <c r="AT87" s="106">
        <v>1</v>
      </c>
      <c r="AU87" s="106">
        <v>45</v>
      </c>
    </row>
    <row r="88" spans="1:47" x14ac:dyDescent="0.2">
      <c r="A88" s="11" t="s">
        <v>181</v>
      </c>
      <c r="B88" s="28">
        <v>1</v>
      </c>
      <c r="C88" s="28">
        <v>8</v>
      </c>
      <c r="D88" s="9">
        <v>1</v>
      </c>
      <c r="E88" s="9">
        <v>68</v>
      </c>
      <c r="F88" s="28">
        <v>1</v>
      </c>
      <c r="G88" s="28">
        <v>6</v>
      </c>
      <c r="H88" s="9">
        <v>1</v>
      </c>
      <c r="I88" s="8">
        <v>30</v>
      </c>
      <c r="J88" s="28">
        <v>1</v>
      </c>
      <c r="K88" s="29">
        <v>15</v>
      </c>
      <c r="L88" s="9">
        <v>1</v>
      </c>
      <c r="M88" s="8">
        <v>20</v>
      </c>
      <c r="N88" s="28">
        <v>0</v>
      </c>
      <c r="O88" s="29">
        <v>0</v>
      </c>
      <c r="P88" s="9">
        <v>1</v>
      </c>
      <c r="Q88" s="8">
        <v>75</v>
      </c>
      <c r="R88" s="28">
        <v>1</v>
      </c>
      <c r="S88" s="28">
        <v>18</v>
      </c>
      <c r="T88" s="9">
        <v>1</v>
      </c>
      <c r="U88" s="8">
        <v>30</v>
      </c>
      <c r="V88" s="28">
        <v>0</v>
      </c>
      <c r="W88" s="28">
        <v>0</v>
      </c>
      <c r="X88" s="9">
        <v>0</v>
      </c>
      <c r="Y88" s="8">
        <v>0</v>
      </c>
      <c r="Z88" s="28">
        <v>1</v>
      </c>
      <c r="AA88" s="28">
        <v>24</v>
      </c>
      <c r="AB88" s="9">
        <v>1</v>
      </c>
      <c r="AC88" s="8">
        <v>0</v>
      </c>
      <c r="AD88" s="28">
        <v>1</v>
      </c>
      <c r="AE88" s="28">
        <v>2</v>
      </c>
      <c r="AF88" s="9">
        <v>1</v>
      </c>
      <c r="AG88" s="8">
        <v>20</v>
      </c>
      <c r="AH88" s="28">
        <v>1</v>
      </c>
      <c r="AI88" s="28">
        <v>7</v>
      </c>
      <c r="AJ88" s="9">
        <v>1</v>
      </c>
      <c r="AK88" s="8">
        <v>19</v>
      </c>
      <c r="AL88" s="28">
        <v>1</v>
      </c>
      <c r="AM88" s="28">
        <v>29</v>
      </c>
      <c r="AN88" s="9">
        <v>1</v>
      </c>
      <c r="AO88" s="8">
        <v>15</v>
      </c>
      <c r="AP88" s="28">
        <v>1</v>
      </c>
      <c r="AQ88" s="28">
        <v>10</v>
      </c>
      <c r="AR88" s="9">
        <v>1</v>
      </c>
      <c r="AS88" s="8">
        <v>20</v>
      </c>
      <c r="AT88" s="106">
        <v>1</v>
      </c>
      <c r="AU88" s="106">
        <v>2</v>
      </c>
    </row>
    <row r="89" spans="1:47" x14ac:dyDescent="0.2">
      <c r="A89" s="11" t="s">
        <v>182</v>
      </c>
      <c r="B89" s="28">
        <v>1</v>
      </c>
      <c r="C89" s="28">
        <v>20</v>
      </c>
      <c r="D89" s="9">
        <v>1</v>
      </c>
      <c r="E89" s="9">
        <v>90</v>
      </c>
      <c r="F89" s="28">
        <v>1</v>
      </c>
      <c r="G89" s="28">
        <v>20</v>
      </c>
      <c r="H89" s="9">
        <v>1</v>
      </c>
      <c r="I89" s="8">
        <v>39</v>
      </c>
      <c r="J89" s="28">
        <v>1</v>
      </c>
      <c r="K89" s="29">
        <v>50</v>
      </c>
      <c r="L89" s="9">
        <v>1</v>
      </c>
      <c r="M89" s="8">
        <v>80</v>
      </c>
      <c r="N89" s="28">
        <v>1</v>
      </c>
      <c r="O89" s="29">
        <v>50</v>
      </c>
      <c r="P89" s="9">
        <v>1</v>
      </c>
      <c r="Q89" s="8">
        <v>70</v>
      </c>
      <c r="R89" s="28">
        <v>1</v>
      </c>
      <c r="S89" s="28">
        <v>89</v>
      </c>
      <c r="T89" s="9">
        <v>1</v>
      </c>
      <c r="U89" s="8">
        <v>31</v>
      </c>
      <c r="V89" s="28">
        <v>1</v>
      </c>
      <c r="W89" s="28">
        <v>39</v>
      </c>
      <c r="X89" s="9">
        <v>1</v>
      </c>
      <c r="Y89" s="8">
        <v>50</v>
      </c>
      <c r="Z89" s="28">
        <v>1</v>
      </c>
      <c r="AA89" s="28">
        <v>31</v>
      </c>
      <c r="AB89" s="9">
        <v>1</v>
      </c>
      <c r="AC89" s="8">
        <v>10</v>
      </c>
      <c r="AD89" s="28">
        <v>1</v>
      </c>
      <c r="AE89" s="28">
        <v>28</v>
      </c>
      <c r="AF89" s="9">
        <v>1</v>
      </c>
      <c r="AG89" s="8">
        <v>71</v>
      </c>
      <c r="AH89" s="28">
        <v>1</v>
      </c>
      <c r="AI89" s="28">
        <v>81</v>
      </c>
      <c r="AJ89" s="9">
        <v>1</v>
      </c>
      <c r="AK89" s="8">
        <v>20</v>
      </c>
      <c r="AL89" s="28">
        <v>1</v>
      </c>
      <c r="AM89" s="28">
        <v>70</v>
      </c>
      <c r="AN89" s="9">
        <v>1</v>
      </c>
      <c r="AO89" s="8">
        <v>51</v>
      </c>
      <c r="AP89" s="28">
        <v>1</v>
      </c>
      <c r="AQ89" s="28">
        <v>50</v>
      </c>
      <c r="AR89" s="9">
        <v>1</v>
      </c>
      <c r="AS89" s="8">
        <v>40</v>
      </c>
      <c r="AT89" s="106">
        <v>1</v>
      </c>
      <c r="AU89" s="106">
        <v>35</v>
      </c>
    </row>
    <row r="90" spans="1:47" x14ac:dyDescent="0.2">
      <c r="A90" s="11" t="s">
        <v>183</v>
      </c>
      <c r="B90" s="28">
        <v>1</v>
      </c>
      <c r="C90" s="28">
        <v>9</v>
      </c>
      <c r="D90" s="9">
        <v>1</v>
      </c>
      <c r="E90" s="9">
        <v>1</v>
      </c>
      <c r="F90" s="28">
        <v>1</v>
      </c>
      <c r="G90" s="28">
        <v>12</v>
      </c>
      <c r="H90" s="9">
        <v>1</v>
      </c>
      <c r="I90" s="8">
        <v>23</v>
      </c>
      <c r="J90" s="28">
        <v>1</v>
      </c>
      <c r="K90" s="29">
        <v>56</v>
      </c>
      <c r="L90" s="9">
        <v>1</v>
      </c>
      <c r="M90" s="8">
        <v>69</v>
      </c>
      <c r="N90" s="28">
        <v>1</v>
      </c>
      <c r="O90" s="29">
        <v>9</v>
      </c>
      <c r="P90" s="9">
        <v>1</v>
      </c>
      <c r="Q90" s="8">
        <v>80</v>
      </c>
      <c r="R90" s="28">
        <v>1</v>
      </c>
      <c r="S90" s="28">
        <v>74</v>
      </c>
      <c r="T90" s="9">
        <v>1</v>
      </c>
      <c r="U90" s="8">
        <v>39</v>
      </c>
      <c r="V90" s="28">
        <v>1</v>
      </c>
      <c r="W90" s="28">
        <v>20</v>
      </c>
      <c r="X90" s="9">
        <v>1</v>
      </c>
      <c r="Y90" s="8">
        <v>40</v>
      </c>
      <c r="Z90" s="28">
        <v>1</v>
      </c>
      <c r="AA90" s="28">
        <v>46</v>
      </c>
      <c r="AB90" s="9">
        <v>1</v>
      </c>
      <c r="AC90" s="8">
        <v>10</v>
      </c>
      <c r="AD90" s="28">
        <v>1</v>
      </c>
      <c r="AE90" s="28">
        <v>43</v>
      </c>
      <c r="AF90" s="9">
        <v>1</v>
      </c>
      <c r="AG90" s="8">
        <v>49</v>
      </c>
      <c r="AH90" s="28">
        <v>1</v>
      </c>
      <c r="AI90" s="28">
        <v>30</v>
      </c>
      <c r="AJ90" s="9">
        <v>1</v>
      </c>
      <c r="AK90" s="8">
        <v>20</v>
      </c>
      <c r="AL90" s="28">
        <v>1</v>
      </c>
      <c r="AM90" s="28">
        <v>50</v>
      </c>
      <c r="AN90" s="9">
        <v>1</v>
      </c>
      <c r="AO90" s="8">
        <v>89</v>
      </c>
      <c r="AP90" s="28">
        <v>1</v>
      </c>
      <c r="AQ90" s="28">
        <v>20</v>
      </c>
      <c r="AR90" s="9">
        <v>1</v>
      </c>
      <c r="AS90" s="8">
        <v>9</v>
      </c>
      <c r="AT90" s="106">
        <v>1</v>
      </c>
      <c r="AU90" s="106">
        <v>18</v>
      </c>
    </row>
    <row r="91" spans="1:47" x14ac:dyDescent="0.2">
      <c r="A91" s="11" t="s">
        <v>184</v>
      </c>
      <c r="B91" s="28">
        <v>1</v>
      </c>
      <c r="C91" s="28">
        <v>29</v>
      </c>
      <c r="D91" s="9">
        <v>1</v>
      </c>
      <c r="E91" s="9">
        <v>59</v>
      </c>
      <c r="F91" s="28">
        <v>1</v>
      </c>
      <c r="G91" s="28">
        <v>33</v>
      </c>
      <c r="H91" s="9">
        <v>1</v>
      </c>
      <c r="I91" s="8">
        <v>54</v>
      </c>
      <c r="J91" s="28">
        <v>1</v>
      </c>
      <c r="K91" s="29">
        <v>64</v>
      </c>
      <c r="L91" s="9">
        <v>1</v>
      </c>
      <c r="M91" s="8">
        <v>100</v>
      </c>
      <c r="N91" s="28">
        <v>1</v>
      </c>
      <c r="O91" s="29">
        <v>19</v>
      </c>
      <c r="P91" s="9">
        <v>1</v>
      </c>
      <c r="Q91" s="8">
        <v>76</v>
      </c>
      <c r="R91" s="28">
        <v>1</v>
      </c>
      <c r="S91" s="28">
        <v>80</v>
      </c>
      <c r="T91" s="9">
        <v>1</v>
      </c>
      <c r="U91" s="8">
        <v>49</v>
      </c>
      <c r="V91" s="28">
        <v>1</v>
      </c>
      <c r="W91" s="28">
        <v>39</v>
      </c>
      <c r="X91" s="9">
        <v>1</v>
      </c>
      <c r="Y91" s="8">
        <v>79</v>
      </c>
      <c r="Z91" s="28">
        <v>1</v>
      </c>
      <c r="AA91" s="28">
        <v>51</v>
      </c>
      <c r="AB91" s="9">
        <v>1</v>
      </c>
      <c r="AC91" s="8">
        <v>21</v>
      </c>
      <c r="AD91" s="28">
        <v>1</v>
      </c>
      <c r="AE91" s="28">
        <v>41</v>
      </c>
      <c r="AF91" s="9">
        <v>1</v>
      </c>
      <c r="AG91" s="8">
        <v>30</v>
      </c>
      <c r="AH91" s="28">
        <v>1</v>
      </c>
      <c r="AI91" s="28">
        <v>90</v>
      </c>
      <c r="AJ91" s="9">
        <v>1</v>
      </c>
      <c r="AK91" s="8">
        <v>40</v>
      </c>
      <c r="AL91" s="28">
        <v>1</v>
      </c>
      <c r="AM91" s="28">
        <v>76</v>
      </c>
      <c r="AN91" s="9">
        <v>1</v>
      </c>
      <c r="AO91" s="8">
        <v>83</v>
      </c>
      <c r="AP91" s="28">
        <v>1</v>
      </c>
      <c r="AQ91" s="28">
        <v>60</v>
      </c>
      <c r="AR91" s="9">
        <v>1</v>
      </c>
      <c r="AS91" s="8">
        <v>50</v>
      </c>
      <c r="AT91" s="106">
        <v>1</v>
      </c>
      <c r="AU91" s="106">
        <v>53</v>
      </c>
    </row>
    <row r="92" spans="1:47" x14ac:dyDescent="0.2">
      <c r="A92" s="11" t="s">
        <v>185</v>
      </c>
      <c r="B92" s="28">
        <v>1</v>
      </c>
      <c r="C92" s="28">
        <v>11</v>
      </c>
      <c r="D92" s="9">
        <v>1</v>
      </c>
      <c r="E92" s="9">
        <v>70</v>
      </c>
      <c r="F92" s="28">
        <v>1</v>
      </c>
      <c r="G92" s="28">
        <v>16</v>
      </c>
      <c r="H92" s="9">
        <v>1</v>
      </c>
      <c r="I92" s="8">
        <v>51</v>
      </c>
      <c r="J92" s="28">
        <v>1</v>
      </c>
      <c r="K92" s="29">
        <v>40</v>
      </c>
      <c r="L92" s="9">
        <v>1</v>
      </c>
      <c r="M92" s="8">
        <v>19</v>
      </c>
      <c r="N92" s="28">
        <v>1</v>
      </c>
      <c r="O92" s="29">
        <v>9</v>
      </c>
      <c r="P92" s="9">
        <v>0</v>
      </c>
      <c r="Q92" s="8">
        <v>0</v>
      </c>
      <c r="R92" s="28">
        <v>1</v>
      </c>
      <c r="S92" s="28">
        <v>19</v>
      </c>
      <c r="T92" s="9">
        <v>1</v>
      </c>
      <c r="U92" s="8">
        <v>30</v>
      </c>
      <c r="V92" s="28">
        <v>1</v>
      </c>
      <c r="W92" s="28">
        <v>3</v>
      </c>
      <c r="X92" s="9">
        <v>1</v>
      </c>
      <c r="Y92" s="8">
        <v>20</v>
      </c>
      <c r="Z92" s="28">
        <v>1</v>
      </c>
      <c r="AA92" s="28">
        <v>30</v>
      </c>
      <c r="AB92" s="9">
        <v>1</v>
      </c>
      <c r="AC92" s="8">
        <v>9</v>
      </c>
      <c r="AD92" s="28">
        <v>1</v>
      </c>
      <c r="AE92" s="28">
        <v>4</v>
      </c>
      <c r="AF92" s="9">
        <v>1</v>
      </c>
      <c r="AG92" s="8">
        <v>69</v>
      </c>
      <c r="AH92" s="28">
        <v>1</v>
      </c>
      <c r="AI92" s="28">
        <v>8</v>
      </c>
      <c r="AJ92" s="9">
        <v>1</v>
      </c>
      <c r="AK92" s="8">
        <v>9</v>
      </c>
      <c r="AL92" s="28">
        <v>1</v>
      </c>
      <c r="AM92" s="28">
        <v>14</v>
      </c>
      <c r="AN92" s="9">
        <v>1</v>
      </c>
      <c r="AO92" s="8">
        <v>50</v>
      </c>
      <c r="AP92" s="28">
        <v>1</v>
      </c>
      <c r="AQ92" s="28">
        <v>8</v>
      </c>
      <c r="AR92" s="9">
        <v>1</v>
      </c>
      <c r="AS92" s="8">
        <v>9</v>
      </c>
      <c r="AT92" s="106">
        <v>1</v>
      </c>
      <c r="AU92" s="106">
        <v>28</v>
      </c>
    </row>
    <row r="93" spans="1:47" x14ac:dyDescent="0.2">
      <c r="A93" s="11" t="s">
        <v>186</v>
      </c>
      <c r="B93" s="28">
        <v>1</v>
      </c>
      <c r="C93" s="28">
        <v>40</v>
      </c>
      <c r="D93" s="9">
        <v>1</v>
      </c>
      <c r="E93" s="9">
        <v>89</v>
      </c>
      <c r="F93" s="28">
        <v>1</v>
      </c>
      <c r="G93" s="28">
        <v>28</v>
      </c>
      <c r="H93" s="9">
        <v>1</v>
      </c>
      <c r="I93" s="8">
        <v>67</v>
      </c>
      <c r="J93" s="28">
        <v>1</v>
      </c>
      <c r="K93" s="29">
        <v>69</v>
      </c>
      <c r="L93" s="9">
        <v>1</v>
      </c>
      <c r="M93" s="8">
        <v>79</v>
      </c>
      <c r="N93" s="28">
        <v>1</v>
      </c>
      <c r="O93" s="29">
        <v>29</v>
      </c>
      <c r="P93" s="9">
        <v>1</v>
      </c>
      <c r="Q93" s="8">
        <v>70</v>
      </c>
      <c r="R93" s="28">
        <v>1</v>
      </c>
      <c r="S93" s="28">
        <v>79</v>
      </c>
      <c r="T93" s="9">
        <v>1</v>
      </c>
      <c r="U93" s="8">
        <v>60</v>
      </c>
      <c r="V93" s="28">
        <v>1</v>
      </c>
      <c r="W93" s="28">
        <v>70</v>
      </c>
      <c r="X93" s="9">
        <v>1</v>
      </c>
      <c r="Y93" s="8">
        <v>40</v>
      </c>
      <c r="Z93" s="28">
        <v>1</v>
      </c>
      <c r="AA93" s="28">
        <v>65</v>
      </c>
      <c r="AB93" s="9">
        <v>1</v>
      </c>
      <c r="AC93" s="8">
        <v>29</v>
      </c>
      <c r="AD93" s="28">
        <v>1</v>
      </c>
      <c r="AE93" s="28">
        <v>35</v>
      </c>
      <c r="AF93" s="9">
        <v>1</v>
      </c>
      <c r="AG93" s="8">
        <v>67</v>
      </c>
      <c r="AH93" s="28">
        <v>1</v>
      </c>
      <c r="AI93" s="28">
        <v>40</v>
      </c>
      <c r="AJ93" s="9">
        <v>1</v>
      </c>
      <c r="AK93" s="8">
        <v>30</v>
      </c>
      <c r="AL93" s="28">
        <v>1</v>
      </c>
      <c r="AM93" s="28">
        <v>70</v>
      </c>
      <c r="AN93" s="9">
        <v>1</v>
      </c>
      <c r="AO93" s="8">
        <v>84</v>
      </c>
      <c r="AP93" s="28">
        <v>1</v>
      </c>
      <c r="AQ93" s="28">
        <v>80</v>
      </c>
      <c r="AR93" s="9">
        <v>1</v>
      </c>
      <c r="AS93" s="8">
        <v>50</v>
      </c>
      <c r="AT93" s="106">
        <v>1</v>
      </c>
      <c r="AU93" s="106">
        <v>50</v>
      </c>
    </row>
    <row r="94" spans="1:47" x14ac:dyDescent="0.2">
      <c r="A94" s="11" t="s">
        <v>187</v>
      </c>
      <c r="B94" s="28">
        <v>1</v>
      </c>
      <c r="C94" s="28">
        <v>10</v>
      </c>
      <c r="D94" s="9">
        <v>1</v>
      </c>
      <c r="E94" s="9">
        <v>69</v>
      </c>
      <c r="F94" s="28">
        <v>1</v>
      </c>
      <c r="G94" s="28">
        <v>12</v>
      </c>
      <c r="H94" s="9">
        <v>1</v>
      </c>
      <c r="I94" s="8">
        <v>50</v>
      </c>
      <c r="J94" s="28">
        <v>1</v>
      </c>
      <c r="K94" s="29">
        <v>40</v>
      </c>
      <c r="L94" s="9">
        <v>1</v>
      </c>
      <c r="M94" s="8">
        <v>9</v>
      </c>
      <c r="N94" s="28">
        <v>1</v>
      </c>
      <c r="O94" s="29">
        <v>36</v>
      </c>
      <c r="P94" s="9">
        <v>1</v>
      </c>
      <c r="Q94" s="8">
        <v>52</v>
      </c>
      <c r="R94" s="28">
        <v>1</v>
      </c>
      <c r="S94" s="28">
        <v>82</v>
      </c>
      <c r="T94" s="9">
        <v>1</v>
      </c>
      <c r="U94" s="8">
        <v>38</v>
      </c>
      <c r="V94" s="28">
        <v>1</v>
      </c>
      <c r="W94" s="28">
        <v>19</v>
      </c>
      <c r="X94" s="9">
        <v>1</v>
      </c>
      <c r="Y94" s="8">
        <v>40</v>
      </c>
      <c r="Z94" s="28">
        <v>1</v>
      </c>
      <c r="AA94" s="28">
        <v>64</v>
      </c>
      <c r="AB94" s="9">
        <v>1</v>
      </c>
      <c r="AC94" s="8">
        <v>19</v>
      </c>
      <c r="AD94" s="28">
        <v>1</v>
      </c>
      <c r="AE94" s="28">
        <v>47</v>
      </c>
      <c r="AF94" s="9">
        <v>1</v>
      </c>
      <c r="AG94" s="8">
        <v>30</v>
      </c>
      <c r="AH94" s="28">
        <v>1</v>
      </c>
      <c r="AI94" s="28">
        <v>29</v>
      </c>
      <c r="AJ94" s="9">
        <v>1</v>
      </c>
      <c r="AK94" s="8">
        <v>10</v>
      </c>
      <c r="AL94" s="28">
        <v>1</v>
      </c>
      <c r="AM94" s="28">
        <v>62</v>
      </c>
      <c r="AN94" s="9">
        <v>1</v>
      </c>
      <c r="AO94" s="8">
        <v>82</v>
      </c>
      <c r="AP94" s="28">
        <v>1</v>
      </c>
      <c r="AQ94" s="28">
        <v>59</v>
      </c>
      <c r="AR94" s="9">
        <v>1</v>
      </c>
      <c r="AS94" s="8">
        <v>50</v>
      </c>
      <c r="AT94" s="106">
        <v>1</v>
      </c>
      <c r="AU94" s="106">
        <v>34</v>
      </c>
    </row>
    <row r="95" spans="1:47" x14ac:dyDescent="0.2">
      <c r="A95" s="11" t="s">
        <v>188</v>
      </c>
      <c r="B95" s="28">
        <v>1</v>
      </c>
      <c r="C95" s="28">
        <v>30</v>
      </c>
      <c r="D95" s="9">
        <v>1</v>
      </c>
      <c r="E95" s="9">
        <v>77</v>
      </c>
      <c r="F95" s="28">
        <v>1</v>
      </c>
      <c r="G95" s="28">
        <v>49</v>
      </c>
      <c r="H95" s="9">
        <v>1</v>
      </c>
      <c r="I95" s="8">
        <v>84</v>
      </c>
      <c r="J95" s="28">
        <v>1</v>
      </c>
      <c r="K95" s="29">
        <v>84</v>
      </c>
      <c r="L95" s="9">
        <v>1</v>
      </c>
      <c r="M95" s="8">
        <v>90</v>
      </c>
      <c r="N95" s="28">
        <v>1</v>
      </c>
      <c r="O95" s="29">
        <v>49</v>
      </c>
      <c r="P95" s="9">
        <v>1</v>
      </c>
      <c r="Q95" s="8">
        <v>69</v>
      </c>
      <c r="R95" s="28">
        <v>1</v>
      </c>
      <c r="S95" s="28">
        <v>75</v>
      </c>
      <c r="T95" s="9">
        <v>1</v>
      </c>
      <c r="U95" s="8">
        <v>79</v>
      </c>
      <c r="V95" s="28">
        <v>1</v>
      </c>
      <c r="W95" s="28">
        <v>60</v>
      </c>
      <c r="X95" s="9">
        <v>1</v>
      </c>
      <c r="Y95" s="8">
        <v>70</v>
      </c>
      <c r="Z95" s="28">
        <v>1</v>
      </c>
      <c r="AA95" s="28">
        <v>68</v>
      </c>
      <c r="AB95" s="9">
        <v>1</v>
      </c>
      <c r="AC95" s="8">
        <v>40</v>
      </c>
      <c r="AD95" s="28">
        <v>1</v>
      </c>
      <c r="AE95" s="28">
        <v>71</v>
      </c>
      <c r="AF95" s="9">
        <v>1</v>
      </c>
      <c r="AG95" s="8">
        <v>77</v>
      </c>
      <c r="AH95" s="28">
        <v>1</v>
      </c>
      <c r="AI95" s="28">
        <v>69</v>
      </c>
      <c r="AJ95" s="9">
        <v>1</v>
      </c>
      <c r="AK95" s="8">
        <v>29</v>
      </c>
      <c r="AL95" s="28">
        <v>1</v>
      </c>
      <c r="AM95" s="28">
        <v>80</v>
      </c>
      <c r="AN95" s="9">
        <v>1</v>
      </c>
      <c r="AO95" s="8">
        <v>84</v>
      </c>
      <c r="AP95" s="28">
        <v>1</v>
      </c>
      <c r="AQ95" s="28">
        <v>69</v>
      </c>
      <c r="AR95" s="9">
        <v>1</v>
      </c>
      <c r="AS95" s="8">
        <v>29</v>
      </c>
      <c r="AT95" s="106">
        <v>1</v>
      </c>
      <c r="AU95" s="106">
        <v>62</v>
      </c>
    </row>
    <row r="96" spans="1:47" x14ac:dyDescent="0.2">
      <c r="A96" s="11" t="s">
        <v>189</v>
      </c>
      <c r="B96" s="28">
        <v>1</v>
      </c>
      <c r="C96" s="28">
        <v>18</v>
      </c>
      <c r="D96" s="9">
        <v>1</v>
      </c>
      <c r="E96" s="9">
        <v>31</v>
      </c>
      <c r="F96" s="28">
        <v>1</v>
      </c>
      <c r="G96" s="28">
        <v>36</v>
      </c>
      <c r="H96" s="9">
        <v>1</v>
      </c>
      <c r="I96" s="8">
        <v>50</v>
      </c>
      <c r="J96" s="28">
        <v>1</v>
      </c>
      <c r="K96" s="29">
        <v>76</v>
      </c>
      <c r="L96" s="9">
        <v>1</v>
      </c>
      <c r="M96" s="8">
        <v>40</v>
      </c>
      <c r="N96" s="28">
        <v>1</v>
      </c>
      <c r="O96" s="29">
        <v>19</v>
      </c>
      <c r="P96" s="9">
        <v>1</v>
      </c>
      <c r="Q96" s="8">
        <v>63</v>
      </c>
      <c r="R96" s="28">
        <v>1</v>
      </c>
      <c r="S96" s="28">
        <v>79</v>
      </c>
      <c r="T96" s="9">
        <v>1</v>
      </c>
      <c r="U96" s="8">
        <v>70</v>
      </c>
      <c r="V96" s="28">
        <v>1</v>
      </c>
      <c r="W96" s="28">
        <v>28</v>
      </c>
      <c r="X96" s="9">
        <v>1</v>
      </c>
      <c r="Y96" s="8">
        <v>79</v>
      </c>
      <c r="Z96" s="28">
        <v>1</v>
      </c>
      <c r="AA96" s="28">
        <v>60</v>
      </c>
      <c r="AB96" s="9">
        <v>1</v>
      </c>
      <c r="AC96" s="8">
        <v>40</v>
      </c>
      <c r="AD96" s="28">
        <v>1</v>
      </c>
      <c r="AE96" s="28">
        <v>55</v>
      </c>
      <c r="AF96" s="9">
        <v>1</v>
      </c>
      <c r="AG96" s="8">
        <v>76</v>
      </c>
      <c r="AH96" s="28">
        <v>1</v>
      </c>
      <c r="AI96" s="28">
        <v>68</v>
      </c>
      <c r="AJ96" s="9">
        <v>1</v>
      </c>
      <c r="AK96" s="8">
        <v>29</v>
      </c>
      <c r="AL96" s="28">
        <v>1</v>
      </c>
      <c r="AM96" s="28">
        <v>72</v>
      </c>
      <c r="AN96" s="9">
        <v>1</v>
      </c>
      <c r="AO96" s="8">
        <v>83</v>
      </c>
      <c r="AP96" s="28">
        <v>1</v>
      </c>
      <c r="AQ96" s="28">
        <v>30</v>
      </c>
      <c r="AR96" s="9">
        <v>1</v>
      </c>
      <c r="AS96" s="8">
        <v>30</v>
      </c>
      <c r="AT96" s="106">
        <v>1</v>
      </c>
      <c r="AU96" s="106">
        <v>35</v>
      </c>
    </row>
    <row r="97" spans="1:47" x14ac:dyDescent="0.2">
      <c r="A97" s="11" t="s">
        <v>190</v>
      </c>
      <c r="B97" s="28">
        <v>1</v>
      </c>
      <c r="C97" s="28">
        <v>40</v>
      </c>
      <c r="D97" s="9">
        <v>1</v>
      </c>
      <c r="E97" s="9">
        <v>88</v>
      </c>
      <c r="F97" s="28">
        <v>1</v>
      </c>
      <c r="G97" s="28">
        <v>50</v>
      </c>
      <c r="H97" s="9">
        <v>1</v>
      </c>
      <c r="I97" s="8">
        <v>62</v>
      </c>
      <c r="J97" s="28">
        <v>1</v>
      </c>
      <c r="K97" s="29">
        <v>74</v>
      </c>
      <c r="L97" s="9">
        <v>1</v>
      </c>
      <c r="M97" s="8">
        <v>100</v>
      </c>
      <c r="N97" s="28">
        <v>1</v>
      </c>
      <c r="O97" s="29">
        <v>59</v>
      </c>
      <c r="P97" s="9">
        <v>1</v>
      </c>
      <c r="Q97" s="8">
        <v>81</v>
      </c>
      <c r="R97" s="28">
        <v>1</v>
      </c>
      <c r="S97" s="28">
        <v>96</v>
      </c>
      <c r="T97" s="9">
        <v>1</v>
      </c>
      <c r="U97" s="8">
        <v>70</v>
      </c>
      <c r="V97" s="28">
        <v>1</v>
      </c>
      <c r="W97" s="28">
        <v>72</v>
      </c>
      <c r="X97" s="9">
        <v>1</v>
      </c>
      <c r="Y97" s="8">
        <v>100</v>
      </c>
      <c r="Z97" s="28">
        <v>1</v>
      </c>
      <c r="AA97" s="28">
        <v>86</v>
      </c>
      <c r="AB97" s="9">
        <v>1</v>
      </c>
      <c r="AC97" s="8">
        <v>31</v>
      </c>
      <c r="AD97" s="28">
        <v>1</v>
      </c>
      <c r="AE97" s="28">
        <v>60</v>
      </c>
      <c r="AF97" s="9">
        <v>1</v>
      </c>
      <c r="AG97" s="8">
        <v>75</v>
      </c>
      <c r="AH97" s="28">
        <v>1</v>
      </c>
      <c r="AI97" s="28">
        <v>69</v>
      </c>
      <c r="AJ97" s="9">
        <v>1</v>
      </c>
      <c r="AK97" s="8">
        <v>30</v>
      </c>
      <c r="AL97" s="28">
        <v>1</v>
      </c>
      <c r="AM97" s="28">
        <v>87</v>
      </c>
      <c r="AN97" s="9">
        <v>1</v>
      </c>
      <c r="AO97" s="8">
        <v>89</v>
      </c>
      <c r="AP97" s="28">
        <v>1</v>
      </c>
      <c r="AQ97" s="28">
        <v>70</v>
      </c>
      <c r="AR97" s="9">
        <v>1</v>
      </c>
      <c r="AS97" s="8">
        <v>62</v>
      </c>
      <c r="AT97" s="106">
        <v>1</v>
      </c>
      <c r="AU97" s="106">
        <v>64</v>
      </c>
    </row>
    <row r="98" spans="1:47" x14ac:dyDescent="0.2">
      <c r="A98" s="11" t="s">
        <v>191</v>
      </c>
      <c r="B98" s="28">
        <v>1</v>
      </c>
      <c r="C98" s="28">
        <v>29</v>
      </c>
      <c r="D98" s="9">
        <v>1</v>
      </c>
      <c r="E98" s="9">
        <v>60</v>
      </c>
      <c r="F98" s="28">
        <v>1</v>
      </c>
      <c r="G98" s="28">
        <v>20</v>
      </c>
      <c r="H98" s="9">
        <v>1</v>
      </c>
      <c r="I98" s="8">
        <v>61</v>
      </c>
      <c r="J98" s="28">
        <v>1</v>
      </c>
      <c r="K98" s="29">
        <v>34</v>
      </c>
      <c r="L98" s="9">
        <v>1</v>
      </c>
      <c r="M98" s="8">
        <v>0</v>
      </c>
      <c r="N98" s="28">
        <v>1</v>
      </c>
      <c r="O98" s="29">
        <v>39</v>
      </c>
      <c r="P98" s="9">
        <v>1</v>
      </c>
      <c r="Q98" s="8">
        <v>60</v>
      </c>
      <c r="R98" s="28">
        <v>1</v>
      </c>
      <c r="S98" s="28">
        <v>81</v>
      </c>
      <c r="T98" s="9">
        <v>1</v>
      </c>
      <c r="U98" s="8">
        <v>50</v>
      </c>
      <c r="V98" s="28">
        <v>1</v>
      </c>
      <c r="W98" s="28">
        <v>20</v>
      </c>
      <c r="X98" s="9">
        <v>1</v>
      </c>
      <c r="Y98" s="8">
        <v>59</v>
      </c>
      <c r="Z98" s="28">
        <v>1</v>
      </c>
      <c r="AA98" s="28">
        <v>39</v>
      </c>
      <c r="AB98" s="9">
        <v>1</v>
      </c>
      <c r="AC98" s="8">
        <v>19</v>
      </c>
      <c r="AD98" s="28">
        <v>1</v>
      </c>
      <c r="AE98" s="28">
        <v>17</v>
      </c>
      <c r="AF98" s="9">
        <v>1</v>
      </c>
      <c r="AG98" s="8">
        <v>49</v>
      </c>
      <c r="AH98" s="28">
        <v>1</v>
      </c>
      <c r="AI98" s="28">
        <v>42</v>
      </c>
      <c r="AJ98" s="9">
        <v>1</v>
      </c>
      <c r="AK98" s="8">
        <v>10</v>
      </c>
      <c r="AL98" s="28">
        <v>1</v>
      </c>
      <c r="AM98" s="28">
        <v>66</v>
      </c>
      <c r="AN98" s="9">
        <v>1</v>
      </c>
      <c r="AO98" s="8">
        <v>76</v>
      </c>
      <c r="AP98" s="28">
        <v>1</v>
      </c>
      <c r="AQ98" s="28">
        <v>5</v>
      </c>
      <c r="AR98" s="9">
        <v>1</v>
      </c>
      <c r="AS98" s="8">
        <v>39</v>
      </c>
      <c r="AT98" s="106">
        <v>1</v>
      </c>
      <c r="AU98" s="106">
        <v>55</v>
      </c>
    </row>
    <row r="99" spans="1:47" x14ac:dyDescent="0.2">
      <c r="A99" s="11" t="s">
        <v>192</v>
      </c>
      <c r="B99" s="28">
        <v>1</v>
      </c>
      <c r="C99" s="28">
        <v>9</v>
      </c>
      <c r="D99" s="9">
        <v>1</v>
      </c>
      <c r="E99" s="9">
        <v>74</v>
      </c>
      <c r="F99" s="28">
        <v>1</v>
      </c>
      <c r="G99" s="28">
        <v>49</v>
      </c>
      <c r="H99" s="9">
        <v>1</v>
      </c>
      <c r="I99" s="8">
        <v>58</v>
      </c>
      <c r="J99" s="28">
        <v>1</v>
      </c>
      <c r="K99" s="29">
        <v>76</v>
      </c>
      <c r="L99" s="9">
        <v>1</v>
      </c>
      <c r="M99" s="8">
        <v>100</v>
      </c>
      <c r="N99" s="28">
        <v>1</v>
      </c>
      <c r="O99" s="29">
        <v>60</v>
      </c>
      <c r="P99" s="9">
        <v>1</v>
      </c>
      <c r="Q99" s="8">
        <v>74</v>
      </c>
      <c r="R99" s="28">
        <v>1</v>
      </c>
      <c r="S99" s="28">
        <v>91</v>
      </c>
      <c r="T99" s="9">
        <v>1</v>
      </c>
      <c r="U99" s="8">
        <v>70</v>
      </c>
      <c r="V99" s="28">
        <v>1</v>
      </c>
      <c r="W99" s="28">
        <v>31</v>
      </c>
      <c r="X99" s="9">
        <v>1</v>
      </c>
      <c r="Y99" s="8">
        <v>79</v>
      </c>
      <c r="Z99" s="28">
        <v>1</v>
      </c>
      <c r="AA99" s="28">
        <v>67</v>
      </c>
      <c r="AB99" s="9">
        <v>1</v>
      </c>
      <c r="AC99" s="8">
        <v>31</v>
      </c>
      <c r="AD99" s="28">
        <v>1</v>
      </c>
      <c r="AE99" s="28">
        <v>43</v>
      </c>
      <c r="AF99" s="9">
        <v>1</v>
      </c>
      <c r="AG99" s="8">
        <v>72</v>
      </c>
      <c r="AH99" s="28">
        <v>1</v>
      </c>
      <c r="AI99" s="28">
        <v>71</v>
      </c>
      <c r="AJ99" s="9">
        <v>1</v>
      </c>
      <c r="AK99" s="8">
        <v>39</v>
      </c>
      <c r="AL99" s="28">
        <v>1</v>
      </c>
      <c r="AM99" s="28">
        <v>67</v>
      </c>
      <c r="AN99" s="9">
        <v>1</v>
      </c>
      <c r="AO99" s="8">
        <v>69</v>
      </c>
      <c r="AP99" s="28">
        <v>1</v>
      </c>
      <c r="AQ99" s="28">
        <v>60</v>
      </c>
      <c r="AR99" s="9">
        <v>1</v>
      </c>
      <c r="AS99" s="8">
        <v>59</v>
      </c>
      <c r="AT99" s="106">
        <v>1</v>
      </c>
      <c r="AU99" s="106">
        <v>67</v>
      </c>
    </row>
    <row r="100" spans="1:47" x14ac:dyDescent="0.2">
      <c r="A100" s="11" t="s">
        <v>193</v>
      </c>
      <c r="B100" s="28">
        <v>1</v>
      </c>
      <c r="C100" s="28">
        <v>20</v>
      </c>
      <c r="D100" s="9">
        <v>1</v>
      </c>
      <c r="E100" s="9">
        <v>77</v>
      </c>
      <c r="F100" s="28">
        <v>1</v>
      </c>
      <c r="G100" s="28">
        <v>45</v>
      </c>
      <c r="H100" s="9">
        <v>1</v>
      </c>
      <c r="I100" s="8">
        <v>81</v>
      </c>
      <c r="J100" s="28">
        <v>1</v>
      </c>
      <c r="K100" s="29">
        <v>90</v>
      </c>
      <c r="L100" s="9">
        <v>1</v>
      </c>
      <c r="M100" s="8">
        <v>59</v>
      </c>
      <c r="N100" s="28">
        <v>1</v>
      </c>
      <c r="O100" s="29">
        <v>30</v>
      </c>
      <c r="P100" s="9">
        <v>1</v>
      </c>
      <c r="Q100" s="8">
        <v>74</v>
      </c>
      <c r="R100" s="28">
        <v>1</v>
      </c>
      <c r="S100" s="28">
        <v>79</v>
      </c>
      <c r="T100" s="9">
        <v>1</v>
      </c>
      <c r="U100" s="8">
        <v>49</v>
      </c>
      <c r="V100" s="28">
        <v>1</v>
      </c>
      <c r="W100" s="28">
        <v>60</v>
      </c>
      <c r="X100" s="9">
        <v>1</v>
      </c>
      <c r="Y100" s="8">
        <v>70</v>
      </c>
      <c r="Z100" s="28">
        <v>1</v>
      </c>
      <c r="AA100" s="28">
        <v>67</v>
      </c>
      <c r="AB100" s="9">
        <v>1</v>
      </c>
      <c r="AC100" s="8">
        <v>30</v>
      </c>
      <c r="AD100" s="28">
        <v>1</v>
      </c>
      <c r="AE100" s="28">
        <v>53</v>
      </c>
      <c r="AF100" s="9">
        <v>1</v>
      </c>
      <c r="AG100" s="8">
        <v>60</v>
      </c>
      <c r="AH100" s="28">
        <v>1</v>
      </c>
      <c r="AI100" s="28">
        <v>49</v>
      </c>
      <c r="AJ100" s="9">
        <v>1</v>
      </c>
      <c r="AK100" s="8">
        <v>40</v>
      </c>
      <c r="AL100" s="28">
        <v>1</v>
      </c>
      <c r="AM100" s="28">
        <v>74</v>
      </c>
      <c r="AN100" s="9">
        <v>1</v>
      </c>
      <c r="AO100" s="8">
        <v>84</v>
      </c>
      <c r="AP100" s="28">
        <v>1</v>
      </c>
      <c r="AQ100" s="28">
        <v>29</v>
      </c>
      <c r="AR100" s="9">
        <v>1</v>
      </c>
      <c r="AS100" s="8">
        <v>70</v>
      </c>
      <c r="AT100" s="106">
        <v>1</v>
      </c>
      <c r="AU100" s="106">
        <v>51</v>
      </c>
    </row>
    <row r="101" spans="1:47" x14ac:dyDescent="0.2">
      <c r="A101" s="11" t="s">
        <v>194</v>
      </c>
      <c r="B101" s="28">
        <v>1</v>
      </c>
      <c r="C101" s="28">
        <v>50</v>
      </c>
      <c r="D101" s="9">
        <v>1</v>
      </c>
      <c r="E101" s="9">
        <v>90</v>
      </c>
      <c r="F101" s="28">
        <v>1</v>
      </c>
      <c r="G101" s="28">
        <v>50</v>
      </c>
      <c r="H101" s="9">
        <v>1</v>
      </c>
      <c r="I101" s="8">
        <v>63</v>
      </c>
      <c r="J101" s="28">
        <v>1</v>
      </c>
      <c r="K101" s="29">
        <v>86</v>
      </c>
      <c r="L101" s="9">
        <v>1</v>
      </c>
      <c r="M101" s="8">
        <v>100</v>
      </c>
      <c r="N101" s="28">
        <v>1</v>
      </c>
      <c r="O101" s="29">
        <v>41</v>
      </c>
      <c r="P101" s="9">
        <v>1</v>
      </c>
      <c r="Q101" s="8">
        <v>83</v>
      </c>
      <c r="R101" s="28">
        <v>1</v>
      </c>
      <c r="S101" s="28">
        <v>77</v>
      </c>
      <c r="T101" s="9">
        <v>1</v>
      </c>
      <c r="U101" s="8">
        <v>60</v>
      </c>
      <c r="V101" s="28">
        <v>1</v>
      </c>
      <c r="W101" s="28">
        <v>70</v>
      </c>
      <c r="X101" s="9">
        <v>1</v>
      </c>
      <c r="Y101" s="8">
        <v>100</v>
      </c>
      <c r="Z101" s="28">
        <v>1</v>
      </c>
      <c r="AA101" s="28">
        <v>69</v>
      </c>
      <c r="AB101" s="9">
        <v>1</v>
      </c>
      <c r="AC101" s="8">
        <v>40</v>
      </c>
      <c r="AD101" s="28">
        <v>1</v>
      </c>
      <c r="AE101" s="28">
        <v>76</v>
      </c>
      <c r="AF101" s="9">
        <v>1</v>
      </c>
      <c r="AG101" s="8">
        <v>70</v>
      </c>
      <c r="AH101" s="28">
        <v>1</v>
      </c>
      <c r="AI101" s="28">
        <v>80</v>
      </c>
      <c r="AJ101" s="9">
        <v>1</v>
      </c>
      <c r="AK101" s="8">
        <v>49</v>
      </c>
      <c r="AL101" s="28">
        <v>1</v>
      </c>
      <c r="AM101" s="28">
        <v>96</v>
      </c>
      <c r="AN101" s="9">
        <v>1</v>
      </c>
      <c r="AO101" s="8">
        <v>89</v>
      </c>
      <c r="AP101" s="28">
        <v>1</v>
      </c>
      <c r="AQ101" s="28">
        <v>79</v>
      </c>
      <c r="AR101" s="9">
        <v>1</v>
      </c>
      <c r="AS101" s="8">
        <v>71</v>
      </c>
      <c r="AT101" s="106">
        <v>1</v>
      </c>
      <c r="AU101" s="106">
        <v>80</v>
      </c>
    </row>
    <row r="102" spans="1:47" x14ac:dyDescent="0.2">
      <c r="A102" s="11" t="s">
        <v>195</v>
      </c>
      <c r="B102" s="28">
        <v>1</v>
      </c>
      <c r="C102" s="28">
        <v>10</v>
      </c>
      <c r="D102" s="9">
        <v>1</v>
      </c>
      <c r="E102" s="9">
        <v>64</v>
      </c>
      <c r="F102" s="28">
        <v>1</v>
      </c>
      <c r="G102" s="28">
        <v>60</v>
      </c>
      <c r="H102" s="9">
        <v>1</v>
      </c>
      <c r="I102" s="8">
        <v>69</v>
      </c>
      <c r="J102" s="28">
        <v>1</v>
      </c>
      <c r="K102" s="29">
        <v>100</v>
      </c>
      <c r="L102" s="9">
        <v>1</v>
      </c>
      <c r="M102" s="8">
        <v>100</v>
      </c>
      <c r="N102" s="28">
        <v>1</v>
      </c>
      <c r="O102" s="29">
        <v>59</v>
      </c>
      <c r="P102" s="9">
        <v>1</v>
      </c>
      <c r="Q102" s="8">
        <v>74</v>
      </c>
      <c r="R102" s="28">
        <v>1</v>
      </c>
      <c r="S102" s="28">
        <v>90</v>
      </c>
      <c r="T102" s="9">
        <v>1</v>
      </c>
      <c r="U102" s="8">
        <v>60</v>
      </c>
      <c r="V102" s="28">
        <v>1</v>
      </c>
      <c r="W102" s="28">
        <v>30</v>
      </c>
      <c r="X102" s="9">
        <v>1</v>
      </c>
      <c r="Y102" s="8">
        <v>100</v>
      </c>
      <c r="Z102" s="28">
        <v>1</v>
      </c>
      <c r="AA102" s="28">
        <v>36</v>
      </c>
      <c r="AB102" s="9">
        <v>1</v>
      </c>
      <c r="AC102" s="8">
        <v>60</v>
      </c>
      <c r="AD102" s="28">
        <v>1</v>
      </c>
      <c r="AE102" s="28">
        <v>73</v>
      </c>
      <c r="AF102" s="9">
        <v>1</v>
      </c>
      <c r="AG102" s="8">
        <v>80</v>
      </c>
      <c r="AH102" s="28">
        <v>1</v>
      </c>
      <c r="AI102" s="28">
        <v>59</v>
      </c>
      <c r="AJ102" s="9">
        <v>1</v>
      </c>
      <c r="AK102" s="8">
        <v>69</v>
      </c>
      <c r="AL102" s="28">
        <v>1</v>
      </c>
      <c r="AM102" s="28">
        <v>90</v>
      </c>
      <c r="AN102" s="9">
        <v>1</v>
      </c>
      <c r="AO102" s="8">
        <v>92</v>
      </c>
      <c r="AP102" s="28">
        <v>1</v>
      </c>
      <c r="AQ102" s="28">
        <v>90</v>
      </c>
      <c r="AR102" s="9">
        <v>1</v>
      </c>
      <c r="AS102" s="8">
        <v>70</v>
      </c>
      <c r="AT102" s="106">
        <v>1</v>
      </c>
      <c r="AU102" s="106">
        <v>66</v>
      </c>
    </row>
    <row r="103" spans="1:47" x14ac:dyDescent="0.2">
      <c r="A103" s="11" t="s">
        <v>196</v>
      </c>
      <c r="B103" s="28">
        <v>1</v>
      </c>
      <c r="C103" s="28">
        <v>39</v>
      </c>
      <c r="D103" s="9">
        <v>1</v>
      </c>
      <c r="E103" s="9">
        <v>89</v>
      </c>
      <c r="F103" s="28">
        <v>1</v>
      </c>
      <c r="G103" s="28">
        <v>72</v>
      </c>
      <c r="H103" s="9">
        <v>1</v>
      </c>
      <c r="I103" s="8">
        <v>90</v>
      </c>
      <c r="J103" s="28">
        <v>1</v>
      </c>
      <c r="K103" s="29">
        <v>100</v>
      </c>
      <c r="L103" s="9">
        <v>1</v>
      </c>
      <c r="M103" s="8">
        <v>100</v>
      </c>
      <c r="N103" s="28">
        <v>1</v>
      </c>
      <c r="O103" s="29">
        <v>70</v>
      </c>
      <c r="P103" s="9">
        <v>1</v>
      </c>
      <c r="Q103" s="8">
        <v>79</v>
      </c>
      <c r="R103" s="28">
        <v>1</v>
      </c>
      <c r="S103" s="28">
        <v>100</v>
      </c>
      <c r="T103" s="9">
        <v>1</v>
      </c>
      <c r="U103" s="8">
        <v>89</v>
      </c>
      <c r="V103" s="28">
        <v>1</v>
      </c>
      <c r="W103" s="28">
        <v>70</v>
      </c>
      <c r="X103" s="9">
        <v>1</v>
      </c>
      <c r="Y103" s="8">
        <v>100</v>
      </c>
      <c r="Z103" s="28">
        <v>1</v>
      </c>
      <c r="AA103" s="28">
        <v>69</v>
      </c>
      <c r="AB103" s="9">
        <v>1</v>
      </c>
      <c r="AC103" s="8">
        <v>59</v>
      </c>
      <c r="AD103" s="28">
        <v>1</v>
      </c>
      <c r="AE103" s="28">
        <v>72</v>
      </c>
      <c r="AF103" s="9">
        <v>1</v>
      </c>
      <c r="AG103" s="8">
        <v>80</v>
      </c>
      <c r="AH103" s="28">
        <v>1</v>
      </c>
      <c r="AI103" s="28">
        <v>95</v>
      </c>
      <c r="AJ103" s="9">
        <v>1</v>
      </c>
      <c r="AK103" s="8">
        <v>59</v>
      </c>
      <c r="AL103" s="28">
        <v>1</v>
      </c>
      <c r="AM103" s="28">
        <v>77</v>
      </c>
      <c r="AN103" s="9">
        <v>1</v>
      </c>
      <c r="AO103" s="8">
        <v>100</v>
      </c>
      <c r="AP103" s="28">
        <v>1</v>
      </c>
      <c r="AQ103" s="28">
        <v>79</v>
      </c>
      <c r="AR103" s="9">
        <v>1</v>
      </c>
      <c r="AS103" s="8">
        <v>89</v>
      </c>
      <c r="AT103" s="106">
        <v>1</v>
      </c>
      <c r="AU103" s="106">
        <v>97</v>
      </c>
    </row>
    <row r="104" spans="1:47" x14ac:dyDescent="0.2">
      <c r="A104" s="11" t="s">
        <v>197</v>
      </c>
      <c r="B104" s="28">
        <v>0</v>
      </c>
      <c r="C104" s="28">
        <v>0</v>
      </c>
      <c r="D104" s="9">
        <v>0</v>
      </c>
      <c r="E104" s="9">
        <v>0</v>
      </c>
      <c r="F104" s="28">
        <v>0</v>
      </c>
      <c r="G104" s="28">
        <v>0</v>
      </c>
      <c r="H104" s="9">
        <v>0</v>
      </c>
      <c r="I104" s="8">
        <v>0</v>
      </c>
      <c r="J104" s="28">
        <v>0</v>
      </c>
      <c r="K104" s="29">
        <v>0</v>
      </c>
      <c r="L104" s="9">
        <v>0</v>
      </c>
      <c r="M104" s="8">
        <v>0</v>
      </c>
      <c r="N104" s="28">
        <v>0</v>
      </c>
      <c r="O104" s="29">
        <v>0</v>
      </c>
      <c r="P104" s="9">
        <v>0</v>
      </c>
      <c r="Q104" s="8">
        <v>0</v>
      </c>
      <c r="R104" s="28">
        <v>0</v>
      </c>
      <c r="S104" s="28">
        <v>0</v>
      </c>
      <c r="T104" s="9">
        <v>0</v>
      </c>
      <c r="U104" s="8">
        <v>0</v>
      </c>
      <c r="V104" s="28">
        <v>0</v>
      </c>
      <c r="W104" s="28">
        <v>0</v>
      </c>
      <c r="X104" s="9">
        <v>0</v>
      </c>
      <c r="Y104" s="8">
        <v>0</v>
      </c>
      <c r="Z104" s="28">
        <v>0</v>
      </c>
      <c r="AA104" s="28">
        <v>0</v>
      </c>
      <c r="AB104" s="9">
        <v>1</v>
      </c>
      <c r="AC104" s="8">
        <v>0</v>
      </c>
      <c r="AD104" s="28">
        <v>0</v>
      </c>
      <c r="AE104" s="28">
        <v>0</v>
      </c>
      <c r="AF104" s="9">
        <v>0</v>
      </c>
      <c r="AG104" s="8">
        <v>0</v>
      </c>
      <c r="AH104" s="28">
        <v>0</v>
      </c>
      <c r="AI104" s="28">
        <v>0</v>
      </c>
      <c r="AJ104" s="9">
        <v>0</v>
      </c>
      <c r="AK104" s="8">
        <v>0</v>
      </c>
      <c r="AL104" s="28">
        <v>0</v>
      </c>
      <c r="AM104" s="28">
        <v>0</v>
      </c>
      <c r="AN104" s="9">
        <v>0</v>
      </c>
      <c r="AO104" s="8">
        <v>0</v>
      </c>
      <c r="AP104" s="28">
        <v>0</v>
      </c>
      <c r="AQ104" s="28">
        <v>0</v>
      </c>
      <c r="AR104" s="9">
        <v>1</v>
      </c>
      <c r="AS104" s="8">
        <v>19</v>
      </c>
      <c r="AT104" s="106">
        <v>0</v>
      </c>
      <c r="AU104" s="106">
        <v>0</v>
      </c>
    </row>
    <row r="105" spans="1:47" x14ac:dyDescent="0.2">
      <c r="A105" s="11" t="s">
        <v>198</v>
      </c>
      <c r="B105" s="28">
        <v>0</v>
      </c>
      <c r="C105" s="28">
        <v>0</v>
      </c>
      <c r="D105" s="9">
        <v>0</v>
      </c>
      <c r="E105" s="9">
        <v>0</v>
      </c>
      <c r="F105" s="28">
        <v>1</v>
      </c>
      <c r="G105" s="28">
        <v>50</v>
      </c>
      <c r="H105" s="9">
        <v>1</v>
      </c>
      <c r="I105" s="8">
        <v>17</v>
      </c>
      <c r="J105" s="28">
        <v>1</v>
      </c>
      <c r="K105" s="29">
        <v>60</v>
      </c>
      <c r="L105" s="9">
        <v>1</v>
      </c>
      <c r="M105" s="8">
        <v>89</v>
      </c>
      <c r="N105" s="28">
        <v>1</v>
      </c>
      <c r="O105" s="29">
        <v>0</v>
      </c>
      <c r="P105" s="9">
        <v>1</v>
      </c>
      <c r="Q105" s="8">
        <v>39</v>
      </c>
      <c r="R105" s="28">
        <v>1</v>
      </c>
      <c r="S105" s="28">
        <v>71</v>
      </c>
      <c r="T105" s="9">
        <v>1</v>
      </c>
      <c r="U105" s="8">
        <v>59</v>
      </c>
      <c r="V105" s="28">
        <v>1</v>
      </c>
      <c r="W105" s="28">
        <v>9</v>
      </c>
      <c r="X105" s="9">
        <v>0</v>
      </c>
      <c r="Y105" s="8">
        <v>10</v>
      </c>
      <c r="Z105" s="28">
        <v>1</v>
      </c>
      <c r="AA105" s="28">
        <v>30</v>
      </c>
      <c r="AB105" s="9">
        <v>1</v>
      </c>
      <c r="AC105" s="8">
        <v>10</v>
      </c>
      <c r="AD105" s="28">
        <v>1</v>
      </c>
      <c r="AE105" s="28">
        <v>36</v>
      </c>
      <c r="AF105" s="9">
        <v>0</v>
      </c>
      <c r="AG105" s="8">
        <v>0</v>
      </c>
      <c r="AH105" s="28">
        <v>1</v>
      </c>
      <c r="AI105" s="28">
        <v>19</v>
      </c>
      <c r="AJ105" s="9">
        <v>1</v>
      </c>
      <c r="AK105" s="8">
        <v>20</v>
      </c>
      <c r="AL105" s="28">
        <v>1</v>
      </c>
      <c r="AM105" s="28">
        <v>50</v>
      </c>
      <c r="AN105" s="9">
        <v>1</v>
      </c>
      <c r="AO105" s="8">
        <v>91</v>
      </c>
      <c r="AP105" s="28">
        <v>1</v>
      </c>
      <c r="AQ105" s="28">
        <v>20</v>
      </c>
      <c r="AR105" s="9">
        <v>1</v>
      </c>
      <c r="AS105" s="8">
        <v>59</v>
      </c>
      <c r="AT105" s="106">
        <v>0</v>
      </c>
      <c r="AU105" s="106">
        <v>0</v>
      </c>
    </row>
    <row r="106" spans="1:47" x14ac:dyDescent="0.2">
      <c r="A106" s="11" t="s">
        <v>199</v>
      </c>
      <c r="B106" s="28">
        <v>1</v>
      </c>
      <c r="C106" s="28">
        <v>10</v>
      </c>
      <c r="D106" s="9">
        <v>1</v>
      </c>
      <c r="E106" s="9">
        <v>24</v>
      </c>
      <c r="F106" s="28">
        <v>1</v>
      </c>
      <c r="G106" s="28">
        <v>50</v>
      </c>
      <c r="H106" s="9">
        <v>1</v>
      </c>
      <c r="I106" s="8">
        <v>60</v>
      </c>
      <c r="J106" s="28">
        <v>1</v>
      </c>
      <c r="K106" s="29">
        <v>77</v>
      </c>
      <c r="L106" s="9">
        <v>1</v>
      </c>
      <c r="M106" s="8">
        <v>81</v>
      </c>
      <c r="N106" s="28">
        <v>1</v>
      </c>
      <c r="O106" s="29">
        <v>38</v>
      </c>
      <c r="P106" s="9">
        <v>1</v>
      </c>
      <c r="Q106" s="8">
        <v>38</v>
      </c>
      <c r="R106" s="28">
        <v>1</v>
      </c>
      <c r="S106" s="28">
        <v>61</v>
      </c>
      <c r="T106" s="9">
        <v>1</v>
      </c>
      <c r="U106" s="8">
        <v>50</v>
      </c>
      <c r="V106" s="28">
        <v>1</v>
      </c>
      <c r="W106" s="28">
        <v>60</v>
      </c>
      <c r="X106" s="9">
        <v>1</v>
      </c>
      <c r="Y106" s="8">
        <v>39</v>
      </c>
      <c r="Z106" s="28">
        <v>1</v>
      </c>
      <c r="AA106" s="28">
        <v>41</v>
      </c>
      <c r="AB106" s="9">
        <v>1</v>
      </c>
      <c r="AC106" s="8">
        <v>20</v>
      </c>
      <c r="AD106" s="28">
        <v>1</v>
      </c>
      <c r="AE106" s="28">
        <v>38</v>
      </c>
      <c r="AF106" s="9">
        <v>1</v>
      </c>
      <c r="AG106" s="8">
        <v>51</v>
      </c>
      <c r="AH106" s="28">
        <v>1</v>
      </c>
      <c r="AI106" s="28">
        <v>28</v>
      </c>
      <c r="AJ106" s="9">
        <v>1</v>
      </c>
      <c r="AK106" s="8">
        <v>40</v>
      </c>
      <c r="AL106" s="28">
        <v>1</v>
      </c>
      <c r="AM106" s="28">
        <v>68</v>
      </c>
      <c r="AN106" s="9">
        <v>1</v>
      </c>
      <c r="AO106" s="8">
        <v>58</v>
      </c>
      <c r="AP106" s="28">
        <v>1</v>
      </c>
      <c r="AQ106" s="28">
        <v>60</v>
      </c>
      <c r="AR106" s="9">
        <v>1</v>
      </c>
      <c r="AS106" s="8">
        <v>69</v>
      </c>
      <c r="AT106" s="106">
        <v>1</v>
      </c>
      <c r="AU106" s="106">
        <v>78</v>
      </c>
    </row>
    <row r="107" spans="1:47" x14ac:dyDescent="0.2">
      <c r="A107" s="11" t="s">
        <v>200</v>
      </c>
      <c r="B107" s="28">
        <v>1</v>
      </c>
      <c r="C107" s="28">
        <v>21</v>
      </c>
      <c r="D107" s="9">
        <v>1</v>
      </c>
      <c r="E107" s="9">
        <v>93</v>
      </c>
      <c r="F107" s="28">
        <v>1</v>
      </c>
      <c r="G107" s="28">
        <v>20</v>
      </c>
      <c r="H107" s="9">
        <v>1</v>
      </c>
      <c r="I107" s="8">
        <v>51</v>
      </c>
      <c r="J107" s="28">
        <v>1</v>
      </c>
      <c r="K107" s="29">
        <v>59</v>
      </c>
      <c r="L107" s="9">
        <v>1</v>
      </c>
      <c r="M107" s="8">
        <v>80</v>
      </c>
      <c r="N107" s="28">
        <v>1</v>
      </c>
      <c r="O107" s="29">
        <v>29</v>
      </c>
      <c r="P107" s="9">
        <v>1</v>
      </c>
      <c r="Q107" s="8">
        <v>45</v>
      </c>
      <c r="R107" s="28">
        <v>1</v>
      </c>
      <c r="S107" s="28">
        <v>84</v>
      </c>
      <c r="T107" s="9">
        <v>1</v>
      </c>
      <c r="U107" s="8">
        <v>31</v>
      </c>
      <c r="V107" s="28">
        <v>1</v>
      </c>
      <c r="W107" s="28">
        <v>20</v>
      </c>
      <c r="X107" s="9">
        <v>1</v>
      </c>
      <c r="Y107" s="8">
        <v>40</v>
      </c>
      <c r="Z107" s="28">
        <v>1</v>
      </c>
      <c r="AA107" s="28">
        <v>37</v>
      </c>
      <c r="AB107" s="9">
        <v>1</v>
      </c>
      <c r="AC107" s="8">
        <v>19</v>
      </c>
      <c r="AD107" s="28">
        <v>1</v>
      </c>
      <c r="AE107" s="28">
        <v>28</v>
      </c>
      <c r="AF107" s="9">
        <v>1</v>
      </c>
      <c r="AG107" s="8">
        <v>39</v>
      </c>
      <c r="AH107" s="28">
        <v>1</v>
      </c>
      <c r="AI107" s="28">
        <v>30</v>
      </c>
      <c r="AJ107" s="9">
        <v>1</v>
      </c>
      <c r="AK107" s="8">
        <v>39</v>
      </c>
      <c r="AL107" s="28">
        <v>1</v>
      </c>
      <c r="AM107" s="28">
        <v>62</v>
      </c>
      <c r="AN107" s="9">
        <v>1</v>
      </c>
      <c r="AO107" s="8">
        <v>72</v>
      </c>
      <c r="AP107" s="28">
        <v>1</v>
      </c>
      <c r="AQ107" s="28">
        <v>10</v>
      </c>
      <c r="AR107" s="9">
        <v>1</v>
      </c>
      <c r="AS107" s="8">
        <v>30</v>
      </c>
      <c r="AT107" s="106">
        <v>1</v>
      </c>
      <c r="AU107" s="106">
        <v>63</v>
      </c>
    </row>
    <row r="108" spans="1:47" x14ac:dyDescent="0.2">
      <c r="A108" s="11" t="s">
        <v>201</v>
      </c>
      <c r="B108" s="28">
        <v>1</v>
      </c>
      <c r="C108" s="28">
        <v>9</v>
      </c>
      <c r="D108" s="9">
        <v>1</v>
      </c>
      <c r="E108" s="9">
        <v>64</v>
      </c>
      <c r="F108" s="28">
        <v>1</v>
      </c>
      <c r="G108" s="28">
        <v>4</v>
      </c>
      <c r="H108" s="9">
        <v>1</v>
      </c>
      <c r="I108" s="8">
        <v>78</v>
      </c>
      <c r="J108" s="28">
        <v>1</v>
      </c>
      <c r="K108" s="29">
        <v>30</v>
      </c>
      <c r="L108" s="9">
        <v>1</v>
      </c>
      <c r="M108" s="8">
        <v>70</v>
      </c>
      <c r="N108" s="28">
        <v>1</v>
      </c>
      <c r="O108" s="29">
        <v>9</v>
      </c>
      <c r="P108" s="9">
        <v>1</v>
      </c>
      <c r="Q108" s="8">
        <v>15</v>
      </c>
      <c r="R108" s="28">
        <v>1</v>
      </c>
      <c r="S108" s="28">
        <v>62</v>
      </c>
      <c r="T108" s="9">
        <v>1</v>
      </c>
      <c r="U108" s="8">
        <v>9</v>
      </c>
      <c r="V108" s="28">
        <v>1</v>
      </c>
      <c r="W108" s="28">
        <v>14</v>
      </c>
      <c r="X108" s="9">
        <v>1</v>
      </c>
      <c r="Y108" s="8">
        <v>10</v>
      </c>
      <c r="Z108" s="28">
        <v>1</v>
      </c>
      <c r="AA108" s="28">
        <v>29</v>
      </c>
      <c r="AB108" s="9">
        <v>1</v>
      </c>
      <c r="AC108" s="8">
        <v>9</v>
      </c>
      <c r="AD108" s="28">
        <v>1</v>
      </c>
      <c r="AE108" s="28">
        <v>7</v>
      </c>
      <c r="AF108" s="9">
        <v>1</v>
      </c>
      <c r="AG108" s="8">
        <v>20</v>
      </c>
      <c r="AH108" s="28">
        <v>1</v>
      </c>
      <c r="AI108" s="28">
        <v>7</v>
      </c>
      <c r="AJ108" s="9">
        <v>1</v>
      </c>
      <c r="AK108" s="8">
        <v>20</v>
      </c>
      <c r="AL108" s="28">
        <v>1</v>
      </c>
      <c r="AM108" s="28">
        <v>29</v>
      </c>
      <c r="AN108" s="9">
        <v>1</v>
      </c>
      <c r="AO108" s="8">
        <v>70</v>
      </c>
      <c r="AP108" s="28">
        <v>1</v>
      </c>
      <c r="AQ108" s="28">
        <v>10</v>
      </c>
      <c r="AR108" s="9">
        <v>1</v>
      </c>
      <c r="AS108" s="8">
        <v>39</v>
      </c>
      <c r="AT108" s="106">
        <v>1</v>
      </c>
      <c r="AU108" s="106">
        <v>30</v>
      </c>
    </row>
    <row r="109" spans="1:47" x14ac:dyDescent="0.2">
      <c r="A109" s="11" t="s">
        <v>202</v>
      </c>
      <c r="B109" s="28">
        <v>1</v>
      </c>
      <c r="C109" s="28">
        <v>39</v>
      </c>
      <c r="D109" s="9">
        <v>1</v>
      </c>
      <c r="E109" s="9">
        <v>83</v>
      </c>
      <c r="F109" s="28">
        <v>1</v>
      </c>
      <c r="G109" s="28">
        <v>73</v>
      </c>
      <c r="H109" s="9">
        <v>1</v>
      </c>
      <c r="I109" s="8">
        <v>69</v>
      </c>
      <c r="J109" s="28">
        <v>1</v>
      </c>
      <c r="K109" s="29">
        <v>100</v>
      </c>
      <c r="L109" s="9">
        <v>1</v>
      </c>
      <c r="M109" s="8">
        <v>100</v>
      </c>
      <c r="N109" s="28">
        <v>1</v>
      </c>
      <c r="O109" s="29">
        <v>59</v>
      </c>
      <c r="P109" s="9">
        <v>1</v>
      </c>
      <c r="Q109" s="8">
        <v>60</v>
      </c>
      <c r="R109" s="28">
        <v>1</v>
      </c>
      <c r="S109" s="28">
        <v>87</v>
      </c>
      <c r="T109" s="9">
        <v>1</v>
      </c>
      <c r="U109" s="8">
        <v>70</v>
      </c>
      <c r="V109" s="28">
        <v>1</v>
      </c>
      <c r="W109" s="28">
        <v>29</v>
      </c>
      <c r="X109" s="9">
        <v>1</v>
      </c>
      <c r="Y109" s="8">
        <v>60</v>
      </c>
      <c r="Z109" s="28">
        <v>1</v>
      </c>
      <c r="AA109" s="28">
        <v>24</v>
      </c>
      <c r="AB109" s="9">
        <v>1</v>
      </c>
      <c r="AC109" s="8">
        <v>20</v>
      </c>
      <c r="AD109" s="28">
        <v>1</v>
      </c>
      <c r="AE109" s="28">
        <v>72</v>
      </c>
      <c r="AF109" s="9">
        <v>1</v>
      </c>
      <c r="AG109" s="8">
        <v>37</v>
      </c>
      <c r="AH109" s="28">
        <v>1</v>
      </c>
      <c r="AI109" s="28">
        <v>86</v>
      </c>
      <c r="AJ109" s="9">
        <v>1</v>
      </c>
      <c r="AK109" s="8">
        <v>39</v>
      </c>
      <c r="AL109" s="28">
        <v>1</v>
      </c>
      <c r="AM109" s="28">
        <v>89</v>
      </c>
      <c r="AN109" s="9">
        <v>1</v>
      </c>
      <c r="AO109" s="8">
        <v>88</v>
      </c>
      <c r="AP109" s="28">
        <v>1</v>
      </c>
      <c r="AQ109" s="28">
        <v>40</v>
      </c>
      <c r="AR109" s="9">
        <v>1</v>
      </c>
      <c r="AS109" s="8">
        <v>60</v>
      </c>
      <c r="AT109" s="106">
        <v>1</v>
      </c>
      <c r="AU109" s="106">
        <v>77</v>
      </c>
    </row>
    <row r="110" spans="1:47" x14ac:dyDescent="0.2">
      <c r="A110" s="11" t="s">
        <v>203</v>
      </c>
      <c r="B110" s="28">
        <v>1</v>
      </c>
      <c r="C110" s="28">
        <v>31</v>
      </c>
      <c r="D110" s="9">
        <v>1</v>
      </c>
      <c r="E110" s="9">
        <v>24</v>
      </c>
      <c r="F110" s="28">
        <v>1</v>
      </c>
      <c r="G110" s="28">
        <v>8</v>
      </c>
      <c r="H110" s="9">
        <v>1</v>
      </c>
      <c r="I110" s="8">
        <v>39</v>
      </c>
      <c r="J110" s="28">
        <v>1</v>
      </c>
      <c r="K110" s="29">
        <v>85</v>
      </c>
      <c r="L110" s="9">
        <v>1</v>
      </c>
      <c r="M110" s="8">
        <v>100</v>
      </c>
      <c r="N110" s="28">
        <v>1</v>
      </c>
      <c r="O110" s="29">
        <v>18</v>
      </c>
      <c r="P110" s="9">
        <v>1</v>
      </c>
      <c r="Q110" s="8">
        <v>40</v>
      </c>
      <c r="R110" s="28">
        <v>1</v>
      </c>
      <c r="S110" s="28">
        <v>50</v>
      </c>
      <c r="T110" s="9">
        <v>1</v>
      </c>
      <c r="U110" s="8">
        <v>39</v>
      </c>
      <c r="V110" s="28">
        <v>1</v>
      </c>
      <c r="W110" s="28">
        <v>10</v>
      </c>
      <c r="X110" s="9">
        <v>1</v>
      </c>
      <c r="Y110" s="8">
        <v>10</v>
      </c>
      <c r="Z110" s="28">
        <v>1</v>
      </c>
      <c r="AA110" s="28">
        <v>26</v>
      </c>
      <c r="AB110" s="9">
        <v>1</v>
      </c>
      <c r="AC110" s="8">
        <v>30</v>
      </c>
      <c r="AD110" s="28">
        <v>1</v>
      </c>
      <c r="AE110" s="28">
        <v>29</v>
      </c>
      <c r="AF110" s="9">
        <v>1</v>
      </c>
      <c r="AG110" s="8">
        <v>9</v>
      </c>
      <c r="AH110" s="28">
        <v>1</v>
      </c>
      <c r="AI110" s="28">
        <v>8</v>
      </c>
      <c r="AJ110" s="9">
        <v>1</v>
      </c>
      <c r="AK110" s="8">
        <v>9</v>
      </c>
      <c r="AL110" s="28">
        <v>1</v>
      </c>
      <c r="AM110" s="28">
        <v>55</v>
      </c>
      <c r="AN110" s="9">
        <v>1</v>
      </c>
      <c r="AO110" s="8">
        <v>79</v>
      </c>
      <c r="AP110" s="28">
        <v>1</v>
      </c>
      <c r="AQ110" s="28">
        <v>49</v>
      </c>
      <c r="AR110" s="9">
        <v>1</v>
      </c>
      <c r="AS110" s="8">
        <v>20</v>
      </c>
      <c r="AT110" s="106">
        <v>1</v>
      </c>
      <c r="AU110" s="106">
        <v>50</v>
      </c>
    </row>
    <row r="111" spans="1:47" x14ac:dyDescent="0.2">
      <c r="A111" s="11" t="s">
        <v>204</v>
      </c>
      <c r="B111" s="28">
        <v>1</v>
      </c>
      <c r="C111" s="28">
        <v>40</v>
      </c>
      <c r="D111" s="9">
        <v>1</v>
      </c>
      <c r="E111" s="9">
        <v>72</v>
      </c>
      <c r="F111" s="28">
        <v>1</v>
      </c>
      <c r="G111" s="28">
        <v>52</v>
      </c>
      <c r="H111" s="9">
        <v>1</v>
      </c>
      <c r="I111" s="8">
        <v>58</v>
      </c>
      <c r="J111" s="28">
        <v>1</v>
      </c>
      <c r="K111" s="29">
        <v>100</v>
      </c>
      <c r="L111" s="9">
        <v>1</v>
      </c>
      <c r="M111" s="8">
        <v>100</v>
      </c>
      <c r="N111" s="28">
        <v>1</v>
      </c>
      <c r="O111" s="29">
        <v>41</v>
      </c>
      <c r="P111" s="9">
        <v>1</v>
      </c>
      <c r="Q111" s="8">
        <v>52</v>
      </c>
      <c r="R111" s="28">
        <v>1</v>
      </c>
      <c r="S111" s="28">
        <v>87</v>
      </c>
      <c r="T111" s="9">
        <v>1</v>
      </c>
      <c r="U111" s="8">
        <v>60</v>
      </c>
      <c r="V111" s="28">
        <v>1</v>
      </c>
      <c r="W111" s="28">
        <v>39</v>
      </c>
      <c r="X111" s="9">
        <v>1</v>
      </c>
      <c r="Y111" s="8">
        <v>60</v>
      </c>
      <c r="Z111" s="28">
        <v>1</v>
      </c>
      <c r="AA111" s="28">
        <v>69</v>
      </c>
      <c r="AB111" s="9">
        <v>1</v>
      </c>
      <c r="AC111" s="8">
        <v>30</v>
      </c>
      <c r="AD111" s="28">
        <v>1</v>
      </c>
      <c r="AE111" s="28">
        <v>52</v>
      </c>
      <c r="AF111" s="9">
        <v>1</v>
      </c>
      <c r="AG111" s="8">
        <v>80</v>
      </c>
      <c r="AH111" s="28">
        <v>1</v>
      </c>
      <c r="AI111" s="28">
        <v>71</v>
      </c>
      <c r="AJ111" s="9">
        <v>1</v>
      </c>
      <c r="AK111" s="8">
        <v>60</v>
      </c>
      <c r="AL111" s="28">
        <v>1</v>
      </c>
      <c r="AM111" s="28">
        <v>87</v>
      </c>
      <c r="AN111" s="9">
        <v>1</v>
      </c>
      <c r="AO111" s="8">
        <v>70</v>
      </c>
      <c r="AP111" s="28">
        <v>1</v>
      </c>
      <c r="AQ111" s="28">
        <v>40</v>
      </c>
      <c r="AR111" s="9">
        <v>1</v>
      </c>
      <c r="AS111" s="8">
        <v>50</v>
      </c>
      <c r="AT111" s="106">
        <v>1</v>
      </c>
      <c r="AU111" s="106">
        <v>72</v>
      </c>
    </row>
    <row r="112" spans="1:47" x14ac:dyDescent="0.2">
      <c r="A112" s="11" t="s">
        <v>205</v>
      </c>
      <c r="B112" s="28">
        <v>0</v>
      </c>
      <c r="C112" s="28">
        <v>0</v>
      </c>
      <c r="D112" s="9">
        <v>1</v>
      </c>
      <c r="E112" s="9">
        <v>80</v>
      </c>
      <c r="F112" s="28">
        <v>1</v>
      </c>
      <c r="G112" s="28">
        <v>60</v>
      </c>
      <c r="H112" s="9">
        <v>1</v>
      </c>
      <c r="I112" s="8">
        <v>40</v>
      </c>
      <c r="J112" s="28">
        <v>1</v>
      </c>
      <c r="K112" s="29">
        <v>80</v>
      </c>
      <c r="L112" s="9">
        <v>1</v>
      </c>
      <c r="M112" s="8">
        <v>79</v>
      </c>
      <c r="N112" s="28">
        <v>1</v>
      </c>
      <c r="O112" s="29">
        <v>38</v>
      </c>
      <c r="P112" s="9">
        <v>1</v>
      </c>
      <c r="Q112" s="8">
        <v>5</v>
      </c>
      <c r="R112" s="28">
        <v>1</v>
      </c>
      <c r="S112" s="28">
        <v>88</v>
      </c>
      <c r="T112" s="9">
        <v>1</v>
      </c>
      <c r="U112" s="8">
        <v>30</v>
      </c>
      <c r="V112" s="28">
        <v>1</v>
      </c>
      <c r="W112" s="28">
        <v>39</v>
      </c>
      <c r="X112" s="9">
        <v>1</v>
      </c>
      <c r="Y112" s="8">
        <v>20</v>
      </c>
      <c r="Z112" s="28">
        <v>1</v>
      </c>
      <c r="AA112" s="28">
        <v>51</v>
      </c>
      <c r="AB112" s="9">
        <v>1</v>
      </c>
      <c r="AC112" s="8">
        <v>9</v>
      </c>
      <c r="AD112" s="28">
        <v>1</v>
      </c>
      <c r="AE112" s="28">
        <v>50</v>
      </c>
      <c r="AF112" s="9">
        <v>1</v>
      </c>
      <c r="AG112" s="8">
        <v>50</v>
      </c>
      <c r="AH112" s="28">
        <v>1</v>
      </c>
      <c r="AI112" s="28">
        <v>40</v>
      </c>
      <c r="AJ112" s="9">
        <v>1</v>
      </c>
      <c r="AK112" s="8">
        <v>30</v>
      </c>
      <c r="AL112" s="28">
        <v>1</v>
      </c>
      <c r="AM112" s="28">
        <v>60</v>
      </c>
      <c r="AN112" s="9">
        <v>1</v>
      </c>
      <c r="AO112" s="8">
        <v>81</v>
      </c>
      <c r="AP112" s="28">
        <v>1</v>
      </c>
      <c r="AQ112" s="28">
        <v>40</v>
      </c>
      <c r="AR112" s="9">
        <v>1</v>
      </c>
      <c r="AS112" s="8">
        <v>59</v>
      </c>
      <c r="AT112" s="106">
        <v>1</v>
      </c>
      <c r="AU112" s="106">
        <v>59</v>
      </c>
    </row>
    <row r="113" spans="1:47" x14ac:dyDescent="0.2">
      <c r="A113" s="11" t="s">
        <v>206</v>
      </c>
      <c r="B113" s="28">
        <v>1</v>
      </c>
      <c r="C113" s="28">
        <v>19</v>
      </c>
      <c r="D113" s="9">
        <v>1</v>
      </c>
      <c r="E113" s="9">
        <v>82</v>
      </c>
      <c r="F113" s="28">
        <v>1</v>
      </c>
      <c r="G113" s="28">
        <v>61</v>
      </c>
      <c r="H113" s="9">
        <v>1</v>
      </c>
      <c r="I113" s="8">
        <v>71</v>
      </c>
      <c r="J113" s="28">
        <v>1</v>
      </c>
      <c r="K113" s="29">
        <v>89</v>
      </c>
      <c r="L113" s="9">
        <v>1</v>
      </c>
      <c r="M113" s="8">
        <v>100</v>
      </c>
      <c r="N113" s="28">
        <v>1</v>
      </c>
      <c r="O113" s="29">
        <v>49</v>
      </c>
      <c r="P113" s="9">
        <v>1</v>
      </c>
      <c r="Q113" s="8">
        <v>59</v>
      </c>
      <c r="R113" s="28">
        <v>1</v>
      </c>
      <c r="S113" s="28">
        <v>76</v>
      </c>
      <c r="T113" s="9">
        <v>1</v>
      </c>
      <c r="U113" s="8">
        <v>70</v>
      </c>
      <c r="V113" s="28">
        <v>1</v>
      </c>
      <c r="W113" s="28">
        <v>59</v>
      </c>
      <c r="X113" s="9">
        <v>1</v>
      </c>
      <c r="Y113" s="8">
        <v>50</v>
      </c>
      <c r="Z113" s="28">
        <v>1</v>
      </c>
      <c r="AA113" s="28">
        <v>66</v>
      </c>
      <c r="AB113" s="9">
        <v>1</v>
      </c>
      <c r="AC113" s="8">
        <v>20</v>
      </c>
      <c r="AD113" s="28">
        <v>1</v>
      </c>
      <c r="AE113" s="28">
        <v>53</v>
      </c>
      <c r="AF113" s="9">
        <v>1</v>
      </c>
      <c r="AG113" s="8">
        <v>70</v>
      </c>
      <c r="AH113" s="28">
        <v>1</v>
      </c>
      <c r="AI113" s="28">
        <v>60</v>
      </c>
      <c r="AJ113" s="9">
        <v>1</v>
      </c>
      <c r="AK113" s="8">
        <v>49</v>
      </c>
      <c r="AL113" s="28">
        <v>1</v>
      </c>
      <c r="AM113" s="28">
        <v>89</v>
      </c>
      <c r="AN113" s="9">
        <v>1</v>
      </c>
      <c r="AO113" s="8">
        <v>90</v>
      </c>
      <c r="AP113" s="28">
        <v>1</v>
      </c>
      <c r="AQ113" s="28">
        <v>59</v>
      </c>
      <c r="AR113" s="9">
        <v>1</v>
      </c>
      <c r="AS113" s="8">
        <v>60</v>
      </c>
      <c r="AT113" s="106">
        <v>1</v>
      </c>
      <c r="AU113" s="106">
        <v>83</v>
      </c>
    </row>
    <row r="114" spans="1:47" x14ac:dyDescent="0.2">
      <c r="A114" s="11" t="s">
        <v>207</v>
      </c>
      <c r="B114" s="28">
        <v>1</v>
      </c>
      <c r="C114" s="28">
        <v>40</v>
      </c>
      <c r="D114" s="9">
        <v>1</v>
      </c>
      <c r="E114" s="9">
        <v>42</v>
      </c>
      <c r="F114" s="28">
        <v>1</v>
      </c>
      <c r="G114" s="28">
        <v>58</v>
      </c>
      <c r="H114" s="9">
        <v>1</v>
      </c>
      <c r="I114" s="8">
        <v>50</v>
      </c>
      <c r="J114" s="28">
        <v>1</v>
      </c>
      <c r="K114" s="29">
        <v>90</v>
      </c>
      <c r="L114" s="9">
        <v>1</v>
      </c>
      <c r="M114" s="8">
        <v>29</v>
      </c>
      <c r="N114" s="28">
        <v>1</v>
      </c>
      <c r="O114" s="29">
        <v>19</v>
      </c>
      <c r="P114" s="9">
        <v>1</v>
      </c>
      <c r="Q114" s="8">
        <v>67</v>
      </c>
      <c r="R114" s="28">
        <v>1</v>
      </c>
      <c r="S114" s="28">
        <v>87</v>
      </c>
      <c r="T114" s="9">
        <v>1</v>
      </c>
      <c r="U114" s="8">
        <v>39</v>
      </c>
      <c r="V114" s="28">
        <v>1</v>
      </c>
      <c r="W114" s="28">
        <v>31</v>
      </c>
      <c r="X114" s="9">
        <v>1</v>
      </c>
      <c r="Y114" s="8">
        <v>30</v>
      </c>
      <c r="Z114" s="28">
        <v>1</v>
      </c>
      <c r="AA114" s="28">
        <v>52</v>
      </c>
      <c r="AB114" s="9">
        <v>1</v>
      </c>
      <c r="AC114" s="8">
        <v>29</v>
      </c>
      <c r="AD114" s="28">
        <v>1</v>
      </c>
      <c r="AE114" s="28">
        <v>25</v>
      </c>
      <c r="AF114" s="9">
        <v>1</v>
      </c>
      <c r="AG114" s="8">
        <v>64</v>
      </c>
      <c r="AH114" s="28">
        <v>1</v>
      </c>
      <c r="AI114" s="28">
        <v>51</v>
      </c>
      <c r="AJ114" s="9">
        <v>1</v>
      </c>
      <c r="AK114" s="8">
        <v>60</v>
      </c>
      <c r="AL114" s="28">
        <v>1</v>
      </c>
      <c r="AM114" s="28">
        <v>82</v>
      </c>
      <c r="AN114" s="9">
        <v>1</v>
      </c>
      <c r="AO114" s="8">
        <v>87</v>
      </c>
      <c r="AP114" s="28">
        <v>1</v>
      </c>
      <c r="AQ114" s="28">
        <v>69</v>
      </c>
      <c r="AR114" s="9">
        <v>1</v>
      </c>
      <c r="AS114" s="8">
        <v>50</v>
      </c>
      <c r="AT114" s="106">
        <v>1</v>
      </c>
      <c r="AU114" s="106">
        <v>68</v>
      </c>
    </row>
    <row r="115" spans="1:47" x14ac:dyDescent="0.2">
      <c r="A115" s="11" t="s">
        <v>208</v>
      </c>
      <c r="B115" s="28">
        <v>1</v>
      </c>
      <c r="C115" s="28">
        <v>18</v>
      </c>
      <c r="D115" s="9">
        <v>1</v>
      </c>
      <c r="E115" s="9">
        <v>92</v>
      </c>
      <c r="F115" s="28">
        <v>1</v>
      </c>
      <c r="G115" s="28">
        <v>60</v>
      </c>
      <c r="H115" s="9">
        <v>1</v>
      </c>
      <c r="I115" s="8">
        <v>69</v>
      </c>
      <c r="J115" s="28">
        <v>1</v>
      </c>
      <c r="K115" s="29">
        <v>95</v>
      </c>
      <c r="L115" s="9">
        <v>1</v>
      </c>
      <c r="M115" s="8">
        <v>89</v>
      </c>
      <c r="N115" s="28">
        <v>1</v>
      </c>
      <c r="O115" s="29">
        <v>41</v>
      </c>
      <c r="P115" s="9">
        <v>1</v>
      </c>
      <c r="Q115" s="8">
        <v>67</v>
      </c>
      <c r="R115" s="28">
        <v>1</v>
      </c>
      <c r="S115" s="28">
        <v>88</v>
      </c>
      <c r="T115" s="9">
        <v>1</v>
      </c>
      <c r="U115" s="8">
        <v>60</v>
      </c>
      <c r="V115" s="28">
        <v>1</v>
      </c>
      <c r="W115" s="28">
        <v>61</v>
      </c>
      <c r="X115" s="9">
        <v>1</v>
      </c>
      <c r="Y115" s="8">
        <v>79</v>
      </c>
      <c r="Z115" s="28">
        <v>1</v>
      </c>
      <c r="AA115" s="28">
        <v>61</v>
      </c>
      <c r="AB115" s="9">
        <v>1</v>
      </c>
      <c r="AC115" s="8">
        <v>29</v>
      </c>
      <c r="AD115" s="28">
        <v>1</v>
      </c>
      <c r="AE115" s="28">
        <v>67</v>
      </c>
      <c r="AF115" s="9">
        <v>1</v>
      </c>
      <c r="AG115" s="8">
        <v>32</v>
      </c>
      <c r="AH115" s="28">
        <v>1</v>
      </c>
      <c r="AI115" s="28">
        <v>79</v>
      </c>
      <c r="AJ115" s="9">
        <v>1</v>
      </c>
      <c r="AK115" s="8">
        <v>59</v>
      </c>
      <c r="AL115" s="28">
        <v>1</v>
      </c>
      <c r="AM115" s="28">
        <v>84</v>
      </c>
      <c r="AN115" s="9">
        <v>1</v>
      </c>
      <c r="AO115" s="8">
        <v>88</v>
      </c>
      <c r="AP115" s="28">
        <v>1</v>
      </c>
      <c r="AQ115" s="28">
        <v>100</v>
      </c>
      <c r="AR115" s="9">
        <v>1</v>
      </c>
      <c r="AS115" s="8">
        <v>70</v>
      </c>
      <c r="AT115" s="106">
        <v>1</v>
      </c>
      <c r="AU115" s="106">
        <v>84</v>
      </c>
    </row>
    <row r="116" spans="1:47" x14ac:dyDescent="0.2">
      <c r="A116" s="11" t="s">
        <v>209</v>
      </c>
      <c r="B116" s="28">
        <v>1</v>
      </c>
      <c r="C116" s="28">
        <v>30</v>
      </c>
      <c r="D116" s="9">
        <v>1</v>
      </c>
      <c r="E116" s="9">
        <v>70</v>
      </c>
      <c r="F116" s="28">
        <v>1</v>
      </c>
      <c r="G116" s="28">
        <v>75</v>
      </c>
      <c r="H116" s="9">
        <v>1</v>
      </c>
      <c r="I116" s="8">
        <v>76</v>
      </c>
      <c r="J116" s="28">
        <v>1</v>
      </c>
      <c r="K116" s="29">
        <v>100</v>
      </c>
      <c r="L116" s="9">
        <v>1</v>
      </c>
      <c r="M116" s="8">
        <v>100</v>
      </c>
      <c r="N116" s="28">
        <v>1</v>
      </c>
      <c r="O116" s="29">
        <v>31</v>
      </c>
      <c r="P116" s="9">
        <v>1</v>
      </c>
      <c r="Q116" s="8">
        <v>58</v>
      </c>
      <c r="R116" s="28">
        <v>1</v>
      </c>
      <c r="S116" s="28">
        <v>100</v>
      </c>
      <c r="T116" s="9">
        <v>1</v>
      </c>
      <c r="U116" s="8">
        <v>58</v>
      </c>
      <c r="V116" s="28">
        <v>1</v>
      </c>
      <c r="W116" s="28">
        <v>63</v>
      </c>
      <c r="X116" s="9">
        <v>1</v>
      </c>
      <c r="Y116" s="8">
        <v>80</v>
      </c>
      <c r="Z116" s="28">
        <v>1</v>
      </c>
      <c r="AA116" s="28">
        <v>70</v>
      </c>
      <c r="AB116" s="9">
        <v>1</v>
      </c>
      <c r="AC116" s="8">
        <v>20</v>
      </c>
      <c r="AD116" s="28">
        <v>1</v>
      </c>
      <c r="AE116" s="28">
        <v>50</v>
      </c>
      <c r="AF116" s="9">
        <v>1</v>
      </c>
      <c r="AG116" s="8">
        <v>69</v>
      </c>
      <c r="AH116" s="28">
        <v>1</v>
      </c>
      <c r="AI116" s="28">
        <v>78</v>
      </c>
      <c r="AJ116" s="9">
        <v>1</v>
      </c>
      <c r="AK116" s="8">
        <v>29</v>
      </c>
      <c r="AL116" s="28">
        <v>1</v>
      </c>
      <c r="AM116" s="28">
        <v>94</v>
      </c>
      <c r="AN116" s="9">
        <v>1</v>
      </c>
      <c r="AO116" s="8">
        <v>93</v>
      </c>
      <c r="AP116" s="28">
        <v>1</v>
      </c>
      <c r="AQ116" s="28">
        <v>60</v>
      </c>
      <c r="AR116" s="9">
        <v>1</v>
      </c>
      <c r="AS116" s="8">
        <v>69</v>
      </c>
      <c r="AT116" s="106">
        <v>1</v>
      </c>
      <c r="AU116" s="106">
        <v>75</v>
      </c>
    </row>
    <row r="117" spans="1:47" x14ac:dyDescent="0.2">
      <c r="A117" s="11" t="s">
        <v>210</v>
      </c>
      <c r="B117" s="28">
        <v>1</v>
      </c>
      <c r="C117" s="28">
        <v>49</v>
      </c>
      <c r="D117" s="9">
        <v>1</v>
      </c>
      <c r="E117" s="9">
        <v>93</v>
      </c>
      <c r="F117" s="28">
        <v>1</v>
      </c>
      <c r="G117" s="28">
        <v>83</v>
      </c>
      <c r="H117" s="9">
        <v>1</v>
      </c>
      <c r="I117" s="8">
        <v>100</v>
      </c>
      <c r="J117" s="28">
        <v>1</v>
      </c>
      <c r="K117" s="29">
        <v>100</v>
      </c>
      <c r="L117" s="9">
        <v>1</v>
      </c>
      <c r="M117" s="8">
        <v>100</v>
      </c>
      <c r="N117" s="28">
        <v>1</v>
      </c>
      <c r="O117" s="29">
        <v>49</v>
      </c>
      <c r="P117" s="9">
        <v>1</v>
      </c>
      <c r="Q117" s="8">
        <v>78</v>
      </c>
      <c r="R117" s="28">
        <v>1</v>
      </c>
      <c r="S117" s="28">
        <v>100</v>
      </c>
      <c r="T117" s="9">
        <v>1</v>
      </c>
      <c r="U117" s="8">
        <v>90</v>
      </c>
      <c r="V117" s="28">
        <v>1</v>
      </c>
      <c r="W117" s="28">
        <v>79</v>
      </c>
      <c r="X117" s="9">
        <v>1</v>
      </c>
      <c r="Y117" s="8">
        <v>80</v>
      </c>
      <c r="Z117" s="28">
        <v>1</v>
      </c>
      <c r="AA117" s="28">
        <v>70</v>
      </c>
      <c r="AB117" s="9">
        <v>1</v>
      </c>
      <c r="AC117" s="8">
        <v>60</v>
      </c>
      <c r="AD117" s="28">
        <v>1</v>
      </c>
      <c r="AE117" s="28">
        <v>54</v>
      </c>
      <c r="AF117" s="9">
        <v>1</v>
      </c>
      <c r="AG117" s="8">
        <v>76</v>
      </c>
      <c r="AH117" s="28">
        <v>1</v>
      </c>
      <c r="AI117" s="28">
        <v>68</v>
      </c>
      <c r="AJ117" s="9">
        <v>1</v>
      </c>
      <c r="AK117" s="8">
        <v>69</v>
      </c>
      <c r="AL117" s="28">
        <v>1</v>
      </c>
      <c r="AM117" s="28">
        <v>95</v>
      </c>
      <c r="AN117" s="9">
        <v>1</v>
      </c>
      <c r="AO117" s="8">
        <v>97</v>
      </c>
      <c r="AP117" s="28">
        <v>1</v>
      </c>
      <c r="AQ117" s="28">
        <v>80</v>
      </c>
      <c r="AR117" s="9">
        <v>1</v>
      </c>
      <c r="AS117" s="8">
        <v>89</v>
      </c>
      <c r="AT117" s="106">
        <v>1</v>
      </c>
      <c r="AU117" s="106">
        <v>87</v>
      </c>
    </row>
    <row r="118" spans="1:47" x14ac:dyDescent="0.2">
      <c r="A118" s="11" t="s">
        <v>211</v>
      </c>
      <c r="B118" s="28">
        <v>1</v>
      </c>
      <c r="C118" s="28">
        <v>19</v>
      </c>
      <c r="D118" s="9">
        <v>1</v>
      </c>
      <c r="E118" s="9">
        <v>83</v>
      </c>
      <c r="F118" s="28">
        <v>1</v>
      </c>
      <c r="G118" s="28">
        <v>58</v>
      </c>
      <c r="H118" s="9">
        <v>1</v>
      </c>
      <c r="I118" s="8">
        <v>66</v>
      </c>
      <c r="J118" s="28">
        <v>1</v>
      </c>
      <c r="K118" s="29">
        <v>59</v>
      </c>
      <c r="L118" s="9">
        <v>1</v>
      </c>
      <c r="M118" s="8">
        <v>69</v>
      </c>
      <c r="N118" s="28">
        <v>1</v>
      </c>
      <c r="O118" s="29">
        <v>39</v>
      </c>
      <c r="P118" s="9">
        <v>1</v>
      </c>
      <c r="Q118" s="8">
        <v>59</v>
      </c>
      <c r="R118" s="28">
        <v>1</v>
      </c>
      <c r="S118" s="28">
        <v>91</v>
      </c>
      <c r="T118" s="9">
        <v>1</v>
      </c>
      <c r="U118" s="8">
        <v>49</v>
      </c>
      <c r="V118" s="28">
        <v>1</v>
      </c>
      <c r="W118" s="28">
        <v>28</v>
      </c>
      <c r="X118" s="9">
        <v>1</v>
      </c>
      <c r="Y118" s="8">
        <v>39</v>
      </c>
      <c r="Z118" s="28">
        <v>1</v>
      </c>
      <c r="AA118" s="28">
        <v>34</v>
      </c>
      <c r="AB118" s="9">
        <v>1</v>
      </c>
      <c r="AC118" s="8">
        <v>20</v>
      </c>
      <c r="AD118" s="28">
        <v>1</v>
      </c>
      <c r="AE118" s="28">
        <v>75</v>
      </c>
      <c r="AF118" s="9">
        <v>1</v>
      </c>
      <c r="AG118" s="8">
        <v>70</v>
      </c>
      <c r="AH118" s="28">
        <v>1</v>
      </c>
      <c r="AI118" s="28">
        <v>69</v>
      </c>
      <c r="AJ118" s="9">
        <v>1</v>
      </c>
      <c r="AK118" s="8">
        <v>60</v>
      </c>
      <c r="AL118" s="28">
        <v>1</v>
      </c>
      <c r="AM118" s="28">
        <v>79</v>
      </c>
      <c r="AN118" s="9">
        <v>1</v>
      </c>
      <c r="AO118" s="8">
        <v>70</v>
      </c>
      <c r="AP118" s="28">
        <v>1</v>
      </c>
      <c r="AQ118" s="28">
        <v>59</v>
      </c>
      <c r="AR118" s="9">
        <v>1</v>
      </c>
      <c r="AS118" s="8">
        <v>50</v>
      </c>
      <c r="AT118" s="106">
        <v>1</v>
      </c>
      <c r="AU118" s="106">
        <v>68</v>
      </c>
    </row>
    <row r="119" spans="1:47" x14ac:dyDescent="0.2">
      <c r="A119" s="11" t="s">
        <v>212</v>
      </c>
      <c r="B119" s="28">
        <v>1</v>
      </c>
      <c r="C119" s="28">
        <v>49</v>
      </c>
      <c r="D119" s="9">
        <v>1</v>
      </c>
      <c r="E119" s="9">
        <v>89</v>
      </c>
      <c r="F119" s="28">
        <v>1</v>
      </c>
      <c r="G119" s="28">
        <v>60</v>
      </c>
      <c r="H119" s="9">
        <v>1</v>
      </c>
      <c r="I119" s="8">
        <v>76</v>
      </c>
      <c r="J119" s="28">
        <v>1</v>
      </c>
      <c r="K119" s="29">
        <v>90</v>
      </c>
      <c r="L119" s="9">
        <v>1</v>
      </c>
      <c r="M119" s="8">
        <v>80</v>
      </c>
      <c r="N119" s="28">
        <v>1</v>
      </c>
      <c r="O119" s="29">
        <v>70</v>
      </c>
      <c r="P119" s="9">
        <v>1</v>
      </c>
      <c r="Q119" s="8">
        <v>55</v>
      </c>
      <c r="R119" s="28">
        <v>1</v>
      </c>
      <c r="S119" s="28">
        <v>86</v>
      </c>
      <c r="T119" s="9">
        <v>1</v>
      </c>
      <c r="U119" s="8">
        <v>80</v>
      </c>
      <c r="V119" s="28">
        <v>1</v>
      </c>
      <c r="W119" s="28">
        <v>68</v>
      </c>
      <c r="X119" s="9">
        <v>1</v>
      </c>
      <c r="Y119" s="8">
        <v>89</v>
      </c>
      <c r="Z119" s="28">
        <v>1</v>
      </c>
      <c r="AA119" s="28">
        <v>64</v>
      </c>
      <c r="AB119" s="9">
        <v>1</v>
      </c>
      <c r="AC119" s="8">
        <v>21</v>
      </c>
      <c r="AD119" s="28">
        <v>1</v>
      </c>
      <c r="AE119" s="28">
        <v>73</v>
      </c>
      <c r="AF119" s="9">
        <v>1</v>
      </c>
      <c r="AG119" s="8">
        <v>81</v>
      </c>
      <c r="AH119" s="28">
        <v>1</v>
      </c>
      <c r="AI119" s="28">
        <v>87</v>
      </c>
      <c r="AJ119" s="9">
        <v>1</v>
      </c>
      <c r="AK119" s="8">
        <v>49</v>
      </c>
      <c r="AL119" s="28">
        <v>1</v>
      </c>
      <c r="AM119" s="28">
        <v>80</v>
      </c>
      <c r="AN119" s="9">
        <v>1</v>
      </c>
      <c r="AO119" s="8">
        <v>89</v>
      </c>
      <c r="AP119" s="28">
        <v>1</v>
      </c>
      <c r="AQ119" s="28">
        <v>69</v>
      </c>
      <c r="AR119" s="9">
        <v>1</v>
      </c>
      <c r="AS119" s="8">
        <v>79</v>
      </c>
      <c r="AT119" s="106">
        <v>1</v>
      </c>
      <c r="AU119" s="106">
        <v>90</v>
      </c>
    </row>
    <row r="120" spans="1:47" x14ac:dyDescent="0.2">
      <c r="A120" s="11" t="s">
        <v>213</v>
      </c>
      <c r="B120" s="28">
        <v>1</v>
      </c>
      <c r="C120" s="28">
        <v>21</v>
      </c>
      <c r="D120" s="9">
        <v>1</v>
      </c>
      <c r="E120" s="9">
        <v>80</v>
      </c>
      <c r="F120" s="28">
        <v>1</v>
      </c>
      <c r="G120" s="28">
        <v>82</v>
      </c>
      <c r="H120" s="9">
        <v>1</v>
      </c>
      <c r="I120" s="8">
        <v>68</v>
      </c>
      <c r="J120" s="28">
        <v>1</v>
      </c>
      <c r="K120" s="29">
        <v>87</v>
      </c>
      <c r="L120" s="9">
        <v>1</v>
      </c>
      <c r="M120" s="8">
        <v>99</v>
      </c>
      <c r="N120" s="28">
        <v>1</v>
      </c>
      <c r="O120" s="29">
        <v>40</v>
      </c>
      <c r="P120" s="9">
        <v>1</v>
      </c>
      <c r="Q120" s="8">
        <v>70</v>
      </c>
      <c r="R120" s="28">
        <v>1</v>
      </c>
      <c r="S120" s="28">
        <v>99</v>
      </c>
      <c r="T120" s="9">
        <v>1</v>
      </c>
      <c r="U120" s="8">
        <v>79</v>
      </c>
      <c r="V120" s="28">
        <v>1</v>
      </c>
      <c r="W120" s="28">
        <v>52</v>
      </c>
      <c r="X120" s="9">
        <v>1</v>
      </c>
      <c r="Y120" s="8">
        <v>59</v>
      </c>
      <c r="Z120" s="28">
        <v>1</v>
      </c>
      <c r="AA120" s="28">
        <v>64</v>
      </c>
      <c r="AB120" s="9">
        <v>1</v>
      </c>
      <c r="AC120" s="8">
        <v>39</v>
      </c>
      <c r="AD120" s="28">
        <v>1</v>
      </c>
      <c r="AE120" s="28">
        <v>55</v>
      </c>
      <c r="AF120" s="9">
        <v>1</v>
      </c>
      <c r="AG120" s="8">
        <v>68</v>
      </c>
      <c r="AH120" s="28">
        <v>1</v>
      </c>
      <c r="AI120" s="28">
        <v>79</v>
      </c>
      <c r="AJ120" s="9">
        <v>1</v>
      </c>
      <c r="AK120" s="8">
        <v>69</v>
      </c>
      <c r="AL120" s="28">
        <v>1</v>
      </c>
      <c r="AM120" s="28">
        <v>89</v>
      </c>
      <c r="AN120" s="9">
        <v>1</v>
      </c>
      <c r="AO120" s="8">
        <v>83</v>
      </c>
      <c r="AP120" s="28">
        <v>1</v>
      </c>
      <c r="AQ120" s="28">
        <v>90</v>
      </c>
      <c r="AR120" s="9">
        <v>1</v>
      </c>
      <c r="AS120" s="8">
        <v>50</v>
      </c>
      <c r="AT120" s="106">
        <v>1</v>
      </c>
      <c r="AU120" s="106">
        <v>89</v>
      </c>
    </row>
    <row r="121" spans="1:47" x14ac:dyDescent="0.2">
      <c r="A121" s="11" t="s">
        <v>214</v>
      </c>
      <c r="B121" s="28">
        <v>1</v>
      </c>
      <c r="C121" s="28">
        <v>69</v>
      </c>
      <c r="D121" s="9">
        <v>1</v>
      </c>
      <c r="E121" s="9">
        <v>94</v>
      </c>
      <c r="F121" s="28">
        <v>1</v>
      </c>
      <c r="G121" s="28">
        <v>89</v>
      </c>
      <c r="H121" s="9">
        <v>1</v>
      </c>
      <c r="I121" s="8">
        <v>79</v>
      </c>
      <c r="J121" s="28">
        <v>1</v>
      </c>
      <c r="K121" s="29">
        <v>100</v>
      </c>
      <c r="L121" s="9">
        <v>1</v>
      </c>
      <c r="M121" s="8">
        <v>100</v>
      </c>
      <c r="N121" s="28">
        <v>1</v>
      </c>
      <c r="O121" s="29">
        <v>61</v>
      </c>
      <c r="P121" s="9">
        <v>1</v>
      </c>
      <c r="Q121" s="8">
        <v>79</v>
      </c>
      <c r="R121" s="28">
        <v>1</v>
      </c>
      <c r="S121" s="28">
        <v>93</v>
      </c>
      <c r="T121" s="9">
        <v>1</v>
      </c>
      <c r="U121" s="8">
        <v>90</v>
      </c>
      <c r="V121" s="28">
        <v>1</v>
      </c>
      <c r="W121" s="28">
        <v>80</v>
      </c>
      <c r="X121" s="9">
        <v>1</v>
      </c>
      <c r="Y121" s="8">
        <v>80</v>
      </c>
      <c r="Z121" s="28">
        <v>1</v>
      </c>
      <c r="AA121" s="28">
        <v>77</v>
      </c>
      <c r="AB121" s="9">
        <v>1</v>
      </c>
      <c r="AC121" s="8">
        <v>30</v>
      </c>
      <c r="AD121" s="28">
        <v>1</v>
      </c>
      <c r="AE121" s="28">
        <v>75</v>
      </c>
      <c r="AF121" s="9">
        <v>1</v>
      </c>
      <c r="AG121" s="8">
        <v>82</v>
      </c>
      <c r="AH121" s="28">
        <v>1</v>
      </c>
      <c r="AI121" s="28">
        <v>94</v>
      </c>
      <c r="AJ121" s="9">
        <v>1</v>
      </c>
      <c r="AK121" s="8">
        <v>90</v>
      </c>
      <c r="AL121" s="28">
        <v>1</v>
      </c>
      <c r="AM121" s="28">
        <v>92</v>
      </c>
      <c r="AN121" s="9">
        <v>1</v>
      </c>
      <c r="AO121" s="8">
        <v>95</v>
      </c>
      <c r="AP121" s="28">
        <v>1</v>
      </c>
      <c r="AQ121" s="28">
        <v>100</v>
      </c>
      <c r="AR121" s="9">
        <v>1</v>
      </c>
      <c r="AS121" s="8">
        <v>91</v>
      </c>
      <c r="AT121" s="106">
        <v>1</v>
      </c>
      <c r="AU121" s="106">
        <v>99</v>
      </c>
    </row>
    <row r="122" spans="1:47" x14ac:dyDescent="0.2">
      <c r="A122" s="11" t="s">
        <v>215</v>
      </c>
      <c r="B122" s="28">
        <v>1</v>
      </c>
      <c r="C122" s="28">
        <v>31</v>
      </c>
      <c r="D122" s="9">
        <v>1</v>
      </c>
      <c r="E122" s="9">
        <v>47</v>
      </c>
      <c r="F122" s="28">
        <v>1</v>
      </c>
      <c r="G122" s="28">
        <v>61</v>
      </c>
      <c r="H122" s="9">
        <v>1</v>
      </c>
      <c r="I122" s="8">
        <v>83</v>
      </c>
      <c r="J122" s="28">
        <v>1</v>
      </c>
      <c r="K122" s="29">
        <v>100</v>
      </c>
      <c r="L122" s="9">
        <v>1</v>
      </c>
      <c r="M122" s="8">
        <v>100</v>
      </c>
      <c r="N122" s="28">
        <v>1</v>
      </c>
      <c r="O122" s="29">
        <v>70</v>
      </c>
      <c r="P122" s="9">
        <v>1</v>
      </c>
      <c r="Q122" s="8">
        <v>75</v>
      </c>
      <c r="R122" s="28">
        <v>1</v>
      </c>
      <c r="S122" s="28">
        <v>73</v>
      </c>
      <c r="T122" s="9">
        <v>1</v>
      </c>
      <c r="U122" s="8">
        <v>80</v>
      </c>
      <c r="V122" s="28">
        <v>1</v>
      </c>
      <c r="W122" s="28">
        <v>69</v>
      </c>
      <c r="X122" s="9">
        <v>1</v>
      </c>
      <c r="Y122" s="8">
        <v>90</v>
      </c>
      <c r="Z122" s="28">
        <v>1</v>
      </c>
      <c r="AA122" s="28">
        <v>75</v>
      </c>
      <c r="AB122" s="9">
        <v>1</v>
      </c>
      <c r="AC122" s="8">
        <v>39</v>
      </c>
      <c r="AD122" s="28">
        <v>1</v>
      </c>
      <c r="AE122" s="28">
        <v>67</v>
      </c>
      <c r="AF122" s="9">
        <v>1</v>
      </c>
      <c r="AG122" s="8">
        <v>69</v>
      </c>
      <c r="AH122" s="28">
        <v>1</v>
      </c>
      <c r="AI122" s="28">
        <v>80</v>
      </c>
      <c r="AJ122" s="9">
        <v>1</v>
      </c>
      <c r="AK122" s="8">
        <v>60</v>
      </c>
      <c r="AL122" s="28">
        <v>1</v>
      </c>
      <c r="AM122" s="28">
        <v>97</v>
      </c>
      <c r="AN122" s="9">
        <v>1</v>
      </c>
      <c r="AO122" s="8">
        <v>100</v>
      </c>
      <c r="AP122" s="28">
        <v>1</v>
      </c>
      <c r="AQ122" s="28">
        <v>69</v>
      </c>
      <c r="AR122" s="9">
        <v>1</v>
      </c>
      <c r="AS122" s="8">
        <v>85</v>
      </c>
      <c r="AT122" s="106">
        <v>1</v>
      </c>
      <c r="AU122" s="106">
        <v>86</v>
      </c>
    </row>
    <row r="123" spans="1:47" x14ac:dyDescent="0.2">
      <c r="A123" s="11" t="s">
        <v>216</v>
      </c>
      <c r="B123" s="28">
        <v>1</v>
      </c>
      <c r="C123" s="28">
        <v>80</v>
      </c>
      <c r="D123" s="9">
        <v>1</v>
      </c>
      <c r="E123" s="9">
        <v>99</v>
      </c>
      <c r="F123" s="28">
        <v>1</v>
      </c>
      <c r="G123" s="28">
        <v>84</v>
      </c>
      <c r="H123" s="9">
        <v>1</v>
      </c>
      <c r="I123" s="8">
        <v>95</v>
      </c>
      <c r="J123" s="28">
        <v>1</v>
      </c>
      <c r="K123" s="29">
        <v>100</v>
      </c>
      <c r="L123" s="9">
        <v>1</v>
      </c>
      <c r="M123" s="8">
        <v>99</v>
      </c>
      <c r="N123" s="28">
        <v>1</v>
      </c>
      <c r="O123" s="29">
        <v>80</v>
      </c>
      <c r="P123" s="9">
        <v>1</v>
      </c>
      <c r="Q123" s="8">
        <v>67</v>
      </c>
      <c r="R123" s="28">
        <v>1</v>
      </c>
      <c r="S123" s="28">
        <v>90</v>
      </c>
      <c r="T123" s="9">
        <v>1</v>
      </c>
      <c r="U123" s="8">
        <v>79</v>
      </c>
      <c r="V123" s="28">
        <v>1</v>
      </c>
      <c r="W123" s="28">
        <v>90</v>
      </c>
      <c r="X123" s="9">
        <v>1</v>
      </c>
      <c r="Y123" s="8">
        <v>90</v>
      </c>
      <c r="Z123" s="28">
        <v>1</v>
      </c>
      <c r="AA123" s="28">
        <v>80</v>
      </c>
      <c r="AB123" s="9">
        <v>1</v>
      </c>
      <c r="AC123" s="8">
        <v>49</v>
      </c>
      <c r="AD123" s="28">
        <v>1</v>
      </c>
      <c r="AE123" s="28">
        <v>89</v>
      </c>
      <c r="AF123" s="9">
        <v>1</v>
      </c>
      <c r="AG123" s="8">
        <v>80</v>
      </c>
      <c r="AH123" s="28">
        <v>1</v>
      </c>
      <c r="AI123" s="28">
        <v>100</v>
      </c>
      <c r="AJ123" s="9">
        <v>1</v>
      </c>
      <c r="AK123" s="8">
        <v>80</v>
      </c>
      <c r="AL123" s="28">
        <v>1</v>
      </c>
      <c r="AM123" s="28">
        <v>90</v>
      </c>
      <c r="AN123" s="9">
        <v>1</v>
      </c>
      <c r="AO123" s="8">
        <v>99</v>
      </c>
      <c r="AP123" s="28">
        <v>1</v>
      </c>
      <c r="AQ123" s="28">
        <v>100</v>
      </c>
      <c r="AR123" s="9">
        <v>1</v>
      </c>
      <c r="AS123" s="8">
        <v>100</v>
      </c>
      <c r="AT123" s="106">
        <v>1</v>
      </c>
      <c r="AU123" s="106">
        <v>99</v>
      </c>
    </row>
    <row r="124" spans="1:47" x14ac:dyDescent="0.2">
      <c r="A124" s="11" t="s">
        <v>217</v>
      </c>
      <c r="B124" s="28">
        <v>0</v>
      </c>
      <c r="C124" s="28">
        <v>0</v>
      </c>
      <c r="D124" s="9">
        <v>0</v>
      </c>
      <c r="E124" s="9">
        <v>0</v>
      </c>
      <c r="F124" s="28">
        <v>0</v>
      </c>
      <c r="G124" s="28">
        <v>0</v>
      </c>
      <c r="H124" s="9">
        <v>0</v>
      </c>
      <c r="I124" s="8">
        <v>0</v>
      </c>
      <c r="J124" s="28">
        <v>0</v>
      </c>
      <c r="K124" s="29">
        <v>0</v>
      </c>
      <c r="L124" s="9">
        <v>0</v>
      </c>
      <c r="M124" s="8">
        <v>0</v>
      </c>
      <c r="N124" s="28">
        <v>0</v>
      </c>
      <c r="O124" s="29">
        <v>0</v>
      </c>
      <c r="P124" s="9">
        <v>0</v>
      </c>
      <c r="Q124" s="8">
        <v>0</v>
      </c>
      <c r="R124" s="28">
        <v>0</v>
      </c>
      <c r="S124" s="28">
        <v>0</v>
      </c>
      <c r="T124" s="9">
        <v>0</v>
      </c>
      <c r="U124" s="8">
        <v>0</v>
      </c>
      <c r="V124" s="28">
        <v>0</v>
      </c>
      <c r="W124" s="28">
        <v>0</v>
      </c>
      <c r="X124" s="9">
        <v>0</v>
      </c>
      <c r="Y124" s="8">
        <v>0</v>
      </c>
      <c r="Z124" s="28">
        <v>0</v>
      </c>
      <c r="AA124" s="28">
        <v>0</v>
      </c>
      <c r="AB124" s="9">
        <v>0</v>
      </c>
      <c r="AC124" s="8">
        <v>0</v>
      </c>
      <c r="AD124" s="28">
        <v>1</v>
      </c>
      <c r="AE124" s="28">
        <v>53</v>
      </c>
      <c r="AF124" s="9">
        <v>0</v>
      </c>
      <c r="AG124" s="8">
        <v>0</v>
      </c>
      <c r="AH124" s="28">
        <v>0</v>
      </c>
      <c r="AI124" s="28">
        <v>0</v>
      </c>
      <c r="AJ124" s="9">
        <v>0</v>
      </c>
      <c r="AK124" s="8">
        <v>0</v>
      </c>
      <c r="AL124" s="28">
        <v>0</v>
      </c>
      <c r="AM124" s="28">
        <v>0</v>
      </c>
      <c r="AN124" s="9">
        <v>0</v>
      </c>
      <c r="AO124" s="8">
        <v>0</v>
      </c>
      <c r="AP124" s="28">
        <v>0</v>
      </c>
      <c r="AQ124" s="28">
        <v>0</v>
      </c>
      <c r="AR124" s="9">
        <v>0</v>
      </c>
      <c r="AS124" s="8">
        <v>0</v>
      </c>
      <c r="AT124" s="106">
        <v>0</v>
      </c>
      <c r="AU124" s="106">
        <v>0</v>
      </c>
    </row>
    <row r="125" spans="1:47" x14ac:dyDescent="0.2">
      <c r="A125" s="11" t="s">
        <v>218</v>
      </c>
      <c r="B125" s="28">
        <v>1</v>
      </c>
      <c r="C125" s="28">
        <v>10</v>
      </c>
      <c r="D125" s="9">
        <v>1</v>
      </c>
      <c r="E125" s="9">
        <v>17</v>
      </c>
      <c r="F125" s="28">
        <v>0</v>
      </c>
      <c r="G125" s="28">
        <v>0</v>
      </c>
      <c r="H125" s="9">
        <v>0</v>
      </c>
      <c r="I125" s="8">
        <v>0</v>
      </c>
      <c r="J125" s="28">
        <v>1</v>
      </c>
      <c r="K125" s="29">
        <v>65</v>
      </c>
      <c r="L125" s="9">
        <v>1</v>
      </c>
      <c r="M125" s="8">
        <v>0</v>
      </c>
      <c r="N125" s="28">
        <v>1</v>
      </c>
      <c r="O125" s="29">
        <v>7</v>
      </c>
      <c r="P125" s="9">
        <v>1</v>
      </c>
      <c r="Q125" s="8">
        <v>71</v>
      </c>
      <c r="R125" s="28">
        <v>1</v>
      </c>
      <c r="S125" s="28">
        <v>71</v>
      </c>
      <c r="T125" s="9">
        <v>1</v>
      </c>
      <c r="U125" s="8">
        <v>20</v>
      </c>
      <c r="V125" s="28">
        <v>1</v>
      </c>
      <c r="W125" s="28">
        <v>10</v>
      </c>
      <c r="X125" s="9">
        <v>0</v>
      </c>
      <c r="Y125" s="8">
        <v>0</v>
      </c>
      <c r="Z125" s="28">
        <v>1</v>
      </c>
      <c r="AA125" s="28">
        <v>40</v>
      </c>
      <c r="AB125" s="9">
        <v>1</v>
      </c>
      <c r="AC125" s="8">
        <v>20</v>
      </c>
      <c r="AD125" s="28">
        <v>1</v>
      </c>
      <c r="AE125" s="28">
        <v>35</v>
      </c>
      <c r="AF125" s="9">
        <v>1</v>
      </c>
      <c r="AG125" s="8">
        <v>19</v>
      </c>
      <c r="AH125" s="28">
        <v>1</v>
      </c>
      <c r="AI125" s="28">
        <v>10</v>
      </c>
      <c r="AJ125" s="9">
        <v>1</v>
      </c>
      <c r="AK125" s="8">
        <v>10</v>
      </c>
      <c r="AL125" s="28">
        <v>1</v>
      </c>
      <c r="AM125" s="28">
        <v>49</v>
      </c>
      <c r="AN125" s="9">
        <v>1</v>
      </c>
      <c r="AO125" s="8">
        <v>72</v>
      </c>
      <c r="AP125" s="28">
        <v>0</v>
      </c>
      <c r="AQ125" s="28">
        <v>0</v>
      </c>
      <c r="AR125" s="9">
        <v>1</v>
      </c>
      <c r="AS125" s="8">
        <v>50</v>
      </c>
      <c r="AT125" s="106">
        <v>1</v>
      </c>
      <c r="AU125" s="106">
        <v>5</v>
      </c>
    </row>
    <row r="126" spans="1:47" x14ac:dyDescent="0.2">
      <c r="A126" s="11" t="s">
        <v>219</v>
      </c>
      <c r="B126" s="28">
        <v>1</v>
      </c>
      <c r="C126" s="28">
        <v>39</v>
      </c>
      <c r="D126" s="9">
        <v>1</v>
      </c>
      <c r="E126" s="9">
        <v>68</v>
      </c>
      <c r="F126" s="28">
        <v>1</v>
      </c>
      <c r="G126" s="28">
        <v>58</v>
      </c>
      <c r="H126" s="9">
        <v>1</v>
      </c>
      <c r="I126" s="8">
        <v>58</v>
      </c>
      <c r="J126" s="28">
        <v>1</v>
      </c>
      <c r="K126" s="29">
        <v>60</v>
      </c>
      <c r="L126" s="9">
        <v>1</v>
      </c>
      <c r="M126" s="8">
        <v>100</v>
      </c>
      <c r="N126" s="28">
        <v>1</v>
      </c>
      <c r="O126" s="29">
        <v>60</v>
      </c>
      <c r="P126" s="9">
        <v>1</v>
      </c>
      <c r="Q126" s="8">
        <v>41</v>
      </c>
      <c r="R126" s="28">
        <v>1</v>
      </c>
      <c r="S126" s="28">
        <v>66</v>
      </c>
      <c r="T126" s="9">
        <v>1</v>
      </c>
      <c r="U126" s="8">
        <v>69</v>
      </c>
      <c r="V126" s="28">
        <v>1</v>
      </c>
      <c r="W126" s="28">
        <v>51</v>
      </c>
      <c r="X126" s="9">
        <v>1</v>
      </c>
      <c r="Y126" s="8">
        <v>50</v>
      </c>
      <c r="Z126" s="28">
        <v>1</v>
      </c>
      <c r="AA126" s="28">
        <v>54</v>
      </c>
      <c r="AB126" s="9">
        <v>1</v>
      </c>
      <c r="AC126" s="8">
        <v>40</v>
      </c>
      <c r="AD126" s="28">
        <v>1</v>
      </c>
      <c r="AE126" s="28">
        <v>62</v>
      </c>
      <c r="AF126" s="9">
        <v>1</v>
      </c>
      <c r="AG126" s="8">
        <v>70</v>
      </c>
      <c r="AH126" s="28">
        <v>1</v>
      </c>
      <c r="AI126" s="28">
        <v>49</v>
      </c>
      <c r="AJ126" s="9">
        <v>1</v>
      </c>
      <c r="AK126" s="8">
        <v>39</v>
      </c>
      <c r="AL126" s="28">
        <v>1</v>
      </c>
      <c r="AM126" s="28">
        <v>87</v>
      </c>
      <c r="AN126" s="9">
        <v>1</v>
      </c>
      <c r="AO126" s="8">
        <v>75</v>
      </c>
      <c r="AP126" s="28">
        <v>1</v>
      </c>
      <c r="AQ126" s="28">
        <v>80</v>
      </c>
      <c r="AR126" s="9">
        <v>1</v>
      </c>
      <c r="AS126" s="8">
        <v>50</v>
      </c>
      <c r="AT126" s="106">
        <v>1</v>
      </c>
      <c r="AU126" s="106">
        <v>68</v>
      </c>
    </row>
    <row r="127" spans="1:47" x14ac:dyDescent="0.2">
      <c r="A127" s="11" t="s">
        <v>220</v>
      </c>
      <c r="B127" s="28">
        <v>1</v>
      </c>
      <c r="C127" s="28">
        <v>20</v>
      </c>
      <c r="D127" s="9">
        <v>1</v>
      </c>
      <c r="E127" s="9">
        <v>90</v>
      </c>
      <c r="F127" s="28">
        <v>1</v>
      </c>
      <c r="G127" s="28">
        <v>30</v>
      </c>
      <c r="H127" s="9">
        <v>1</v>
      </c>
      <c r="I127" s="8">
        <v>20</v>
      </c>
      <c r="J127" s="28">
        <v>1</v>
      </c>
      <c r="K127" s="29">
        <v>35</v>
      </c>
      <c r="L127" s="9">
        <v>1</v>
      </c>
      <c r="M127" s="8">
        <v>70</v>
      </c>
      <c r="N127" s="28">
        <v>1</v>
      </c>
      <c r="O127" s="29">
        <v>29</v>
      </c>
      <c r="P127" s="9">
        <v>1</v>
      </c>
      <c r="Q127" s="8">
        <v>34</v>
      </c>
      <c r="R127" s="28">
        <v>1</v>
      </c>
      <c r="S127" s="28">
        <v>92</v>
      </c>
      <c r="T127" s="9">
        <v>1</v>
      </c>
      <c r="U127" s="8">
        <v>19</v>
      </c>
      <c r="V127" s="28">
        <v>1</v>
      </c>
      <c r="W127" s="28">
        <v>19</v>
      </c>
      <c r="X127" s="9">
        <v>1</v>
      </c>
      <c r="Y127" s="8">
        <v>59</v>
      </c>
      <c r="Z127" s="28">
        <v>1</v>
      </c>
      <c r="AA127" s="28">
        <v>40</v>
      </c>
      <c r="AB127" s="9">
        <v>1</v>
      </c>
      <c r="AC127" s="8">
        <v>10</v>
      </c>
      <c r="AD127" s="28">
        <v>1</v>
      </c>
      <c r="AE127" s="28">
        <v>24</v>
      </c>
      <c r="AF127" s="9">
        <v>0</v>
      </c>
      <c r="AG127" s="8">
        <v>48</v>
      </c>
      <c r="AH127" s="28">
        <v>1</v>
      </c>
      <c r="AI127" s="28">
        <v>51</v>
      </c>
      <c r="AJ127" s="9">
        <v>1</v>
      </c>
      <c r="AK127" s="8">
        <v>20</v>
      </c>
      <c r="AL127" s="28">
        <v>1</v>
      </c>
      <c r="AM127" s="28">
        <v>59</v>
      </c>
      <c r="AN127" s="9">
        <v>1</v>
      </c>
      <c r="AO127" s="8">
        <v>74</v>
      </c>
      <c r="AP127" s="28">
        <v>1</v>
      </c>
      <c r="AQ127" s="28">
        <v>30</v>
      </c>
      <c r="AR127" s="9">
        <v>1</v>
      </c>
      <c r="AS127" s="8">
        <v>40</v>
      </c>
      <c r="AT127" s="106">
        <v>1</v>
      </c>
      <c r="AU127" s="106">
        <v>50</v>
      </c>
    </row>
    <row r="128" spans="1:47" x14ac:dyDescent="0.2">
      <c r="A128" s="11" t="s">
        <v>221</v>
      </c>
      <c r="B128" s="28">
        <v>1</v>
      </c>
      <c r="C128" s="28">
        <v>10</v>
      </c>
      <c r="D128" s="9">
        <v>1</v>
      </c>
      <c r="E128" s="9">
        <v>76</v>
      </c>
      <c r="F128" s="28">
        <v>1</v>
      </c>
      <c r="G128" s="28">
        <v>8</v>
      </c>
      <c r="H128" s="9">
        <v>1</v>
      </c>
      <c r="I128" s="8">
        <v>12</v>
      </c>
      <c r="J128" s="28">
        <v>1</v>
      </c>
      <c r="K128" s="29">
        <v>19</v>
      </c>
      <c r="L128" s="9">
        <v>1</v>
      </c>
      <c r="M128" s="8">
        <v>19</v>
      </c>
      <c r="N128" s="28">
        <v>1</v>
      </c>
      <c r="O128" s="29">
        <v>18</v>
      </c>
      <c r="P128" s="9">
        <v>1</v>
      </c>
      <c r="Q128" s="8">
        <v>5</v>
      </c>
      <c r="R128" s="28">
        <v>1</v>
      </c>
      <c r="S128" s="28">
        <v>58</v>
      </c>
      <c r="T128" s="9">
        <v>1</v>
      </c>
      <c r="U128" s="8">
        <v>19</v>
      </c>
      <c r="V128" s="28">
        <v>1</v>
      </c>
      <c r="W128" s="28">
        <v>0</v>
      </c>
      <c r="X128" s="9">
        <v>1</v>
      </c>
      <c r="Y128" s="8">
        <v>30</v>
      </c>
      <c r="Z128" s="28">
        <v>1</v>
      </c>
      <c r="AA128" s="28">
        <v>20</v>
      </c>
      <c r="AB128" s="9">
        <v>1</v>
      </c>
      <c r="AC128" s="8">
        <v>9</v>
      </c>
      <c r="AD128" s="28">
        <v>1</v>
      </c>
      <c r="AE128" s="28">
        <v>10</v>
      </c>
      <c r="AF128" s="9">
        <v>1</v>
      </c>
      <c r="AG128" s="8">
        <v>29</v>
      </c>
      <c r="AH128" s="28">
        <v>0</v>
      </c>
      <c r="AI128" s="28">
        <v>0</v>
      </c>
      <c r="AJ128" s="9">
        <v>0</v>
      </c>
      <c r="AK128" s="8">
        <v>0</v>
      </c>
      <c r="AL128" s="28">
        <v>1</v>
      </c>
      <c r="AM128" s="28">
        <v>22</v>
      </c>
      <c r="AN128" s="9">
        <v>1</v>
      </c>
      <c r="AO128" s="8">
        <v>14</v>
      </c>
      <c r="AP128" s="28">
        <v>1</v>
      </c>
      <c r="AQ128" s="28">
        <v>10</v>
      </c>
      <c r="AR128" s="9">
        <v>1</v>
      </c>
      <c r="AS128" s="8">
        <v>10</v>
      </c>
      <c r="AT128" s="106">
        <v>1</v>
      </c>
      <c r="AU128" s="106">
        <v>13</v>
      </c>
    </row>
    <row r="129" spans="1:47" x14ac:dyDescent="0.2">
      <c r="A129" s="11" t="s">
        <v>222</v>
      </c>
      <c r="B129" s="28">
        <v>1</v>
      </c>
      <c r="C129" s="28">
        <v>10</v>
      </c>
      <c r="D129" s="9">
        <v>1</v>
      </c>
      <c r="E129" s="9">
        <v>69</v>
      </c>
      <c r="F129" s="28">
        <v>1</v>
      </c>
      <c r="G129" s="28">
        <v>29</v>
      </c>
      <c r="H129" s="9">
        <v>1</v>
      </c>
      <c r="I129" s="8">
        <v>30</v>
      </c>
      <c r="J129" s="28">
        <v>1</v>
      </c>
      <c r="K129" s="29">
        <v>36</v>
      </c>
      <c r="L129" s="9">
        <v>1</v>
      </c>
      <c r="M129" s="8">
        <v>79</v>
      </c>
      <c r="N129" s="28">
        <v>1</v>
      </c>
      <c r="O129" s="29">
        <v>41</v>
      </c>
      <c r="P129" s="9">
        <v>1</v>
      </c>
      <c r="Q129" s="8">
        <v>43</v>
      </c>
      <c r="R129" s="28">
        <v>1</v>
      </c>
      <c r="S129" s="28">
        <v>80</v>
      </c>
      <c r="T129" s="9">
        <v>1</v>
      </c>
      <c r="U129" s="8">
        <v>31</v>
      </c>
      <c r="V129" s="28">
        <v>1</v>
      </c>
      <c r="W129" s="28">
        <v>20</v>
      </c>
      <c r="X129" s="9">
        <v>1</v>
      </c>
      <c r="Y129" s="8">
        <v>60</v>
      </c>
      <c r="Z129" s="28">
        <v>1</v>
      </c>
      <c r="AA129" s="28">
        <v>60</v>
      </c>
      <c r="AB129" s="9">
        <v>1</v>
      </c>
      <c r="AC129" s="8">
        <v>20</v>
      </c>
      <c r="AD129" s="28">
        <v>1</v>
      </c>
      <c r="AE129" s="28">
        <v>35</v>
      </c>
      <c r="AF129" s="9">
        <v>1</v>
      </c>
      <c r="AG129" s="8">
        <v>22</v>
      </c>
      <c r="AH129" s="28">
        <v>1</v>
      </c>
      <c r="AI129" s="28">
        <v>48</v>
      </c>
      <c r="AJ129" s="9">
        <v>1</v>
      </c>
      <c r="AK129" s="8">
        <v>20</v>
      </c>
      <c r="AL129" s="28">
        <v>1</v>
      </c>
      <c r="AM129" s="28">
        <v>44</v>
      </c>
      <c r="AN129" s="9">
        <v>1</v>
      </c>
      <c r="AO129" s="8">
        <v>29</v>
      </c>
      <c r="AP129" s="28">
        <v>1</v>
      </c>
      <c r="AQ129" s="28">
        <v>40</v>
      </c>
      <c r="AR129" s="9">
        <v>1</v>
      </c>
      <c r="AS129" s="8">
        <v>29</v>
      </c>
      <c r="AT129" s="106">
        <v>1</v>
      </c>
      <c r="AU129" s="106">
        <v>58</v>
      </c>
    </row>
    <row r="130" spans="1:47" x14ac:dyDescent="0.2">
      <c r="A130" s="11" t="s">
        <v>223</v>
      </c>
      <c r="B130" s="28">
        <v>1</v>
      </c>
      <c r="C130" s="28">
        <v>10</v>
      </c>
      <c r="D130" s="9">
        <v>1</v>
      </c>
      <c r="E130" s="9">
        <v>63</v>
      </c>
      <c r="F130" s="28">
        <v>1</v>
      </c>
      <c r="G130" s="28">
        <v>19</v>
      </c>
      <c r="H130" s="9">
        <v>1</v>
      </c>
      <c r="I130" s="8">
        <v>39</v>
      </c>
      <c r="J130" s="28">
        <v>1</v>
      </c>
      <c r="K130" s="29">
        <v>35</v>
      </c>
      <c r="L130" s="9">
        <v>1</v>
      </c>
      <c r="M130" s="8">
        <v>100</v>
      </c>
      <c r="N130" s="28">
        <v>1</v>
      </c>
      <c r="O130" s="29">
        <v>11</v>
      </c>
      <c r="P130" s="9">
        <v>1</v>
      </c>
      <c r="Q130" s="8">
        <v>66</v>
      </c>
      <c r="R130" s="28">
        <v>1</v>
      </c>
      <c r="S130" s="28">
        <v>70</v>
      </c>
      <c r="T130" s="9">
        <v>1</v>
      </c>
      <c r="U130" s="8">
        <v>19</v>
      </c>
      <c r="V130" s="28">
        <v>1</v>
      </c>
      <c r="W130" s="28">
        <v>10</v>
      </c>
      <c r="X130" s="9">
        <v>1</v>
      </c>
      <c r="Y130" s="8">
        <v>20</v>
      </c>
      <c r="Z130" s="28">
        <v>1</v>
      </c>
      <c r="AA130" s="28">
        <v>61</v>
      </c>
      <c r="AB130" s="9">
        <v>1</v>
      </c>
      <c r="AC130" s="8">
        <v>11</v>
      </c>
      <c r="AD130" s="28">
        <v>1</v>
      </c>
      <c r="AE130" s="28">
        <v>31</v>
      </c>
      <c r="AF130" s="9">
        <v>1</v>
      </c>
      <c r="AG130" s="8">
        <v>25</v>
      </c>
      <c r="AH130" s="28">
        <v>1</v>
      </c>
      <c r="AI130" s="28">
        <v>30</v>
      </c>
      <c r="AJ130" s="9">
        <v>1</v>
      </c>
      <c r="AK130" s="8">
        <v>20</v>
      </c>
      <c r="AL130" s="28">
        <v>1</v>
      </c>
      <c r="AM130" s="28">
        <v>49</v>
      </c>
      <c r="AN130" s="9">
        <v>1</v>
      </c>
      <c r="AO130" s="8">
        <v>61</v>
      </c>
      <c r="AP130" s="28">
        <v>1</v>
      </c>
      <c r="AQ130" s="28">
        <v>60</v>
      </c>
      <c r="AR130" s="9">
        <v>1</v>
      </c>
      <c r="AS130" s="8">
        <v>17</v>
      </c>
      <c r="AT130" s="106">
        <v>1</v>
      </c>
      <c r="AU130" s="106">
        <v>9</v>
      </c>
    </row>
    <row r="131" spans="1:47" x14ac:dyDescent="0.2">
      <c r="A131" s="11" t="s">
        <v>224</v>
      </c>
      <c r="B131" s="28">
        <v>1</v>
      </c>
      <c r="C131" s="28">
        <v>20</v>
      </c>
      <c r="D131" s="9">
        <v>1</v>
      </c>
      <c r="E131" s="9">
        <v>78</v>
      </c>
      <c r="F131" s="28">
        <v>1</v>
      </c>
      <c r="G131" s="28">
        <v>27</v>
      </c>
      <c r="H131" s="9">
        <v>1</v>
      </c>
      <c r="I131" s="8">
        <v>50</v>
      </c>
      <c r="J131" s="28">
        <v>1</v>
      </c>
      <c r="K131" s="29">
        <v>20</v>
      </c>
      <c r="L131" s="9">
        <v>1</v>
      </c>
      <c r="M131" s="8">
        <v>100</v>
      </c>
      <c r="N131" s="28">
        <v>1</v>
      </c>
      <c r="O131" s="29">
        <v>20</v>
      </c>
      <c r="P131" s="9">
        <v>1</v>
      </c>
      <c r="Q131" s="8">
        <v>79</v>
      </c>
      <c r="R131" s="28">
        <v>1</v>
      </c>
      <c r="S131" s="28">
        <v>87</v>
      </c>
      <c r="T131" s="9">
        <v>1</v>
      </c>
      <c r="U131" s="8">
        <v>39</v>
      </c>
      <c r="V131" s="28">
        <v>1</v>
      </c>
      <c r="W131" s="28">
        <v>20</v>
      </c>
      <c r="X131" s="9">
        <v>1</v>
      </c>
      <c r="Y131" s="8">
        <v>70</v>
      </c>
      <c r="Z131" s="28">
        <v>1</v>
      </c>
      <c r="AA131" s="28">
        <v>37</v>
      </c>
      <c r="AB131" s="9">
        <v>1</v>
      </c>
      <c r="AC131" s="8">
        <v>29</v>
      </c>
      <c r="AD131" s="28">
        <v>1</v>
      </c>
      <c r="AE131" s="28">
        <v>68</v>
      </c>
      <c r="AF131" s="9">
        <v>1</v>
      </c>
      <c r="AG131" s="8">
        <v>73</v>
      </c>
      <c r="AH131" s="28">
        <v>1</v>
      </c>
      <c r="AI131" s="28">
        <v>68</v>
      </c>
      <c r="AJ131" s="9">
        <v>1</v>
      </c>
      <c r="AK131" s="8">
        <v>30</v>
      </c>
      <c r="AL131" s="28">
        <v>1</v>
      </c>
      <c r="AM131" s="28">
        <v>69</v>
      </c>
      <c r="AN131" s="9">
        <v>1</v>
      </c>
      <c r="AO131" s="8">
        <v>84</v>
      </c>
      <c r="AP131" s="28">
        <v>1</v>
      </c>
      <c r="AQ131" s="28">
        <v>29</v>
      </c>
      <c r="AR131" s="9">
        <v>1</v>
      </c>
      <c r="AS131" s="8">
        <v>30</v>
      </c>
      <c r="AT131" s="106">
        <v>1</v>
      </c>
      <c r="AU131" s="106">
        <v>38</v>
      </c>
    </row>
    <row r="132" spans="1:47" x14ac:dyDescent="0.2">
      <c r="A132" s="11" t="s">
        <v>225</v>
      </c>
      <c r="B132" s="28">
        <v>1</v>
      </c>
      <c r="C132" s="28">
        <v>19</v>
      </c>
      <c r="D132" s="9">
        <v>1</v>
      </c>
      <c r="E132" s="9">
        <v>40</v>
      </c>
      <c r="F132" s="28">
        <v>1</v>
      </c>
      <c r="G132" s="28">
        <v>30</v>
      </c>
      <c r="H132" s="9">
        <v>1</v>
      </c>
      <c r="I132" s="8">
        <v>28</v>
      </c>
      <c r="J132" s="28">
        <v>1</v>
      </c>
      <c r="K132" s="29">
        <v>30</v>
      </c>
      <c r="L132" s="9">
        <v>1</v>
      </c>
      <c r="M132" s="8">
        <v>59</v>
      </c>
      <c r="N132" s="28">
        <v>1</v>
      </c>
      <c r="O132" s="29">
        <v>39</v>
      </c>
      <c r="P132" s="9">
        <v>1</v>
      </c>
      <c r="Q132" s="8">
        <v>10</v>
      </c>
      <c r="R132" s="28">
        <v>1</v>
      </c>
      <c r="S132" s="28">
        <v>92</v>
      </c>
      <c r="T132" s="9">
        <v>1</v>
      </c>
      <c r="U132" s="8">
        <v>40</v>
      </c>
      <c r="V132" s="28">
        <v>1</v>
      </c>
      <c r="W132" s="28">
        <v>39</v>
      </c>
      <c r="X132" s="9">
        <v>1</v>
      </c>
      <c r="Y132" s="8">
        <v>60</v>
      </c>
      <c r="Z132" s="28">
        <v>1</v>
      </c>
      <c r="AA132" s="28">
        <v>54</v>
      </c>
      <c r="AB132" s="9">
        <v>1</v>
      </c>
      <c r="AC132" s="8">
        <v>10</v>
      </c>
      <c r="AD132" s="28">
        <v>1</v>
      </c>
      <c r="AE132" s="28">
        <v>39</v>
      </c>
      <c r="AF132" s="9">
        <v>1</v>
      </c>
      <c r="AG132" s="8">
        <v>58</v>
      </c>
      <c r="AH132" s="28">
        <v>1</v>
      </c>
      <c r="AI132" s="28">
        <v>60</v>
      </c>
      <c r="AJ132" s="9">
        <v>1</v>
      </c>
      <c r="AK132" s="8">
        <v>19</v>
      </c>
      <c r="AL132" s="28">
        <v>1</v>
      </c>
      <c r="AM132" s="28">
        <v>80</v>
      </c>
      <c r="AN132" s="9">
        <v>1</v>
      </c>
      <c r="AO132" s="8">
        <v>66</v>
      </c>
      <c r="AP132" s="28">
        <v>1</v>
      </c>
      <c r="AQ132" s="28">
        <v>59</v>
      </c>
      <c r="AR132" s="9">
        <v>1</v>
      </c>
      <c r="AS132" s="8">
        <v>20</v>
      </c>
      <c r="AT132" s="106">
        <v>1</v>
      </c>
      <c r="AU132" s="106">
        <v>27</v>
      </c>
    </row>
    <row r="133" spans="1:47" x14ac:dyDescent="0.2">
      <c r="A133" s="11" t="s">
        <v>226</v>
      </c>
      <c r="B133" s="28">
        <v>1</v>
      </c>
      <c r="C133" s="28">
        <v>19</v>
      </c>
      <c r="D133" s="9">
        <v>1</v>
      </c>
      <c r="E133" s="9">
        <v>93</v>
      </c>
      <c r="F133" s="28">
        <v>1</v>
      </c>
      <c r="G133" s="28">
        <v>40</v>
      </c>
      <c r="H133" s="9">
        <v>1</v>
      </c>
      <c r="I133" s="8">
        <v>100</v>
      </c>
      <c r="J133" s="28">
        <v>1</v>
      </c>
      <c r="K133" s="29">
        <v>35</v>
      </c>
      <c r="L133" s="9">
        <v>1</v>
      </c>
      <c r="M133" s="8">
        <v>100</v>
      </c>
      <c r="N133" s="28">
        <v>1</v>
      </c>
      <c r="O133" s="29">
        <v>50</v>
      </c>
      <c r="P133" s="9">
        <v>1</v>
      </c>
      <c r="Q133" s="8">
        <v>58</v>
      </c>
      <c r="R133" s="28">
        <v>1</v>
      </c>
      <c r="S133" s="28">
        <v>100</v>
      </c>
      <c r="T133" s="9">
        <v>1</v>
      </c>
      <c r="U133" s="8">
        <v>50</v>
      </c>
      <c r="V133" s="28">
        <v>1</v>
      </c>
      <c r="W133" s="28">
        <v>78</v>
      </c>
      <c r="X133" s="9">
        <v>1</v>
      </c>
      <c r="Y133" s="8">
        <v>79</v>
      </c>
      <c r="Z133" s="28">
        <v>1</v>
      </c>
      <c r="AA133" s="28">
        <v>38</v>
      </c>
      <c r="AB133" s="9">
        <v>1</v>
      </c>
      <c r="AC133" s="8">
        <v>30</v>
      </c>
      <c r="AD133" s="28">
        <v>1</v>
      </c>
      <c r="AE133" s="28">
        <v>64</v>
      </c>
      <c r="AF133" s="9">
        <v>1</v>
      </c>
      <c r="AG133" s="8">
        <v>40</v>
      </c>
      <c r="AH133" s="28">
        <v>1</v>
      </c>
      <c r="AI133" s="28">
        <v>97</v>
      </c>
      <c r="AJ133" s="9">
        <v>1</v>
      </c>
      <c r="AK133" s="8">
        <v>40</v>
      </c>
      <c r="AL133" s="28">
        <v>1</v>
      </c>
      <c r="AM133" s="28">
        <v>93</v>
      </c>
      <c r="AN133" s="9">
        <v>1</v>
      </c>
      <c r="AO133" s="8">
        <v>91</v>
      </c>
      <c r="AP133" s="28">
        <v>1</v>
      </c>
      <c r="AQ133" s="28">
        <v>40</v>
      </c>
      <c r="AR133" s="9">
        <v>1</v>
      </c>
      <c r="AS133" s="8">
        <v>60</v>
      </c>
      <c r="AT133" s="106">
        <v>1</v>
      </c>
      <c r="AU133" s="106">
        <v>80</v>
      </c>
    </row>
    <row r="134" spans="1:47" x14ac:dyDescent="0.2">
      <c r="A134" s="11" t="s">
        <v>227</v>
      </c>
      <c r="B134" s="28">
        <v>1</v>
      </c>
      <c r="C134" s="28">
        <v>50</v>
      </c>
      <c r="D134" s="9">
        <v>1</v>
      </c>
      <c r="E134" s="9">
        <v>80</v>
      </c>
      <c r="F134" s="28">
        <v>1</v>
      </c>
      <c r="G134" s="28">
        <v>58</v>
      </c>
      <c r="H134" s="9">
        <v>1</v>
      </c>
      <c r="I134" s="8">
        <v>61</v>
      </c>
      <c r="J134" s="28">
        <v>1</v>
      </c>
      <c r="K134" s="29">
        <v>75</v>
      </c>
      <c r="L134" s="9">
        <v>1</v>
      </c>
      <c r="M134" s="8">
        <v>9</v>
      </c>
      <c r="N134" s="28">
        <v>1</v>
      </c>
      <c r="O134" s="29">
        <v>50</v>
      </c>
      <c r="P134" s="9">
        <v>1</v>
      </c>
      <c r="Q134" s="8">
        <v>72</v>
      </c>
      <c r="R134" s="28">
        <v>1</v>
      </c>
      <c r="S134" s="28">
        <v>79</v>
      </c>
      <c r="T134" s="9">
        <v>1</v>
      </c>
      <c r="U134" s="8">
        <v>60</v>
      </c>
      <c r="V134" s="28">
        <v>1</v>
      </c>
      <c r="W134" s="28">
        <v>59</v>
      </c>
      <c r="X134" s="9">
        <v>1</v>
      </c>
      <c r="Y134" s="8">
        <v>69</v>
      </c>
      <c r="Z134" s="28">
        <v>1</v>
      </c>
      <c r="AA134" s="28">
        <v>60</v>
      </c>
      <c r="AB134" s="9">
        <v>1</v>
      </c>
      <c r="AC134" s="8">
        <v>30</v>
      </c>
      <c r="AD134" s="28">
        <v>1</v>
      </c>
      <c r="AE134" s="28">
        <v>77</v>
      </c>
      <c r="AF134" s="9">
        <v>1</v>
      </c>
      <c r="AG134" s="8">
        <v>51</v>
      </c>
      <c r="AH134" s="28">
        <v>1</v>
      </c>
      <c r="AI134" s="28">
        <v>70</v>
      </c>
      <c r="AJ134" s="9">
        <v>1</v>
      </c>
      <c r="AK134" s="8">
        <v>28</v>
      </c>
      <c r="AL134" s="28">
        <v>1</v>
      </c>
      <c r="AM134" s="28">
        <v>74</v>
      </c>
      <c r="AN134" s="9">
        <v>1</v>
      </c>
      <c r="AO134" s="8">
        <v>79</v>
      </c>
      <c r="AP134" s="28">
        <v>1</v>
      </c>
      <c r="AQ134" s="28">
        <v>39</v>
      </c>
      <c r="AR134" s="9">
        <v>1</v>
      </c>
      <c r="AS134" s="8">
        <v>69</v>
      </c>
      <c r="AT134" s="106">
        <v>1</v>
      </c>
      <c r="AU134" s="106">
        <v>67</v>
      </c>
    </row>
    <row r="135" spans="1:47" x14ac:dyDescent="0.2">
      <c r="A135" s="11" t="s">
        <v>228</v>
      </c>
      <c r="B135" s="28">
        <v>1</v>
      </c>
      <c r="C135" s="28">
        <v>30</v>
      </c>
      <c r="D135" s="9">
        <v>1</v>
      </c>
      <c r="E135" s="9">
        <v>82</v>
      </c>
      <c r="F135" s="28">
        <v>1</v>
      </c>
      <c r="G135" s="28">
        <v>79</v>
      </c>
      <c r="H135" s="9">
        <v>1</v>
      </c>
      <c r="I135" s="8">
        <v>83</v>
      </c>
      <c r="J135" s="28">
        <v>1</v>
      </c>
      <c r="K135" s="29">
        <v>75</v>
      </c>
      <c r="L135" s="9">
        <v>1</v>
      </c>
      <c r="M135" s="8">
        <v>80</v>
      </c>
      <c r="N135" s="28">
        <v>1</v>
      </c>
      <c r="O135" s="29">
        <v>100</v>
      </c>
      <c r="P135" s="9">
        <v>1</v>
      </c>
      <c r="Q135" s="8">
        <v>63</v>
      </c>
      <c r="R135" s="28">
        <v>1</v>
      </c>
      <c r="S135" s="28">
        <v>81</v>
      </c>
      <c r="T135" s="9">
        <v>1</v>
      </c>
      <c r="U135" s="8">
        <v>60</v>
      </c>
      <c r="V135" s="28">
        <v>1</v>
      </c>
      <c r="W135" s="28">
        <v>61</v>
      </c>
      <c r="X135" s="9">
        <v>1</v>
      </c>
      <c r="Y135" s="8">
        <v>70</v>
      </c>
      <c r="Z135" s="28">
        <v>1</v>
      </c>
      <c r="AA135" s="28">
        <v>49</v>
      </c>
      <c r="AB135" s="9">
        <v>1</v>
      </c>
      <c r="AC135" s="8">
        <v>49</v>
      </c>
      <c r="AD135" s="28">
        <v>1</v>
      </c>
      <c r="AE135" s="28">
        <v>94</v>
      </c>
      <c r="AF135" s="9">
        <v>1</v>
      </c>
      <c r="AG135" s="8">
        <v>72</v>
      </c>
      <c r="AH135" s="28">
        <v>1</v>
      </c>
      <c r="AI135" s="28">
        <v>79</v>
      </c>
      <c r="AJ135" s="9">
        <v>1</v>
      </c>
      <c r="AK135" s="8">
        <v>80</v>
      </c>
      <c r="AL135" s="28">
        <v>1</v>
      </c>
      <c r="AM135" s="28">
        <v>90</v>
      </c>
      <c r="AN135" s="9">
        <v>1</v>
      </c>
      <c r="AO135" s="8">
        <v>73</v>
      </c>
      <c r="AP135" s="28">
        <v>1</v>
      </c>
      <c r="AQ135" s="28">
        <v>60</v>
      </c>
      <c r="AR135" s="9">
        <v>1</v>
      </c>
      <c r="AS135" s="8">
        <v>59</v>
      </c>
      <c r="AT135" s="106">
        <v>1</v>
      </c>
      <c r="AU135" s="106">
        <v>82</v>
      </c>
    </row>
    <row r="136" spans="1:47" x14ac:dyDescent="0.2">
      <c r="A136" s="11" t="s">
        <v>229</v>
      </c>
      <c r="B136" s="28">
        <v>1</v>
      </c>
      <c r="C136" s="28">
        <v>39</v>
      </c>
      <c r="D136" s="9">
        <v>1</v>
      </c>
      <c r="E136" s="9">
        <v>80</v>
      </c>
      <c r="F136" s="28">
        <v>1</v>
      </c>
      <c r="G136" s="28">
        <v>64</v>
      </c>
      <c r="H136" s="9">
        <v>1</v>
      </c>
      <c r="I136" s="8">
        <v>87</v>
      </c>
      <c r="J136" s="28">
        <v>1</v>
      </c>
      <c r="K136" s="29">
        <v>75</v>
      </c>
      <c r="L136" s="9">
        <v>1</v>
      </c>
      <c r="M136" s="8">
        <v>100</v>
      </c>
      <c r="N136" s="28">
        <v>1</v>
      </c>
      <c r="O136" s="29">
        <v>60</v>
      </c>
      <c r="P136" s="9">
        <v>1</v>
      </c>
      <c r="Q136" s="8">
        <v>54</v>
      </c>
      <c r="R136" s="28">
        <v>1</v>
      </c>
      <c r="S136" s="28">
        <v>100</v>
      </c>
      <c r="T136" s="9">
        <v>1</v>
      </c>
      <c r="U136" s="8">
        <v>71</v>
      </c>
      <c r="V136" s="28">
        <v>1</v>
      </c>
      <c r="W136" s="28">
        <v>78</v>
      </c>
      <c r="X136" s="9">
        <v>1</v>
      </c>
      <c r="Y136" s="8">
        <v>100</v>
      </c>
      <c r="Z136" s="28">
        <v>1</v>
      </c>
      <c r="AA136" s="28">
        <v>68</v>
      </c>
      <c r="AB136" s="9">
        <v>1</v>
      </c>
      <c r="AC136" s="8">
        <v>61</v>
      </c>
      <c r="AD136" s="28">
        <v>1</v>
      </c>
      <c r="AE136" s="28">
        <v>71</v>
      </c>
      <c r="AF136" s="9">
        <v>1</v>
      </c>
      <c r="AG136" s="8">
        <v>73</v>
      </c>
      <c r="AH136" s="28">
        <v>1</v>
      </c>
      <c r="AI136" s="28">
        <v>91</v>
      </c>
      <c r="AJ136" s="9">
        <v>1</v>
      </c>
      <c r="AK136" s="8">
        <v>60</v>
      </c>
      <c r="AL136" s="28">
        <v>1</v>
      </c>
      <c r="AM136" s="28">
        <v>100</v>
      </c>
      <c r="AN136" s="9">
        <v>1</v>
      </c>
      <c r="AO136" s="8">
        <v>96</v>
      </c>
      <c r="AP136" s="28">
        <v>1</v>
      </c>
      <c r="AQ136" s="28">
        <v>44</v>
      </c>
      <c r="AR136" s="9">
        <v>1</v>
      </c>
      <c r="AS136" s="8">
        <v>100</v>
      </c>
      <c r="AT136" s="106">
        <v>1</v>
      </c>
      <c r="AU136" s="106">
        <v>92</v>
      </c>
    </row>
    <row r="137" spans="1:47" x14ac:dyDescent="0.2">
      <c r="A137" s="11" t="s">
        <v>230</v>
      </c>
      <c r="B137" s="28">
        <v>1</v>
      </c>
      <c r="C137" s="28">
        <v>79</v>
      </c>
      <c r="D137" s="9">
        <v>1</v>
      </c>
      <c r="E137" s="9">
        <v>97</v>
      </c>
      <c r="F137" s="28">
        <v>1</v>
      </c>
      <c r="G137" s="28">
        <v>85</v>
      </c>
      <c r="H137" s="9">
        <v>1</v>
      </c>
      <c r="I137" s="8">
        <v>65</v>
      </c>
      <c r="J137" s="28">
        <v>1</v>
      </c>
      <c r="K137" s="29">
        <v>94</v>
      </c>
      <c r="L137" s="9">
        <v>1</v>
      </c>
      <c r="M137" s="8">
        <v>100</v>
      </c>
      <c r="N137" s="28">
        <v>1</v>
      </c>
      <c r="O137" s="29">
        <v>70</v>
      </c>
      <c r="P137" s="9">
        <v>1</v>
      </c>
      <c r="Q137" s="8">
        <v>73</v>
      </c>
      <c r="R137" s="28">
        <v>1</v>
      </c>
      <c r="S137" s="28">
        <v>100</v>
      </c>
      <c r="T137" s="9">
        <v>1</v>
      </c>
      <c r="U137" s="8">
        <v>89</v>
      </c>
      <c r="V137" s="28">
        <v>1</v>
      </c>
      <c r="W137" s="28">
        <v>91</v>
      </c>
      <c r="X137" s="9">
        <v>1</v>
      </c>
      <c r="Y137" s="8">
        <v>100</v>
      </c>
      <c r="Z137" s="28">
        <v>1</v>
      </c>
      <c r="AA137" s="28">
        <v>75</v>
      </c>
      <c r="AB137" s="9">
        <v>1</v>
      </c>
      <c r="AC137" s="8">
        <v>71</v>
      </c>
      <c r="AD137" s="28">
        <v>1</v>
      </c>
      <c r="AE137" s="28">
        <v>94</v>
      </c>
      <c r="AF137" s="9">
        <v>1</v>
      </c>
      <c r="AG137" s="8">
        <v>80</v>
      </c>
      <c r="AH137" s="28">
        <v>1</v>
      </c>
      <c r="AI137" s="28">
        <v>89</v>
      </c>
      <c r="AJ137" s="9">
        <v>1</v>
      </c>
      <c r="AK137" s="8">
        <v>70</v>
      </c>
      <c r="AL137" s="28">
        <v>1</v>
      </c>
      <c r="AM137" s="28">
        <v>100</v>
      </c>
      <c r="AN137" s="9">
        <v>1</v>
      </c>
      <c r="AO137" s="8">
        <v>99</v>
      </c>
      <c r="AP137" s="28">
        <v>1</v>
      </c>
      <c r="AQ137" s="28">
        <v>100</v>
      </c>
      <c r="AR137" s="9">
        <v>1</v>
      </c>
      <c r="AS137" s="8">
        <v>80</v>
      </c>
      <c r="AT137" s="106">
        <v>1</v>
      </c>
      <c r="AU137" s="106">
        <v>100</v>
      </c>
    </row>
    <row r="138" spans="1:47" x14ac:dyDescent="0.2">
      <c r="A138" s="11" t="s">
        <v>231</v>
      </c>
      <c r="B138" s="28">
        <v>1</v>
      </c>
      <c r="C138" s="28">
        <v>20</v>
      </c>
      <c r="D138" s="9">
        <v>1</v>
      </c>
      <c r="E138" s="9">
        <v>80</v>
      </c>
      <c r="F138" s="28">
        <v>1</v>
      </c>
      <c r="G138" s="28">
        <v>59</v>
      </c>
      <c r="H138" s="9">
        <v>1</v>
      </c>
      <c r="I138" s="8">
        <v>59</v>
      </c>
      <c r="J138" s="28">
        <v>1</v>
      </c>
      <c r="K138" s="29">
        <v>25</v>
      </c>
      <c r="L138" s="9">
        <v>1</v>
      </c>
      <c r="M138" s="8">
        <v>99</v>
      </c>
      <c r="N138" s="28">
        <v>1</v>
      </c>
      <c r="O138" s="29">
        <v>59</v>
      </c>
      <c r="P138" s="9">
        <v>1</v>
      </c>
      <c r="Q138" s="8">
        <v>59</v>
      </c>
      <c r="R138" s="28">
        <v>1</v>
      </c>
      <c r="S138" s="28">
        <v>91</v>
      </c>
      <c r="T138" s="9">
        <v>1</v>
      </c>
      <c r="U138" s="8">
        <v>70</v>
      </c>
      <c r="V138" s="28">
        <v>1</v>
      </c>
      <c r="W138" s="28">
        <v>60</v>
      </c>
      <c r="X138" s="9">
        <v>1</v>
      </c>
      <c r="Y138" s="8">
        <v>90</v>
      </c>
      <c r="Z138" s="28">
        <v>1</v>
      </c>
      <c r="AA138" s="28">
        <v>55</v>
      </c>
      <c r="AB138" s="9">
        <v>1</v>
      </c>
      <c r="AC138" s="8">
        <v>40</v>
      </c>
      <c r="AD138" s="28">
        <v>1</v>
      </c>
      <c r="AE138" s="28">
        <v>64</v>
      </c>
      <c r="AF138" s="9">
        <v>1</v>
      </c>
      <c r="AG138" s="8">
        <v>70</v>
      </c>
      <c r="AH138" s="28">
        <v>1</v>
      </c>
      <c r="AI138" s="28">
        <v>59</v>
      </c>
      <c r="AJ138" s="9">
        <v>1</v>
      </c>
      <c r="AK138" s="8">
        <v>40</v>
      </c>
      <c r="AL138" s="28">
        <v>1</v>
      </c>
      <c r="AM138" s="28">
        <v>97</v>
      </c>
      <c r="AN138" s="9">
        <v>1</v>
      </c>
      <c r="AO138" s="8">
        <v>81</v>
      </c>
      <c r="AP138" s="28">
        <v>1</v>
      </c>
      <c r="AQ138" s="28">
        <v>59</v>
      </c>
      <c r="AR138" s="9">
        <v>1</v>
      </c>
      <c r="AS138" s="8">
        <v>50</v>
      </c>
      <c r="AT138" s="106">
        <v>1</v>
      </c>
      <c r="AU138" s="106">
        <v>60</v>
      </c>
    </row>
    <row r="139" spans="1:47" x14ac:dyDescent="0.2">
      <c r="A139" s="11" t="s">
        <v>232</v>
      </c>
      <c r="B139" s="28">
        <v>1</v>
      </c>
      <c r="C139" s="28">
        <v>69</v>
      </c>
      <c r="D139" s="9">
        <v>1</v>
      </c>
      <c r="E139" s="9">
        <v>98</v>
      </c>
      <c r="F139" s="28">
        <v>1</v>
      </c>
      <c r="G139" s="28">
        <v>73</v>
      </c>
      <c r="H139" s="9">
        <v>1</v>
      </c>
      <c r="I139" s="8">
        <v>65</v>
      </c>
      <c r="J139" s="28">
        <v>1</v>
      </c>
      <c r="K139" s="29">
        <v>40</v>
      </c>
      <c r="L139" s="9">
        <v>1</v>
      </c>
      <c r="M139" s="8">
        <v>90</v>
      </c>
      <c r="N139" s="28">
        <v>1</v>
      </c>
      <c r="O139" s="29">
        <v>39</v>
      </c>
      <c r="P139" s="9">
        <v>1</v>
      </c>
      <c r="Q139" s="8">
        <v>51</v>
      </c>
      <c r="R139" s="28">
        <v>1</v>
      </c>
      <c r="S139" s="28">
        <v>80</v>
      </c>
      <c r="T139" s="9">
        <v>1</v>
      </c>
      <c r="U139" s="8">
        <v>79</v>
      </c>
      <c r="V139" s="28">
        <v>1</v>
      </c>
      <c r="W139" s="28">
        <v>71</v>
      </c>
      <c r="X139" s="9">
        <v>1</v>
      </c>
      <c r="Y139" s="8">
        <v>100</v>
      </c>
      <c r="Z139" s="28">
        <v>1</v>
      </c>
      <c r="AA139" s="28">
        <v>70</v>
      </c>
      <c r="AB139" s="9">
        <v>1</v>
      </c>
      <c r="AC139" s="8">
        <v>59</v>
      </c>
      <c r="AD139" s="28">
        <v>1</v>
      </c>
      <c r="AE139" s="28">
        <v>87</v>
      </c>
      <c r="AF139" s="9">
        <v>1</v>
      </c>
      <c r="AG139" s="8">
        <v>72</v>
      </c>
      <c r="AH139" s="28">
        <v>1</v>
      </c>
      <c r="AI139" s="28">
        <v>90</v>
      </c>
      <c r="AJ139" s="9">
        <v>1</v>
      </c>
      <c r="AK139" s="8">
        <v>50</v>
      </c>
      <c r="AL139" s="28">
        <v>1</v>
      </c>
      <c r="AM139" s="28">
        <v>86</v>
      </c>
      <c r="AN139" s="9">
        <v>1</v>
      </c>
      <c r="AO139" s="8">
        <v>83</v>
      </c>
      <c r="AP139" s="28">
        <v>1</v>
      </c>
      <c r="AQ139" s="28">
        <v>69</v>
      </c>
      <c r="AR139" s="9">
        <v>1</v>
      </c>
      <c r="AS139" s="8">
        <v>71</v>
      </c>
      <c r="AT139" s="106">
        <v>1</v>
      </c>
      <c r="AU139" s="106">
        <v>68</v>
      </c>
    </row>
    <row r="140" spans="1:47" x14ac:dyDescent="0.2">
      <c r="A140" s="11" t="s">
        <v>233</v>
      </c>
      <c r="B140" s="28">
        <v>1</v>
      </c>
      <c r="C140" s="28">
        <v>40</v>
      </c>
      <c r="D140" s="9">
        <v>1</v>
      </c>
      <c r="E140" s="9">
        <v>82</v>
      </c>
      <c r="F140" s="28">
        <v>1</v>
      </c>
      <c r="G140" s="28">
        <v>70</v>
      </c>
      <c r="H140" s="9">
        <v>1</v>
      </c>
      <c r="I140" s="8">
        <v>88</v>
      </c>
      <c r="J140" s="28">
        <v>1</v>
      </c>
      <c r="K140" s="29">
        <v>85</v>
      </c>
      <c r="L140" s="9">
        <v>1</v>
      </c>
      <c r="M140" s="8">
        <v>89</v>
      </c>
      <c r="N140" s="28">
        <v>1</v>
      </c>
      <c r="O140" s="29">
        <v>39</v>
      </c>
      <c r="P140" s="9">
        <v>1</v>
      </c>
      <c r="Q140" s="8">
        <v>56</v>
      </c>
      <c r="R140" s="28">
        <v>1</v>
      </c>
      <c r="S140" s="28">
        <v>81</v>
      </c>
      <c r="T140" s="9">
        <v>1</v>
      </c>
      <c r="U140" s="8">
        <v>80</v>
      </c>
      <c r="V140" s="28">
        <v>1</v>
      </c>
      <c r="W140" s="28">
        <v>91</v>
      </c>
      <c r="X140" s="9">
        <v>1</v>
      </c>
      <c r="Y140" s="8">
        <v>100</v>
      </c>
      <c r="Z140" s="28">
        <v>1</v>
      </c>
      <c r="AA140" s="28">
        <v>54</v>
      </c>
      <c r="AB140" s="9">
        <v>1</v>
      </c>
      <c r="AC140" s="8">
        <v>50</v>
      </c>
      <c r="AD140" s="28">
        <v>1</v>
      </c>
      <c r="AE140" s="28">
        <v>82</v>
      </c>
      <c r="AF140" s="9">
        <v>1</v>
      </c>
      <c r="AG140" s="8">
        <v>70</v>
      </c>
      <c r="AH140" s="28">
        <v>1</v>
      </c>
      <c r="AI140" s="28">
        <v>69</v>
      </c>
      <c r="AJ140" s="9">
        <v>1</v>
      </c>
      <c r="AK140" s="8">
        <v>70</v>
      </c>
      <c r="AL140" s="28">
        <v>1</v>
      </c>
      <c r="AM140" s="28">
        <v>93</v>
      </c>
      <c r="AN140" s="9">
        <v>1</v>
      </c>
      <c r="AO140" s="8">
        <v>84</v>
      </c>
      <c r="AP140" s="28">
        <v>1</v>
      </c>
      <c r="AQ140" s="28">
        <v>90</v>
      </c>
      <c r="AR140" s="9">
        <v>1</v>
      </c>
      <c r="AS140" s="8">
        <v>80</v>
      </c>
      <c r="AT140" s="106">
        <v>1</v>
      </c>
      <c r="AU140" s="106">
        <v>72</v>
      </c>
    </row>
    <row r="141" spans="1:47" x14ac:dyDescent="0.2">
      <c r="A141" s="11" t="s">
        <v>234</v>
      </c>
      <c r="B141" s="28">
        <v>1</v>
      </c>
      <c r="C141" s="28">
        <v>30</v>
      </c>
      <c r="D141" s="9">
        <v>1</v>
      </c>
      <c r="E141" s="9">
        <v>63</v>
      </c>
      <c r="F141" s="28">
        <v>1</v>
      </c>
      <c r="G141" s="28">
        <v>79</v>
      </c>
      <c r="H141" s="9">
        <v>1</v>
      </c>
      <c r="I141" s="8">
        <v>76</v>
      </c>
      <c r="J141" s="28">
        <v>1</v>
      </c>
      <c r="K141" s="29">
        <v>94</v>
      </c>
      <c r="L141" s="9">
        <v>1</v>
      </c>
      <c r="M141" s="8">
        <v>80</v>
      </c>
      <c r="N141" s="28">
        <v>1</v>
      </c>
      <c r="O141" s="29">
        <v>91</v>
      </c>
      <c r="P141" s="9">
        <v>1</v>
      </c>
      <c r="Q141" s="8">
        <v>79</v>
      </c>
      <c r="R141" s="28">
        <v>1</v>
      </c>
      <c r="S141" s="28">
        <v>100</v>
      </c>
      <c r="T141" s="9">
        <v>1</v>
      </c>
      <c r="U141" s="8">
        <v>90</v>
      </c>
      <c r="V141" s="28">
        <v>1</v>
      </c>
      <c r="W141" s="28">
        <v>100</v>
      </c>
      <c r="X141" s="9">
        <v>1</v>
      </c>
      <c r="Y141" s="8">
        <v>100</v>
      </c>
      <c r="Z141" s="28">
        <v>1</v>
      </c>
      <c r="AA141" s="28">
        <v>70</v>
      </c>
      <c r="AB141" s="9">
        <v>1</v>
      </c>
      <c r="AC141" s="8">
        <v>60</v>
      </c>
      <c r="AD141" s="28">
        <v>1</v>
      </c>
      <c r="AE141" s="28">
        <v>93</v>
      </c>
      <c r="AF141" s="9">
        <v>1</v>
      </c>
      <c r="AG141" s="8">
        <v>79</v>
      </c>
      <c r="AH141" s="28">
        <v>1</v>
      </c>
      <c r="AI141" s="28">
        <v>90</v>
      </c>
      <c r="AJ141" s="9">
        <v>1</v>
      </c>
      <c r="AK141" s="8">
        <v>89</v>
      </c>
      <c r="AL141" s="28">
        <v>1</v>
      </c>
      <c r="AM141" s="28">
        <v>93</v>
      </c>
      <c r="AN141" s="9">
        <v>1</v>
      </c>
      <c r="AO141" s="8">
        <v>100</v>
      </c>
      <c r="AP141" s="28">
        <v>1</v>
      </c>
      <c r="AQ141" s="28">
        <v>80</v>
      </c>
      <c r="AR141" s="9">
        <v>1</v>
      </c>
      <c r="AS141" s="8">
        <v>70</v>
      </c>
      <c r="AT141" s="106">
        <v>1</v>
      </c>
      <c r="AU141" s="106">
        <v>88</v>
      </c>
    </row>
    <row r="142" spans="1:47" x14ac:dyDescent="0.2">
      <c r="A142" s="11" t="s">
        <v>235</v>
      </c>
      <c r="B142" s="28">
        <v>1</v>
      </c>
      <c r="C142" s="28">
        <v>90</v>
      </c>
      <c r="D142" s="9">
        <v>1</v>
      </c>
      <c r="E142" s="9">
        <v>90</v>
      </c>
      <c r="F142" s="28">
        <v>1</v>
      </c>
      <c r="G142" s="28">
        <v>74</v>
      </c>
      <c r="H142" s="9">
        <v>1</v>
      </c>
      <c r="I142" s="8">
        <v>94</v>
      </c>
      <c r="J142" s="28">
        <v>1</v>
      </c>
      <c r="K142" s="29">
        <v>100</v>
      </c>
      <c r="L142" s="9">
        <v>1</v>
      </c>
      <c r="M142" s="8">
        <v>100</v>
      </c>
      <c r="N142" s="28">
        <v>1</v>
      </c>
      <c r="O142" s="29">
        <v>100</v>
      </c>
      <c r="P142" s="9">
        <v>1</v>
      </c>
      <c r="Q142" s="8">
        <v>89</v>
      </c>
      <c r="R142" s="28">
        <v>1</v>
      </c>
      <c r="S142" s="28">
        <v>79</v>
      </c>
      <c r="T142" s="9">
        <v>1</v>
      </c>
      <c r="U142" s="8">
        <v>89</v>
      </c>
      <c r="V142" s="28">
        <v>1</v>
      </c>
      <c r="W142" s="28">
        <v>100</v>
      </c>
      <c r="X142" s="9">
        <v>1</v>
      </c>
      <c r="Y142" s="8">
        <v>100</v>
      </c>
      <c r="Z142" s="28">
        <v>1</v>
      </c>
      <c r="AA142" s="28">
        <v>80</v>
      </c>
      <c r="AB142" s="9">
        <v>1</v>
      </c>
      <c r="AC142" s="8">
        <v>89</v>
      </c>
      <c r="AD142" s="28">
        <v>1</v>
      </c>
      <c r="AE142" s="28">
        <v>98</v>
      </c>
      <c r="AF142" s="9">
        <v>1</v>
      </c>
      <c r="AG142" s="8">
        <v>75</v>
      </c>
      <c r="AH142" s="28">
        <v>1</v>
      </c>
      <c r="AI142" s="28">
        <v>89</v>
      </c>
      <c r="AJ142" s="9">
        <v>1</v>
      </c>
      <c r="AK142" s="8">
        <v>79</v>
      </c>
      <c r="AL142" s="28">
        <v>1</v>
      </c>
      <c r="AM142" s="28">
        <v>99</v>
      </c>
      <c r="AN142" s="9">
        <v>1</v>
      </c>
      <c r="AO142" s="8">
        <v>100</v>
      </c>
      <c r="AP142" s="28">
        <v>1</v>
      </c>
      <c r="AQ142" s="28">
        <v>91</v>
      </c>
      <c r="AR142" s="9">
        <v>1</v>
      </c>
      <c r="AS142" s="8">
        <v>90</v>
      </c>
      <c r="AT142" s="106">
        <v>1</v>
      </c>
      <c r="AU142" s="106">
        <v>84</v>
      </c>
    </row>
    <row r="143" spans="1:47" x14ac:dyDescent="0.2">
      <c r="A143" s="7" t="s">
        <v>236</v>
      </c>
      <c r="B143" s="28">
        <v>1</v>
      </c>
      <c r="C143" s="28">
        <v>90</v>
      </c>
      <c r="D143" s="9">
        <v>1</v>
      </c>
      <c r="E143" s="9">
        <v>95</v>
      </c>
      <c r="F143" s="28">
        <v>1</v>
      </c>
      <c r="G143" s="28">
        <v>91</v>
      </c>
      <c r="H143" s="9">
        <v>1</v>
      </c>
      <c r="I143" s="8">
        <v>100</v>
      </c>
      <c r="J143" s="28">
        <v>1</v>
      </c>
      <c r="K143" s="29">
        <v>99</v>
      </c>
      <c r="L143" s="9">
        <v>1</v>
      </c>
      <c r="M143" s="8">
        <v>99</v>
      </c>
      <c r="N143" s="28">
        <v>1</v>
      </c>
      <c r="O143" s="29">
        <v>89</v>
      </c>
      <c r="P143" s="9">
        <v>1</v>
      </c>
      <c r="Q143" s="8">
        <v>97</v>
      </c>
      <c r="R143" s="28">
        <v>1</v>
      </c>
      <c r="S143" s="28">
        <v>100</v>
      </c>
      <c r="T143" s="9">
        <v>1</v>
      </c>
      <c r="U143" s="8">
        <v>90</v>
      </c>
      <c r="V143" s="28">
        <v>1</v>
      </c>
      <c r="W143" s="28">
        <v>93</v>
      </c>
      <c r="X143" s="9">
        <v>1</v>
      </c>
      <c r="Y143" s="8">
        <v>100</v>
      </c>
      <c r="Z143" s="28">
        <v>1</v>
      </c>
      <c r="AA143" s="28">
        <v>70</v>
      </c>
      <c r="AB143" s="9">
        <v>1</v>
      </c>
      <c r="AC143" s="8">
        <v>90</v>
      </c>
      <c r="AD143" s="28">
        <v>1</v>
      </c>
      <c r="AE143" s="28">
        <v>97</v>
      </c>
      <c r="AF143" s="9">
        <v>1</v>
      </c>
      <c r="AG143" s="8">
        <v>81</v>
      </c>
      <c r="AH143" s="28">
        <v>1</v>
      </c>
      <c r="AI143" s="28">
        <v>99</v>
      </c>
      <c r="AJ143" s="9">
        <v>1</v>
      </c>
      <c r="AK143" s="8">
        <v>90</v>
      </c>
      <c r="AL143" s="28">
        <v>1</v>
      </c>
      <c r="AM143" s="28">
        <v>94</v>
      </c>
      <c r="AN143" s="9">
        <v>1</v>
      </c>
      <c r="AO143" s="8">
        <v>100</v>
      </c>
      <c r="AP143" s="28">
        <v>1</v>
      </c>
      <c r="AQ143" s="28">
        <v>100</v>
      </c>
      <c r="AR143" s="9">
        <v>1</v>
      </c>
      <c r="AS143" s="8">
        <v>100</v>
      </c>
      <c r="AT143" s="106">
        <v>1</v>
      </c>
      <c r="AU143" s="106">
        <v>99</v>
      </c>
    </row>
  </sheetData>
  <mergeCells count="3">
    <mergeCell ref="A1:A3"/>
    <mergeCell ref="B1:Y1"/>
    <mergeCell ref="Z1:AU1"/>
  </mergeCells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T56"/>
  <sheetViews>
    <sheetView topLeftCell="B1" zoomScaleNormal="100" zoomScaleSheetLayoutView="100" workbookViewId="0">
      <selection activeCell="S1" sqref="S1:S1048576"/>
    </sheetView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6" style="3" bestFit="1" customWidth="1"/>
    <col min="18" max="20" width="7" style="3" customWidth="1"/>
    <col min="21" max="21" width="9" style="3" customWidth="1"/>
    <col min="22" max="16384" width="9" style="3"/>
  </cols>
  <sheetData>
    <row r="1" spans="1:20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241"/>
      <c r="S1" s="242"/>
      <c r="T1" s="242"/>
    </row>
    <row r="2" spans="1:20" x14ac:dyDescent="0.2">
      <c r="A2" s="123" t="str">
        <f>'Exp_3 (All)'!A4</f>
        <v>ParkJoy_0</v>
      </c>
      <c r="B2" s="60">
        <v>1</v>
      </c>
      <c r="C2" s="61">
        <v>0</v>
      </c>
      <c r="D2" s="61">
        <v>0</v>
      </c>
      <c r="E2" s="61">
        <v>0</v>
      </c>
      <c r="F2" s="62">
        <f>'Exp_3 (Det)'!Y4</f>
        <v>23</v>
      </c>
      <c r="G2" s="62">
        <f>'Exp_3 (Det)'!Z4</f>
        <v>0</v>
      </c>
      <c r="H2" s="63">
        <f>'Exp_3 (Det)'!AA4</f>
        <v>0</v>
      </c>
      <c r="I2" s="215">
        <f>'Exp_3 (Ann)'!Y4</f>
        <v>0</v>
      </c>
      <c r="J2" s="215">
        <f>'Exp_3 (Ann)'!Z4</f>
        <v>0</v>
      </c>
      <c r="K2" s="215">
        <v>0</v>
      </c>
      <c r="L2" s="215">
        <v>0</v>
      </c>
      <c r="M2" s="215" t="e">
        <f>LOG10(L2)</f>
        <v>#NUM!</v>
      </c>
      <c r="N2" s="215" t="s">
        <v>58</v>
      </c>
      <c r="O2" s="215">
        <v>1</v>
      </c>
      <c r="P2" s="304">
        <f>AVERAGE(I2:I21)</f>
        <v>56.376086956521746</v>
      </c>
      <c r="Q2" s="311" t="s">
        <v>23</v>
      </c>
      <c r="R2" s="170"/>
      <c r="S2" s="5"/>
      <c r="T2" s="5"/>
    </row>
    <row r="3" spans="1:20" x14ac:dyDescent="0.2">
      <c r="A3" s="124" t="str">
        <f>'Exp_3 (All)'!A5</f>
        <v>ParkJoy_3</v>
      </c>
      <c r="B3" s="9">
        <v>1</v>
      </c>
      <c r="C3" s="17">
        <v>0</v>
      </c>
      <c r="D3" s="17">
        <v>0</v>
      </c>
      <c r="E3" s="17">
        <v>0.6</v>
      </c>
      <c r="F3" s="51">
        <f>'Exp_3 (Det)'!Y5</f>
        <v>23</v>
      </c>
      <c r="G3" s="51">
        <f>'Exp_3 (Det)'!Z5</f>
        <v>21</v>
      </c>
      <c r="H3" s="52">
        <f>'Exp_3 (Det)'!AA5</f>
        <v>0.91304347826086951</v>
      </c>
      <c r="I3" s="216">
        <f>'Exp_3 (Ann)'!Y5</f>
        <v>32.739130434782609</v>
      </c>
      <c r="J3" s="216">
        <f>'Exp_3 (Ann)'!Z5</f>
        <v>27.003732723971108</v>
      </c>
      <c r="K3" s="217">
        <v>372.152806</v>
      </c>
      <c r="L3" s="217">
        <v>342976026</v>
      </c>
      <c r="M3" s="213">
        <f t="shared" ref="M3:M21" si="0">LOG10(L3)</f>
        <v>8.5352637639500823</v>
      </c>
      <c r="N3" s="213">
        <v>24.249157</v>
      </c>
      <c r="O3" s="218">
        <v>0.83029399999999998</v>
      </c>
      <c r="P3" s="305"/>
      <c r="Q3" s="312"/>
      <c r="R3" s="222"/>
      <c r="S3" s="155"/>
      <c r="T3" s="155"/>
    </row>
    <row r="4" spans="1:20" x14ac:dyDescent="0.2">
      <c r="A4" s="124" t="str">
        <f>'Exp_3 (All)'!A6</f>
        <v>ParkJoy_12</v>
      </c>
      <c r="B4" s="9">
        <v>1</v>
      </c>
      <c r="C4" s="17">
        <v>0</v>
      </c>
      <c r="D4" s="17">
        <v>0.6</v>
      </c>
      <c r="E4" s="17">
        <v>0</v>
      </c>
      <c r="F4" s="51">
        <f>'Exp_3 (Det)'!Y6</f>
        <v>23</v>
      </c>
      <c r="G4" s="51">
        <f>'Exp_3 (Det)'!Z6</f>
        <v>23</v>
      </c>
      <c r="H4" s="52">
        <f>'Exp_3 (Det)'!AA6</f>
        <v>1</v>
      </c>
      <c r="I4" s="216">
        <f>'Exp_3 (Ann)'!Y6</f>
        <v>51.956521739130437</v>
      </c>
      <c r="J4" s="216">
        <f>'Exp_3 (Ann)'!Z6</f>
        <v>14.806258691603617</v>
      </c>
      <c r="K4" s="217">
        <v>243.675613</v>
      </c>
      <c r="L4" s="217">
        <v>224571445</v>
      </c>
      <c r="M4" s="213">
        <f t="shared" si="0"/>
        <v>8.3513545334600376</v>
      </c>
      <c r="N4" s="213">
        <v>25.023332</v>
      </c>
      <c r="O4" s="218">
        <v>0.95098300000000002</v>
      </c>
      <c r="P4" s="305"/>
      <c r="Q4" s="312"/>
      <c r="R4" s="222"/>
      <c r="S4" s="155"/>
      <c r="T4" s="155"/>
    </row>
    <row r="5" spans="1:20" x14ac:dyDescent="0.2">
      <c r="A5" s="124" t="str">
        <f>'Exp_3 (All)'!A7</f>
        <v>ParkJoy_0_PckErr3</v>
      </c>
      <c r="B5" s="9">
        <v>1</v>
      </c>
      <c r="C5" s="17">
        <v>8.1</v>
      </c>
      <c r="D5" s="17">
        <v>0</v>
      </c>
      <c r="E5" s="17">
        <v>0</v>
      </c>
      <c r="F5" s="51">
        <f>'Exp_3 (Det)'!Y7</f>
        <v>23</v>
      </c>
      <c r="G5" s="51">
        <f>'Exp_3 (Det)'!Z7</f>
        <v>23</v>
      </c>
      <c r="H5" s="52">
        <f>'Exp_3 (Det)'!AA7</f>
        <v>1</v>
      </c>
      <c r="I5" s="216">
        <f>'Exp_3 (Ann)'!Y7</f>
        <v>38.695652173913047</v>
      </c>
      <c r="J5" s="216">
        <f>'Exp_3 (Ann)'!Z7</f>
        <v>21.518353229085623</v>
      </c>
      <c r="K5" s="217">
        <v>26.812985999999999</v>
      </c>
      <c r="L5" s="217">
        <v>24710848</v>
      </c>
      <c r="M5" s="213">
        <f t="shared" si="0"/>
        <v>7.3928876493033924</v>
      </c>
      <c r="N5" s="213">
        <v>25.554715999999999</v>
      </c>
      <c r="O5" s="218">
        <v>0.96994199999999997</v>
      </c>
      <c r="P5" s="305"/>
      <c r="Q5" s="312"/>
      <c r="R5" s="222"/>
      <c r="S5" s="155"/>
      <c r="T5" s="155"/>
    </row>
    <row r="6" spans="1:20" x14ac:dyDescent="0.2">
      <c r="A6" s="124" t="str">
        <f>'Exp_3 (All)'!A8</f>
        <v>ParkJoy_2_PckErr1</v>
      </c>
      <c r="B6" s="9">
        <v>1</v>
      </c>
      <c r="C6" s="17">
        <v>0.7</v>
      </c>
      <c r="D6" s="17">
        <v>0</v>
      </c>
      <c r="E6" s="17">
        <v>0.4</v>
      </c>
      <c r="F6" s="51">
        <f>'Exp_3 (Det)'!Y8</f>
        <v>23</v>
      </c>
      <c r="G6" s="51">
        <f>'Exp_3 (Det)'!Z8</f>
        <v>22</v>
      </c>
      <c r="H6" s="52">
        <f>'Exp_3 (Det)'!AA8</f>
        <v>0.95652173913043481</v>
      </c>
      <c r="I6" s="216">
        <f>'Exp_3 (Ann)'!Y8</f>
        <v>24.913043478260871</v>
      </c>
      <c r="J6" s="216">
        <f>'Exp_3 (Ann)'!Z8</f>
        <v>19.785010495731498</v>
      </c>
      <c r="K6" s="217">
        <v>165.69509199999999</v>
      </c>
      <c r="L6" s="217">
        <v>152704597</v>
      </c>
      <c r="M6" s="213">
        <f t="shared" si="0"/>
        <v>8.1838521111997249</v>
      </c>
      <c r="N6" s="213">
        <v>23.651064999999999</v>
      </c>
      <c r="O6" s="218">
        <v>0.92622300000000002</v>
      </c>
      <c r="P6" s="305"/>
      <c r="Q6" s="312"/>
      <c r="R6" s="222"/>
      <c r="S6" s="155"/>
      <c r="T6" s="155"/>
    </row>
    <row r="7" spans="1:20" x14ac:dyDescent="0.2">
      <c r="A7" s="124" t="str">
        <f>'Exp_3 (All)'!A9</f>
        <v>ParkJoy_2_PckErr3</v>
      </c>
      <c r="B7" s="9">
        <v>1</v>
      </c>
      <c r="C7" s="17">
        <v>8.1</v>
      </c>
      <c r="D7" s="17">
        <v>0</v>
      </c>
      <c r="E7" s="17">
        <v>0.4</v>
      </c>
      <c r="F7" s="51">
        <f>'Exp_3 (Det)'!Y9</f>
        <v>23</v>
      </c>
      <c r="G7" s="51">
        <f>'Exp_3 (Det)'!Z9</f>
        <v>23</v>
      </c>
      <c r="H7" s="52">
        <f>'Exp_3 (Det)'!AA9</f>
        <v>1</v>
      </c>
      <c r="I7" s="216">
        <f>'Exp_3 (Ann)'!Y9</f>
        <v>51.521739130434781</v>
      </c>
      <c r="J7" s="216">
        <f>'Exp_3 (Ann)'!Z9</f>
        <v>23.546606714068922</v>
      </c>
      <c r="K7" s="217">
        <v>184.71830700000001</v>
      </c>
      <c r="L7" s="217">
        <v>170236392</v>
      </c>
      <c r="M7" s="213">
        <f t="shared" si="0"/>
        <v>8.231052406249967</v>
      </c>
      <c r="N7" s="213">
        <v>23.717787999999999</v>
      </c>
      <c r="O7" s="218">
        <v>0.89302300000000001</v>
      </c>
      <c r="P7" s="305"/>
      <c r="Q7" s="312"/>
      <c r="R7" s="222"/>
      <c r="S7" s="155"/>
      <c r="T7" s="155"/>
    </row>
    <row r="8" spans="1:20" x14ac:dyDescent="0.2">
      <c r="A8" s="124" t="str">
        <f>'Exp_3 (All)'!A10</f>
        <v>ParkJoy_3_PckErr1</v>
      </c>
      <c r="B8" s="9">
        <v>1</v>
      </c>
      <c r="C8" s="17">
        <v>0.7</v>
      </c>
      <c r="D8" s="17">
        <v>0</v>
      </c>
      <c r="E8" s="17">
        <v>0.6</v>
      </c>
      <c r="F8" s="51">
        <f>'Exp_3 (Det)'!Y10</f>
        <v>23</v>
      </c>
      <c r="G8" s="51">
        <f>'Exp_3 (Det)'!Z10</f>
        <v>23</v>
      </c>
      <c r="H8" s="52">
        <f>'Exp_3 (Det)'!AA10</f>
        <v>1</v>
      </c>
      <c r="I8" s="216">
        <f>'Exp_3 (Ann)'!Y10</f>
        <v>44.608695652173914</v>
      </c>
      <c r="J8" s="216">
        <f>'Exp_3 (Ann)'!Z10</f>
        <v>21.310985494969454</v>
      </c>
      <c r="K8" s="217">
        <v>372.52678300000002</v>
      </c>
      <c r="L8" s="217">
        <v>343320683</v>
      </c>
      <c r="M8" s="213">
        <f t="shared" si="0"/>
        <v>8.5356999678364485</v>
      </c>
      <c r="N8" s="213">
        <v>23.691157</v>
      </c>
      <c r="O8" s="218">
        <v>0.82580100000000001</v>
      </c>
      <c r="P8" s="305"/>
      <c r="Q8" s="312"/>
      <c r="R8" s="222"/>
      <c r="S8" s="155"/>
      <c r="T8" s="155"/>
    </row>
    <row r="9" spans="1:20" x14ac:dyDescent="0.2">
      <c r="A9" s="124" t="str">
        <f>'Exp_3 (All)'!A11</f>
        <v>ParkJoy_3_PckErr3</v>
      </c>
      <c r="B9" s="9">
        <v>1</v>
      </c>
      <c r="C9" s="17">
        <v>8.1</v>
      </c>
      <c r="D9" s="17">
        <v>0</v>
      </c>
      <c r="E9" s="17">
        <v>0.6</v>
      </c>
      <c r="F9" s="51">
        <f>'Exp_3 (Det)'!Y11</f>
        <v>23</v>
      </c>
      <c r="G9" s="51">
        <f>'Exp_3 (Det)'!Z11</f>
        <v>23</v>
      </c>
      <c r="H9" s="52">
        <f>'Exp_3 (Det)'!AA11</f>
        <v>1</v>
      </c>
      <c r="I9" s="216">
        <f>'Exp_3 (Ann)'!Y11</f>
        <v>59.434782608695649</v>
      </c>
      <c r="J9" s="216">
        <f>'Exp_3 (Ann)'!Z11</f>
        <v>25.503700421269567</v>
      </c>
      <c r="K9" s="217">
        <v>385.91470199999998</v>
      </c>
      <c r="L9" s="217">
        <v>355658989</v>
      </c>
      <c r="M9" s="213">
        <f t="shared" si="0"/>
        <v>8.551033789622549</v>
      </c>
      <c r="N9" s="213">
        <v>23.620239000000002</v>
      </c>
      <c r="O9" s="218">
        <v>0.80013900000000004</v>
      </c>
      <c r="P9" s="305"/>
      <c r="Q9" s="312"/>
      <c r="R9" s="222"/>
      <c r="S9" s="155"/>
      <c r="T9" s="155"/>
    </row>
    <row r="10" spans="1:20" x14ac:dyDescent="0.2">
      <c r="A10" s="124" t="str">
        <f>'Exp_3 (All)'!A12</f>
        <v>ParkJoy_8_PckErr1</v>
      </c>
      <c r="B10" s="9">
        <v>1</v>
      </c>
      <c r="C10" s="17">
        <v>0.7</v>
      </c>
      <c r="D10" s="17">
        <v>0.4</v>
      </c>
      <c r="E10" s="17">
        <v>0</v>
      </c>
      <c r="F10" s="51">
        <f>'Exp_3 (Det)'!Y12</f>
        <v>23</v>
      </c>
      <c r="G10" s="51">
        <f>'Exp_3 (Det)'!Z12</f>
        <v>23</v>
      </c>
      <c r="H10" s="52">
        <f>'Exp_3 (Det)'!AA12</f>
        <v>1</v>
      </c>
      <c r="I10" s="216">
        <f>'Exp_3 (Ann)'!Y12</f>
        <v>44.608695652173914</v>
      </c>
      <c r="J10" s="216">
        <f>'Exp_3 (Ann)'!Z12</f>
        <v>17.366998825972896</v>
      </c>
      <c r="K10" s="217">
        <v>108.67362799999999</v>
      </c>
      <c r="L10" s="217">
        <v>100153616</v>
      </c>
      <c r="M10" s="213">
        <f t="shared" si="0"/>
        <v>8.0006666339141361</v>
      </c>
      <c r="N10" s="213">
        <v>23.841605000000001</v>
      </c>
      <c r="O10" s="218">
        <v>0.96970500000000004</v>
      </c>
      <c r="P10" s="305"/>
      <c r="Q10" s="312"/>
      <c r="R10" s="222"/>
      <c r="S10" s="155"/>
      <c r="T10" s="155"/>
    </row>
    <row r="11" spans="1:20" x14ac:dyDescent="0.2">
      <c r="A11" s="124" t="str">
        <f>'Exp_3 (All)'!A13</f>
        <v>ParkJoy_8_PckErr3</v>
      </c>
      <c r="B11" s="9">
        <v>1</v>
      </c>
      <c r="C11" s="17">
        <v>8.1</v>
      </c>
      <c r="D11" s="17">
        <v>0.4</v>
      </c>
      <c r="E11" s="17">
        <v>0</v>
      </c>
      <c r="F11" s="51">
        <f>'Exp_3 (Det)'!Y13</f>
        <v>23</v>
      </c>
      <c r="G11" s="51">
        <f>'Exp_3 (Det)'!Z13</f>
        <v>23</v>
      </c>
      <c r="H11" s="52">
        <f>'Exp_3 (Det)'!AA13</f>
        <v>1</v>
      </c>
      <c r="I11" s="216">
        <f>'Exp_3 (Ann)'!Y13</f>
        <v>57.260869565217391</v>
      </c>
      <c r="J11" s="216">
        <f>'Exp_3 (Ann)'!Z13</f>
        <v>19.561598259912536</v>
      </c>
      <c r="K11" s="217">
        <v>133.758184</v>
      </c>
      <c r="L11" s="217">
        <v>123271542</v>
      </c>
      <c r="M11" s="213">
        <f t="shared" si="0"/>
        <v>8.0908628285920834</v>
      </c>
      <c r="N11" s="213">
        <v>23.888473000000001</v>
      </c>
      <c r="O11" s="218">
        <v>0.93</v>
      </c>
      <c r="P11" s="305"/>
      <c r="Q11" s="312"/>
      <c r="R11" s="222"/>
      <c r="S11" s="155"/>
      <c r="T11" s="155"/>
    </row>
    <row r="12" spans="1:20" x14ac:dyDescent="0.2">
      <c r="A12" s="124" t="str">
        <f>'Exp_3 (All)'!A14</f>
        <v>ParkJoy_10_PckErr1</v>
      </c>
      <c r="B12" s="9">
        <v>1</v>
      </c>
      <c r="C12" s="17">
        <v>0.7</v>
      </c>
      <c r="D12" s="17">
        <v>0.4</v>
      </c>
      <c r="E12" s="17">
        <v>0.4</v>
      </c>
      <c r="F12" s="51">
        <f>'Exp_3 (Det)'!Y14</f>
        <v>23</v>
      </c>
      <c r="G12" s="51">
        <f>'Exp_3 (Det)'!Z14</f>
        <v>23</v>
      </c>
      <c r="H12" s="52">
        <f>'Exp_3 (Det)'!AA14</f>
        <v>1</v>
      </c>
      <c r="I12" s="216">
        <f>'Exp_3 (Ann)'!Y14</f>
        <v>53.608695652173914</v>
      </c>
      <c r="J12" s="216">
        <f>'Exp_3 (Ann)'!Z14</f>
        <v>19.750118826880243</v>
      </c>
      <c r="K12" s="217">
        <v>234.93780599999999</v>
      </c>
      <c r="L12" s="217">
        <v>216518682</v>
      </c>
      <c r="M12" s="213">
        <f t="shared" si="0"/>
        <v>8.3354953747746983</v>
      </c>
      <c r="N12" s="213">
        <v>25.425356000000001</v>
      </c>
      <c r="O12" s="218">
        <v>0.90482600000000002</v>
      </c>
      <c r="P12" s="305"/>
      <c r="Q12" s="312"/>
      <c r="R12" s="222"/>
      <c r="S12" s="155"/>
      <c r="T12" s="155"/>
    </row>
    <row r="13" spans="1:20" x14ac:dyDescent="0.2">
      <c r="A13" s="124" t="str">
        <f>'Exp_3 (All)'!A15</f>
        <v>ParkJoy_10_PckErr3</v>
      </c>
      <c r="B13" s="9">
        <v>1</v>
      </c>
      <c r="C13" s="17">
        <v>8.1</v>
      </c>
      <c r="D13" s="17">
        <v>0.4</v>
      </c>
      <c r="E13" s="17">
        <v>0.4</v>
      </c>
      <c r="F13" s="51">
        <f>'Exp_3 (Det)'!Y15</f>
        <v>23</v>
      </c>
      <c r="G13" s="51">
        <f>'Exp_3 (Det)'!Z15</f>
        <v>23</v>
      </c>
      <c r="H13" s="52">
        <f>'Exp_3 (Det)'!AA15</f>
        <v>1</v>
      </c>
      <c r="I13" s="216">
        <f>'Exp_3 (Ann)'!Y15</f>
        <v>63.347826086956523</v>
      </c>
      <c r="J13" s="216">
        <f>'Exp_3 (Ann)'!Z15</f>
        <v>18.408517533646251</v>
      </c>
      <c r="K13" s="217">
        <v>252.76523700000001</v>
      </c>
      <c r="L13" s="217">
        <v>232948442</v>
      </c>
      <c r="M13" s="213">
        <f t="shared" si="0"/>
        <v>8.3672598101563569</v>
      </c>
      <c r="N13" s="213">
        <v>25.033334</v>
      </c>
      <c r="O13" s="218">
        <v>0.86965300000000001</v>
      </c>
      <c r="P13" s="305"/>
      <c r="Q13" s="312"/>
      <c r="R13" s="222"/>
      <c r="S13" s="155"/>
      <c r="T13" s="155"/>
    </row>
    <row r="14" spans="1:20" x14ac:dyDescent="0.2">
      <c r="A14" s="124" t="str">
        <f>'Exp_3 (All)'!A16</f>
        <v>ParkJoy_11_PckErr1</v>
      </c>
      <c r="B14" s="9">
        <v>1</v>
      </c>
      <c r="C14" s="17">
        <v>0.7</v>
      </c>
      <c r="D14" s="17">
        <v>0.4</v>
      </c>
      <c r="E14" s="17">
        <v>0.6</v>
      </c>
      <c r="F14" s="51">
        <f>'Exp_3 (Det)'!Y16</f>
        <v>23</v>
      </c>
      <c r="G14" s="51">
        <f>'Exp_3 (Det)'!Z16</f>
        <v>23</v>
      </c>
      <c r="H14" s="52">
        <f>'Exp_3 (Det)'!AA16</f>
        <v>1</v>
      </c>
      <c r="I14" s="216">
        <f>'Exp_3 (Ann)'!Y16</f>
        <v>71.739130434782609</v>
      </c>
      <c r="J14" s="216">
        <f>'Exp_3 (Ann)'!Z16</f>
        <v>18.043425877346685</v>
      </c>
      <c r="K14" s="217">
        <v>422.14747399999999</v>
      </c>
      <c r="L14" s="217">
        <v>389051112</v>
      </c>
      <c r="M14" s="213">
        <f t="shared" si="0"/>
        <v>8.590006660969344</v>
      </c>
      <c r="N14" s="213">
        <v>24.633676000000001</v>
      </c>
      <c r="O14" s="218">
        <v>0.80755299999999997</v>
      </c>
      <c r="P14" s="305"/>
      <c r="Q14" s="312"/>
      <c r="R14" s="222"/>
      <c r="S14" s="155"/>
      <c r="T14" s="155"/>
    </row>
    <row r="15" spans="1:20" x14ac:dyDescent="0.2">
      <c r="A15" s="124" t="str">
        <f>'Exp_3 (All)'!A17</f>
        <v>ParkJoy_11_PckErr3</v>
      </c>
      <c r="B15" s="9">
        <v>1</v>
      </c>
      <c r="C15" s="17">
        <v>8.1</v>
      </c>
      <c r="D15" s="17">
        <v>0.4</v>
      </c>
      <c r="E15" s="17">
        <v>0.6</v>
      </c>
      <c r="F15" s="51">
        <f>'Exp_3 (Det)'!Y17</f>
        <v>23</v>
      </c>
      <c r="G15" s="51">
        <f>'Exp_3 (Det)'!Z17</f>
        <v>23</v>
      </c>
      <c r="H15" s="52">
        <f>'Exp_3 (Det)'!AA17</f>
        <v>1</v>
      </c>
      <c r="I15" s="216">
        <f>'Exp_3 (Ann)'!Y17</f>
        <v>79.739130434782609</v>
      </c>
      <c r="J15" s="216">
        <f>'Exp_3 (Ann)'!Z17</f>
        <v>15.08225143340329</v>
      </c>
      <c r="K15" s="217">
        <v>435.00718699999999</v>
      </c>
      <c r="L15" s="217">
        <v>400902624</v>
      </c>
      <c r="M15" s="213">
        <f t="shared" si="0"/>
        <v>8.6030388988172248</v>
      </c>
      <c r="N15" s="213">
        <v>24.234335000000002</v>
      </c>
      <c r="O15" s="218">
        <v>0.77824300000000002</v>
      </c>
      <c r="P15" s="305"/>
      <c r="Q15" s="312"/>
      <c r="R15" s="222"/>
      <c r="S15" s="155"/>
      <c r="T15" s="155"/>
    </row>
    <row r="16" spans="1:20" x14ac:dyDescent="0.2">
      <c r="A16" s="124" t="str">
        <f>'Exp_3 (All)'!A18</f>
        <v>ParkJoy_12_PckErr1</v>
      </c>
      <c r="B16" s="9">
        <v>1</v>
      </c>
      <c r="C16" s="17">
        <v>0.7</v>
      </c>
      <c r="D16" s="17">
        <v>0.6</v>
      </c>
      <c r="E16" s="17">
        <v>0</v>
      </c>
      <c r="F16" s="51">
        <f>'Exp_3 (Det)'!Y18</f>
        <v>23</v>
      </c>
      <c r="G16" s="51">
        <f>'Exp_3 (Det)'!Z18</f>
        <v>23</v>
      </c>
      <c r="H16" s="52">
        <f>'Exp_3 (Det)'!AA18</f>
        <v>1</v>
      </c>
      <c r="I16" s="216">
        <f>'Exp_3 (Ann)'!Y18</f>
        <v>57.478260869565219</v>
      </c>
      <c r="J16" s="216">
        <f>'Exp_3 (Ann)'!Z18</f>
        <v>18.595868468847375</v>
      </c>
      <c r="K16" s="217">
        <v>243.93507099999999</v>
      </c>
      <c r="L16" s="217">
        <v>224810561</v>
      </c>
      <c r="M16" s="213">
        <f t="shared" si="0"/>
        <v>8.3518167093716187</v>
      </c>
      <c r="N16" s="213">
        <v>24.250347000000001</v>
      </c>
      <c r="O16" s="218">
        <v>0.94184500000000004</v>
      </c>
      <c r="P16" s="305"/>
      <c r="Q16" s="312"/>
      <c r="R16" s="222"/>
      <c r="S16" s="155"/>
      <c r="T16" s="155"/>
    </row>
    <row r="17" spans="1:20" x14ac:dyDescent="0.2">
      <c r="A17" s="124" t="str">
        <f>'Exp_3 (All)'!A19</f>
        <v>ParkJoy_12_PckErr3</v>
      </c>
      <c r="B17" s="9">
        <v>1</v>
      </c>
      <c r="C17" s="17">
        <v>8.1</v>
      </c>
      <c r="D17" s="17">
        <v>0.6</v>
      </c>
      <c r="E17" s="17">
        <v>0</v>
      </c>
      <c r="F17" s="51">
        <f>'Exp_3 (Det)'!Y19</f>
        <v>23</v>
      </c>
      <c r="G17" s="51">
        <f>'Exp_3 (Det)'!Z19</f>
        <v>23</v>
      </c>
      <c r="H17" s="52">
        <f>'Exp_3 (Det)'!AA19</f>
        <v>1</v>
      </c>
      <c r="I17" s="216">
        <f>'Exp_3 (Ann)'!Y19</f>
        <v>66.739130434782609</v>
      </c>
      <c r="J17" s="216">
        <f>'Exp_3 (Ann)'!Z19</f>
        <v>18.206435903284174</v>
      </c>
      <c r="K17" s="217">
        <v>268.54314299999999</v>
      </c>
      <c r="L17" s="217">
        <v>247489361</v>
      </c>
      <c r="M17" s="213">
        <f t="shared" si="0"/>
        <v>8.3935565343471517</v>
      </c>
      <c r="N17" s="213">
        <v>24.057053</v>
      </c>
      <c r="O17" s="218">
        <v>0.90120599999999995</v>
      </c>
      <c r="P17" s="305"/>
      <c r="Q17" s="312"/>
      <c r="R17" s="222"/>
      <c r="S17" s="155"/>
      <c r="T17" s="155"/>
    </row>
    <row r="18" spans="1:20" x14ac:dyDescent="0.2">
      <c r="A18" s="124" t="str">
        <f>'Exp_3 (All)'!A20</f>
        <v>ParkJoy_14_PckErr1</v>
      </c>
      <c r="B18" s="9">
        <v>1</v>
      </c>
      <c r="C18" s="17">
        <v>0.7</v>
      </c>
      <c r="D18" s="17">
        <v>0.6</v>
      </c>
      <c r="E18" s="17">
        <v>0.4</v>
      </c>
      <c r="F18" s="51">
        <f>'Exp_3 (Det)'!Y20</f>
        <v>23</v>
      </c>
      <c r="G18" s="51">
        <f>'Exp_3 (Det)'!Z20</f>
        <v>23</v>
      </c>
      <c r="H18" s="52">
        <f>'Exp_3 (Det)'!AA20</f>
        <v>1</v>
      </c>
      <c r="I18" s="216">
        <f>'Exp_3 (Ann)'!Y20</f>
        <v>75.956521739130437</v>
      </c>
      <c r="J18" s="216">
        <f>'Exp_3 (Ann)'!Z20</f>
        <v>16.720913037460733</v>
      </c>
      <c r="K18" s="217">
        <v>350.744213</v>
      </c>
      <c r="L18" s="217">
        <v>323245867</v>
      </c>
      <c r="M18" s="213">
        <f t="shared" si="0"/>
        <v>8.50953298072778</v>
      </c>
      <c r="N18" s="213">
        <v>23.982489000000001</v>
      </c>
      <c r="O18" s="218">
        <v>0.87665099999999996</v>
      </c>
      <c r="P18" s="305"/>
      <c r="Q18" s="312"/>
      <c r="R18" s="222"/>
      <c r="S18" s="155"/>
      <c r="T18" s="155"/>
    </row>
    <row r="19" spans="1:20" x14ac:dyDescent="0.2">
      <c r="A19" s="124" t="str">
        <f>'Exp_3 (All)'!A21</f>
        <v>ParkJoy_14_PckErr3</v>
      </c>
      <c r="B19" s="9">
        <v>1</v>
      </c>
      <c r="C19" s="17">
        <v>8.1</v>
      </c>
      <c r="D19" s="17">
        <v>0.6</v>
      </c>
      <c r="E19" s="17">
        <v>0.4</v>
      </c>
      <c r="F19" s="51">
        <f>'Exp_3 (Det)'!Y21</f>
        <v>23</v>
      </c>
      <c r="G19" s="51">
        <f>'Exp_3 (Det)'!Z21</f>
        <v>23</v>
      </c>
      <c r="H19" s="52">
        <f>'Exp_3 (Det)'!AA21</f>
        <v>1</v>
      </c>
      <c r="I19" s="216">
        <f>'Exp_3 (Ann)'!Y21</f>
        <v>80.913043478260875</v>
      </c>
      <c r="J19" s="216">
        <f>'Exp_3 (Ann)'!Z21</f>
        <v>11.401407582472423</v>
      </c>
      <c r="K19" s="217">
        <v>367.537215</v>
      </c>
      <c r="L19" s="217">
        <v>338722297</v>
      </c>
      <c r="M19" s="213">
        <f t="shared" si="0"/>
        <v>8.5298437857953253</v>
      </c>
      <c r="N19" s="213">
        <v>23.809736000000001</v>
      </c>
      <c r="O19" s="218">
        <v>0.83887599999999996</v>
      </c>
      <c r="P19" s="305"/>
      <c r="Q19" s="312"/>
      <c r="R19" s="222"/>
      <c r="S19" s="155"/>
      <c r="T19" s="155"/>
    </row>
    <row r="20" spans="1:20" x14ac:dyDescent="0.2">
      <c r="A20" s="124" t="str">
        <f>'Exp_3 (All)'!A22</f>
        <v>ParkJoy_15_PckErr1</v>
      </c>
      <c r="B20" s="9">
        <v>1</v>
      </c>
      <c r="C20" s="17">
        <v>0.7</v>
      </c>
      <c r="D20" s="17">
        <v>0.6</v>
      </c>
      <c r="E20" s="17">
        <v>0.6</v>
      </c>
      <c r="F20" s="51">
        <f>'Exp_3 (Det)'!Y22</f>
        <v>23</v>
      </c>
      <c r="G20" s="51">
        <f>'Exp_3 (Det)'!Z22</f>
        <v>23</v>
      </c>
      <c r="H20" s="52">
        <f>'Exp_3 (Det)'!AA22</f>
        <v>1</v>
      </c>
      <c r="I20" s="216">
        <f>'Exp_3 (Ann)'!Y22</f>
        <v>84.304347826086953</v>
      </c>
      <c r="J20" s="216">
        <f>'Exp_3 (Ann)'!Z22</f>
        <v>15.052739957800158</v>
      </c>
      <c r="K20" s="217">
        <v>527.65341100000001</v>
      </c>
      <c r="L20" s="217">
        <v>486285384</v>
      </c>
      <c r="M20" s="213">
        <f t="shared" si="0"/>
        <v>8.6868912164249732</v>
      </c>
      <c r="N20" s="213">
        <v>23.634132999999999</v>
      </c>
      <c r="O20" s="218">
        <v>0.781806</v>
      </c>
      <c r="P20" s="305"/>
      <c r="Q20" s="312"/>
      <c r="R20" s="222"/>
      <c r="S20" s="155"/>
      <c r="T20" s="155"/>
    </row>
    <row r="21" spans="1:20" ht="12" thickBot="1" x14ac:dyDescent="0.25">
      <c r="A21" s="125" t="str">
        <f>'Exp_3 (All)'!A23</f>
        <v>ParkJoy_15_PckErr3</v>
      </c>
      <c r="B21" s="126">
        <v>1</v>
      </c>
      <c r="C21" s="127">
        <v>8.1</v>
      </c>
      <c r="D21" s="127">
        <v>0.6</v>
      </c>
      <c r="E21" s="127">
        <v>0.6</v>
      </c>
      <c r="F21" s="128">
        <f>'Exp_3 (Det)'!Y23</f>
        <v>23</v>
      </c>
      <c r="G21" s="128">
        <f>'Exp_3 (Det)'!Z23</f>
        <v>23</v>
      </c>
      <c r="H21" s="129">
        <f>'Exp_3 (Det)'!AA23</f>
        <v>1</v>
      </c>
      <c r="I21" s="219">
        <f>'Exp_3 (Ann)'!Y23</f>
        <v>87.956521739130437</v>
      </c>
      <c r="J21" s="219">
        <f>'Exp_3 (Ann)'!Z23</f>
        <v>15.775349760910267</v>
      </c>
      <c r="K21" s="220">
        <v>539.66293199999996</v>
      </c>
      <c r="L21" s="220">
        <v>497353358</v>
      </c>
      <c r="M21" s="214">
        <f t="shared" si="0"/>
        <v>8.6966650545305786</v>
      </c>
      <c r="N21" s="214">
        <v>23.430615</v>
      </c>
      <c r="O21" s="221">
        <v>0.75037100000000001</v>
      </c>
      <c r="P21" s="310"/>
      <c r="Q21" s="313"/>
      <c r="R21" s="222"/>
      <c r="S21" s="155"/>
      <c r="T21" s="155"/>
    </row>
    <row r="22" spans="1:20" s="18" customFormat="1" x14ac:dyDescent="0.2">
      <c r="A22" s="157"/>
      <c r="B22" s="14"/>
      <c r="C22" s="156"/>
      <c r="D22" s="156"/>
      <c r="E22" s="156"/>
      <c r="F22" s="47"/>
      <c r="G22" s="47"/>
      <c r="H22" s="46"/>
      <c r="I22" s="158"/>
      <c r="J22" s="158"/>
      <c r="K22" s="158"/>
      <c r="L22" s="158"/>
      <c r="M22" s="158"/>
      <c r="N22" s="158"/>
      <c r="O22" s="158"/>
      <c r="P22" s="159"/>
      <c r="Q22" s="159"/>
      <c r="R22" s="222"/>
      <c r="S22" s="155"/>
      <c r="T22" s="155"/>
    </row>
    <row r="23" spans="1:20" s="18" customFormat="1" x14ac:dyDescent="0.2">
      <c r="A23" s="157"/>
      <c r="B23" s="14"/>
      <c r="C23" s="156"/>
      <c r="D23" s="156"/>
      <c r="E23" s="156"/>
      <c r="F23" s="47"/>
      <c r="G23" s="47"/>
      <c r="H23" s="46"/>
      <c r="I23" s="158"/>
      <c r="J23" s="158"/>
      <c r="K23" s="158"/>
      <c r="L23" s="158"/>
      <c r="M23" s="158"/>
      <c r="N23" s="158"/>
      <c r="O23" s="158"/>
      <c r="P23" s="159"/>
      <c r="Q23" s="159"/>
      <c r="R23" s="160"/>
    </row>
    <row r="24" spans="1:20" x14ac:dyDescent="0.2">
      <c r="H24" s="171"/>
      <c r="I24" s="90"/>
    </row>
    <row r="25" spans="1:20" ht="14.25" x14ac:dyDescent="0.2">
      <c r="A25"/>
      <c r="B25"/>
      <c r="C25"/>
      <c r="H25" s="155"/>
    </row>
    <row r="26" spans="1:20" ht="14.25" x14ac:dyDescent="0.2">
      <c r="A26"/>
      <c r="B26"/>
      <c r="C26"/>
      <c r="H26" s="155"/>
    </row>
    <row r="27" spans="1:20" ht="14.25" x14ac:dyDescent="0.2">
      <c r="A27"/>
      <c r="B27"/>
      <c r="C27"/>
      <c r="H27" s="155"/>
    </row>
    <row r="28" spans="1:20" ht="14.25" x14ac:dyDescent="0.2">
      <c r="A28"/>
      <c r="B28"/>
      <c r="C28"/>
      <c r="H28" s="155"/>
    </row>
    <row r="29" spans="1:20" ht="14.25" x14ac:dyDescent="0.2">
      <c r="A29"/>
      <c r="B29"/>
      <c r="C29"/>
      <c r="H29" s="155"/>
    </row>
    <row r="30" spans="1:20" ht="14.25" x14ac:dyDescent="0.2">
      <c r="A30"/>
      <c r="B30"/>
      <c r="C30"/>
      <c r="H30" s="155"/>
    </row>
    <row r="31" spans="1:20" ht="14.25" x14ac:dyDescent="0.2">
      <c r="A31"/>
      <c r="B31"/>
      <c r="C31"/>
      <c r="H31" s="155"/>
    </row>
    <row r="32" spans="1:20" ht="14.25" x14ac:dyDescent="0.2">
      <c r="A32"/>
      <c r="B32"/>
      <c r="C32"/>
      <c r="H32" s="155"/>
    </row>
    <row r="33" spans="1:9" ht="14.25" x14ac:dyDescent="0.2">
      <c r="A33"/>
      <c r="B33"/>
      <c r="C33"/>
      <c r="H33" s="155"/>
    </row>
    <row r="34" spans="1:9" ht="14.25" x14ac:dyDescent="0.2">
      <c r="A34"/>
      <c r="B34"/>
      <c r="C34"/>
      <c r="H34" s="155"/>
    </row>
    <row r="35" spans="1:9" ht="14.25" x14ac:dyDescent="0.2">
      <c r="A35"/>
      <c r="H35" s="155"/>
    </row>
    <row r="36" spans="1:9" ht="14.25" x14ac:dyDescent="0.2">
      <c r="A36"/>
      <c r="H36" s="155"/>
    </row>
    <row r="37" spans="1:9" ht="14.25" x14ac:dyDescent="0.2">
      <c r="A37"/>
      <c r="H37" s="155"/>
    </row>
    <row r="38" spans="1:9" ht="14.25" x14ac:dyDescent="0.2">
      <c r="A38"/>
      <c r="H38" s="155"/>
    </row>
    <row r="39" spans="1:9" ht="14.25" x14ac:dyDescent="0.2">
      <c r="A39"/>
      <c r="H39" s="155"/>
    </row>
    <row r="40" spans="1:9" ht="14.25" x14ac:dyDescent="0.2">
      <c r="A40"/>
      <c r="H40" s="155"/>
    </row>
    <row r="41" spans="1:9" ht="14.25" x14ac:dyDescent="0.2">
      <c r="A41"/>
      <c r="H41" s="155"/>
    </row>
    <row r="42" spans="1:9" ht="14.25" x14ac:dyDescent="0.2">
      <c r="A42"/>
      <c r="H42" s="155"/>
    </row>
    <row r="43" spans="1:9" ht="14.25" x14ac:dyDescent="0.2">
      <c r="A43"/>
      <c r="H43" s="155"/>
    </row>
    <row r="44" spans="1:9" ht="14.25" x14ac:dyDescent="0.2">
      <c r="A44"/>
      <c r="H44" s="155"/>
    </row>
    <row r="45" spans="1:9" ht="14.25" x14ac:dyDescent="0.2">
      <c r="A45"/>
      <c r="I45" s="155"/>
    </row>
    <row r="46" spans="1:9" ht="14.25" x14ac:dyDescent="0.2">
      <c r="A46"/>
    </row>
    <row r="47" spans="1:9" ht="14.25" x14ac:dyDescent="0.2">
      <c r="A47"/>
    </row>
    <row r="48" spans="1:9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14.25" x14ac:dyDescent="0.2">
      <c r="A54"/>
    </row>
    <row r="55" spans="1:1" ht="14.25" x14ac:dyDescent="0.2">
      <c r="A55"/>
    </row>
    <row r="56" spans="1:1" ht="14.25" x14ac:dyDescent="0.2">
      <c r="A56"/>
    </row>
  </sheetData>
  <sortState ref="T3:T22">
    <sortCondition ref="T3"/>
  </sortState>
  <mergeCells count="2">
    <mergeCell ref="P2:P21"/>
    <mergeCell ref="Q2:Q2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V22"/>
  <sheetViews>
    <sheetView zoomScaleNormal="100" zoomScaleSheetLayoutView="100" workbookViewId="0"/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6.125" style="3" bestFit="1" customWidth="1"/>
    <col min="18" max="21" width="7" style="3" customWidth="1"/>
    <col min="22" max="16384" width="9" style="3"/>
  </cols>
  <sheetData>
    <row r="1" spans="1:22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314"/>
      <c r="S1" s="315"/>
      <c r="T1" s="315"/>
      <c r="U1" s="315"/>
      <c r="V1" s="132"/>
    </row>
    <row r="2" spans="1:22" x14ac:dyDescent="0.2">
      <c r="A2" s="123" t="str">
        <f>'Exp_3 (All)'!A24</f>
        <v>IntoTree_0</v>
      </c>
      <c r="B2" s="60">
        <v>2</v>
      </c>
      <c r="C2" s="61">
        <v>0</v>
      </c>
      <c r="D2" s="61">
        <v>0</v>
      </c>
      <c r="E2" s="61">
        <v>0</v>
      </c>
      <c r="F2" s="62">
        <f>'Exp_3 (Det)'!Y24</f>
        <v>23</v>
      </c>
      <c r="G2" s="62">
        <f>'Exp_3 (Det)'!Z24</f>
        <v>2</v>
      </c>
      <c r="H2" s="63">
        <f>'Exp_3 (Det)'!AA24</f>
        <v>8.6956521739130432E-2</v>
      </c>
      <c r="I2" s="215">
        <f>'Exp_3 (Ann)'!Y24</f>
        <v>0.69565217391304346</v>
      </c>
      <c r="J2" s="215">
        <f>'Exp_3 (Ann)'!Z24</f>
        <v>2.304832524160243</v>
      </c>
      <c r="K2" s="215">
        <v>0</v>
      </c>
      <c r="L2" s="215">
        <v>0</v>
      </c>
      <c r="M2" s="215" t="e">
        <f t="shared" ref="M2:M21" si="0">LOG10(L2)</f>
        <v>#NUM!</v>
      </c>
      <c r="N2" s="215" t="s">
        <v>58</v>
      </c>
      <c r="O2" s="215">
        <v>1</v>
      </c>
      <c r="P2" s="304">
        <f>AVERAGE(I2:I21)</f>
        <v>49.191304347826076</v>
      </c>
      <c r="Q2" s="311" t="s">
        <v>24</v>
      </c>
      <c r="R2" s="223"/>
      <c r="S2" s="223"/>
      <c r="T2" s="224"/>
      <c r="U2" s="224"/>
    </row>
    <row r="3" spans="1:22" x14ac:dyDescent="0.2">
      <c r="A3" s="124" t="str">
        <f>'Exp_3 (All)'!A25</f>
        <v>IntoTree_3</v>
      </c>
      <c r="B3" s="9">
        <v>2</v>
      </c>
      <c r="C3" s="17">
        <v>0</v>
      </c>
      <c r="D3" s="17">
        <v>0</v>
      </c>
      <c r="E3" s="17">
        <v>0.6</v>
      </c>
      <c r="F3" s="51">
        <f>'Exp_3 (Det)'!Y25</f>
        <v>23</v>
      </c>
      <c r="G3" s="51">
        <f>'Exp_3 (Det)'!Z25</f>
        <v>22</v>
      </c>
      <c r="H3" s="52">
        <f>'Exp_3 (Det)'!AA25</f>
        <v>0.95652173913043481</v>
      </c>
      <c r="I3" s="216">
        <f>'Exp_3 (Ann)'!Y25</f>
        <v>39.695652173913047</v>
      </c>
      <c r="J3" s="216">
        <f>'Exp_3 (Ann)'!Z25</f>
        <v>29.554933110163606</v>
      </c>
      <c r="K3" s="217">
        <v>40.072992999999997</v>
      </c>
      <c r="L3" s="217">
        <v>36931270</v>
      </c>
      <c r="M3" s="213">
        <f t="shared" si="0"/>
        <v>7.567394242514462</v>
      </c>
      <c r="N3" s="213">
        <v>31.803961000000001</v>
      </c>
      <c r="O3" s="218">
        <v>0.92316600000000004</v>
      </c>
      <c r="P3" s="305"/>
      <c r="Q3" s="312"/>
      <c r="R3" s="155"/>
      <c r="S3" s="155"/>
      <c r="T3" s="155"/>
      <c r="U3" s="155"/>
    </row>
    <row r="4" spans="1:22" x14ac:dyDescent="0.2">
      <c r="A4" s="124" t="str">
        <f>'Exp_3 (All)'!A26</f>
        <v>IntoTree_12</v>
      </c>
      <c r="B4" s="9">
        <v>2</v>
      </c>
      <c r="C4" s="17">
        <v>0</v>
      </c>
      <c r="D4" s="17">
        <v>0.6</v>
      </c>
      <c r="E4" s="17">
        <v>0</v>
      </c>
      <c r="F4" s="51">
        <f>'Exp_3 (Det)'!Y26</f>
        <v>23</v>
      </c>
      <c r="G4" s="51">
        <f>'Exp_3 (Det)'!Z26</f>
        <v>23</v>
      </c>
      <c r="H4" s="52">
        <f>'Exp_3 (Det)'!AA26</f>
        <v>1</v>
      </c>
      <c r="I4" s="216">
        <f>'Exp_3 (Ann)'!Y26</f>
        <v>44.434782608695649</v>
      </c>
      <c r="J4" s="216">
        <f>'Exp_3 (Ann)'!Z26</f>
        <v>18.431263181089697</v>
      </c>
      <c r="K4" s="217">
        <v>50.734946000000001</v>
      </c>
      <c r="L4" s="217">
        <v>46757326</v>
      </c>
      <c r="M4" s="213">
        <f t="shared" si="0"/>
        <v>7.6698496663766544</v>
      </c>
      <c r="N4" s="213">
        <v>31.621282999999998</v>
      </c>
      <c r="O4" s="218">
        <v>0.96682199999999996</v>
      </c>
      <c r="P4" s="305"/>
      <c r="Q4" s="312"/>
      <c r="R4" s="155"/>
      <c r="S4" s="155"/>
      <c r="T4" s="155"/>
      <c r="U4" s="155"/>
    </row>
    <row r="5" spans="1:22" x14ac:dyDescent="0.2">
      <c r="A5" s="124" t="str">
        <f>'Exp_3 (All)'!A27</f>
        <v>IntoTree_0_PckErr3</v>
      </c>
      <c r="B5" s="9">
        <v>2</v>
      </c>
      <c r="C5" s="17">
        <v>8.1</v>
      </c>
      <c r="D5" s="17">
        <v>0</v>
      </c>
      <c r="E5" s="17">
        <v>0</v>
      </c>
      <c r="F5" s="51">
        <f>'Exp_3 (Det)'!Y27</f>
        <v>23</v>
      </c>
      <c r="G5" s="51">
        <f>'Exp_3 (Det)'!Z27</f>
        <v>23</v>
      </c>
      <c r="H5" s="52">
        <f>'Exp_3 (Det)'!AA27</f>
        <v>1</v>
      </c>
      <c r="I5" s="216">
        <f>'Exp_3 (Ann)'!Y27</f>
        <v>49.521739130434781</v>
      </c>
      <c r="J5" s="216">
        <f>'Exp_3 (Ann)'!Z27</f>
        <v>25.730896824312193</v>
      </c>
      <c r="K5" s="217">
        <v>18.760028999999999</v>
      </c>
      <c r="L5" s="217">
        <v>17289243</v>
      </c>
      <c r="M5" s="213">
        <f t="shared" si="0"/>
        <v>7.2377759783450619</v>
      </c>
      <c r="N5" s="213">
        <v>33.807586000000001</v>
      </c>
      <c r="O5" s="218">
        <v>0.98749500000000001</v>
      </c>
      <c r="P5" s="305"/>
      <c r="Q5" s="312"/>
      <c r="R5" s="155"/>
      <c r="S5" s="155"/>
      <c r="T5" s="155"/>
      <c r="U5" s="155"/>
    </row>
    <row r="6" spans="1:22" x14ac:dyDescent="0.2">
      <c r="A6" s="124" t="str">
        <f>'Exp_3 (All)'!A28</f>
        <v>IntoTree_2_PckErr1</v>
      </c>
      <c r="B6" s="9">
        <v>2</v>
      </c>
      <c r="C6" s="17">
        <v>0.7</v>
      </c>
      <c r="D6" s="17">
        <v>0</v>
      </c>
      <c r="E6" s="17">
        <v>0.4</v>
      </c>
      <c r="F6" s="51">
        <f>'Exp_3 (Det)'!Y28</f>
        <v>23</v>
      </c>
      <c r="G6" s="51">
        <f>'Exp_3 (Det)'!Z28</f>
        <v>20</v>
      </c>
      <c r="H6" s="52">
        <f>'Exp_3 (Det)'!AA28</f>
        <v>0.86956521739130432</v>
      </c>
      <c r="I6" s="216">
        <f>'Exp_3 (Ann)'!Y28</f>
        <v>14.695652173913043</v>
      </c>
      <c r="J6" s="216">
        <f>'Exp_3 (Ann)'!Z28</f>
        <v>14.577176377688685</v>
      </c>
      <c r="K6" s="217">
        <v>18.115947999999999</v>
      </c>
      <c r="L6" s="217">
        <v>16695658</v>
      </c>
      <c r="M6" s="213">
        <f t="shared" si="0"/>
        <v>7.2226035399005903</v>
      </c>
      <c r="N6" s="213">
        <v>31.424914000000001</v>
      </c>
      <c r="O6" s="218">
        <v>0.96661799999999998</v>
      </c>
      <c r="P6" s="305"/>
      <c r="Q6" s="312"/>
      <c r="R6" s="155"/>
      <c r="S6" s="155"/>
      <c r="T6" s="155"/>
      <c r="U6" s="155"/>
    </row>
    <row r="7" spans="1:22" x14ac:dyDescent="0.2">
      <c r="A7" s="124" t="str">
        <f>'Exp_3 (All)'!A29</f>
        <v>IntoTree_2_PckErr3</v>
      </c>
      <c r="B7" s="9">
        <v>2</v>
      </c>
      <c r="C7" s="17">
        <v>8.1</v>
      </c>
      <c r="D7" s="17">
        <v>0</v>
      </c>
      <c r="E7" s="17">
        <v>0.4</v>
      </c>
      <c r="F7" s="51">
        <f>'Exp_3 (Det)'!Y29</f>
        <v>23</v>
      </c>
      <c r="G7" s="51">
        <f>'Exp_3 (Det)'!Z29</f>
        <v>23</v>
      </c>
      <c r="H7" s="52">
        <f>'Exp_3 (Det)'!AA29</f>
        <v>1</v>
      </c>
      <c r="I7" s="216">
        <f>'Exp_3 (Ann)'!Y29</f>
        <v>34.304347826086953</v>
      </c>
      <c r="J7" s="216">
        <f>'Exp_3 (Ann)'!Z29</f>
        <v>21.100268810456367</v>
      </c>
      <c r="K7" s="217">
        <v>31.137550999999998</v>
      </c>
      <c r="L7" s="217">
        <v>28696367</v>
      </c>
      <c r="M7" s="213">
        <f t="shared" si="0"/>
        <v>7.4578269179282826</v>
      </c>
      <c r="N7" s="213">
        <v>31.607292000000001</v>
      </c>
      <c r="O7" s="218">
        <v>0.95783300000000005</v>
      </c>
      <c r="P7" s="305"/>
      <c r="Q7" s="312"/>
      <c r="R7" s="155"/>
      <c r="S7" s="155"/>
      <c r="T7" s="155"/>
      <c r="U7" s="155"/>
    </row>
    <row r="8" spans="1:22" x14ac:dyDescent="0.2">
      <c r="A8" s="124" t="str">
        <f>'Exp_3 (All)'!A30</f>
        <v>IntoTree_3_PckErr1</v>
      </c>
      <c r="B8" s="9">
        <v>2</v>
      </c>
      <c r="C8" s="17">
        <v>0.7</v>
      </c>
      <c r="D8" s="17">
        <v>0</v>
      </c>
      <c r="E8" s="17">
        <v>0.6</v>
      </c>
      <c r="F8" s="51">
        <f>'Exp_3 (Det)'!Y30</f>
        <v>23</v>
      </c>
      <c r="G8" s="51">
        <f>'Exp_3 (Det)'!Z30</f>
        <v>23</v>
      </c>
      <c r="H8" s="52">
        <f>'Exp_3 (Det)'!AA30</f>
        <v>1</v>
      </c>
      <c r="I8" s="216">
        <f>'Exp_3 (Ann)'!Y30</f>
        <v>35.478260869565219</v>
      </c>
      <c r="J8" s="216">
        <f>'Exp_3 (Ann)'!Z30</f>
        <v>26.832594773753993</v>
      </c>
      <c r="K8" s="217">
        <v>40.475431999999998</v>
      </c>
      <c r="L8" s="217">
        <v>37302158</v>
      </c>
      <c r="M8" s="213">
        <f t="shared" si="0"/>
        <v>7.5717339572880933</v>
      </c>
      <c r="N8" s="213">
        <v>31.625138</v>
      </c>
      <c r="O8" s="218">
        <v>0.92198899999999995</v>
      </c>
      <c r="P8" s="305"/>
      <c r="Q8" s="312"/>
      <c r="R8" s="155"/>
      <c r="S8" s="155"/>
      <c r="T8" s="155"/>
      <c r="U8" s="155"/>
    </row>
    <row r="9" spans="1:22" x14ac:dyDescent="0.2">
      <c r="A9" s="124" t="str">
        <f>'Exp_3 (All)'!A31</f>
        <v>IntoTree_3_PckErr3</v>
      </c>
      <c r="B9" s="9">
        <v>2</v>
      </c>
      <c r="C9" s="17">
        <v>8.1</v>
      </c>
      <c r="D9" s="17">
        <v>0</v>
      </c>
      <c r="E9" s="17">
        <v>0.6</v>
      </c>
      <c r="F9" s="51">
        <f>'Exp_3 (Det)'!Y31</f>
        <v>23</v>
      </c>
      <c r="G9" s="51">
        <f>'Exp_3 (Det)'!Z31</f>
        <v>23</v>
      </c>
      <c r="H9" s="52">
        <f>'Exp_3 (Det)'!AA31</f>
        <v>1</v>
      </c>
      <c r="I9" s="216">
        <f>'Exp_3 (Ann)'!Y31</f>
        <v>49.739130434782609</v>
      </c>
      <c r="J9" s="216">
        <f>'Exp_3 (Ann)'!Z31</f>
        <v>22.91926024370283</v>
      </c>
      <c r="K9" s="217">
        <v>48.044535000000003</v>
      </c>
      <c r="L9" s="217">
        <v>44277843</v>
      </c>
      <c r="M9" s="213">
        <f t="shared" si="0"/>
        <v>7.6461864560184605</v>
      </c>
      <c r="N9" s="213">
        <v>31.616440000000001</v>
      </c>
      <c r="O9" s="218">
        <v>0.91589799999999999</v>
      </c>
      <c r="P9" s="305"/>
      <c r="Q9" s="312"/>
      <c r="R9" s="155"/>
      <c r="S9" s="155"/>
      <c r="T9" s="155"/>
      <c r="U9" s="155"/>
    </row>
    <row r="10" spans="1:22" x14ac:dyDescent="0.2">
      <c r="A10" s="124" t="str">
        <f>'Exp_3 (All)'!A32</f>
        <v>IntoTree_8_PckErr1</v>
      </c>
      <c r="B10" s="9">
        <v>2</v>
      </c>
      <c r="C10" s="17">
        <v>0.7</v>
      </c>
      <c r="D10" s="17">
        <v>0.4</v>
      </c>
      <c r="E10" s="17">
        <v>0</v>
      </c>
      <c r="F10" s="51">
        <f>'Exp_3 (Det)'!Y32</f>
        <v>23</v>
      </c>
      <c r="G10" s="51">
        <f>'Exp_3 (Det)'!Z32</f>
        <v>23</v>
      </c>
      <c r="H10" s="52">
        <f>'Exp_3 (Det)'!AA32</f>
        <v>1</v>
      </c>
      <c r="I10" s="216">
        <f>'Exp_3 (Ann)'!Y32</f>
        <v>37.695652173913047</v>
      </c>
      <c r="J10" s="216">
        <f>'Exp_3 (Ann)'!Z32</f>
        <v>15.955719358184831</v>
      </c>
      <c r="K10" s="217">
        <v>22.865891000000001</v>
      </c>
      <c r="L10" s="217">
        <v>21073205</v>
      </c>
      <c r="M10" s="213">
        <f t="shared" si="0"/>
        <v>7.3237305919897722</v>
      </c>
      <c r="N10" s="213">
        <v>31.794060999999999</v>
      </c>
      <c r="O10" s="218">
        <v>0.98225799999999996</v>
      </c>
      <c r="P10" s="305"/>
      <c r="Q10" s="312"/>
      <c r="R10" s="155"/>
      <c r="S10" s="155"/>
      <c r="T10" s="155"/>
      <c r="U10" s="155"/>
    </row>
    <row r="11" spans="1:22" x14ac:dyDescent="0.2">
      <c r="A11" s="124" t="str">
        <f>'Exp_3 (All)'!A33</f>
        <v>IntoTree_8_PckErr3</v>
      </c>
      <c r="B11" s="9">
        <v>2</v>
      </c>
      <c r="C11" s="17">
        <v>8.1</v>
      </c>
      <c r="D11" s="17">
        <v>0.4</v>
      </c>
      <c r="E11" s="17">
        <v>0</v>
      </c>
      <c r="F11" s="51">
        <f>'Exp_3 (Det)'!Y33</f>
        <v>23</v>
      </c>
      <c r="G11" s="51">
        <f>'Exp_3 (Det)'!Z33</f>
        <v>23</v>
      </c>
      <c r="H11" s="52">
        <f>'Exp_3 (Det)'!AA33</f>
        <v>1</v>
      </c>
      <c r="I11" s="216">
        <f>'Exp_3 (Ann)'!Y33</f>
        <v>58.956521739130437</v>
      </c>
      <c r="J11" s="216">
        <f>'Exp_3 (Ann)'!Z33</f>
        <v>22.106104177290792</v>
      </c>
      <c r="K11" s="217">
        <v>36.976770000000002</v>
      </c>
      <c r="L11" s="217">
        <v>34077791</v>
      </c>
      <c r="M11" s="213">
        <f t="shared" si="0"/>
        <v>7.5324714350499535</v>
      </c>
      <c r="N11" s="213">
        <v>31.854963999999999</v>
      </c>
      <c r="O11" s="218">
        <v>0.966997</v>
      </c>
      <c r="P11" s="305"/>
      <c r="Q11" s="312"/>
      <c r="R11" s="155"/>
      <c r="S11" s="155"/>
      <c r="T11" s="155"/>
      <c r="U11" s="155"/>
    </row>
    <row r="12" spans="1:22" x14ac:dyDescent="0.2">
      <c r="A12" s="124" t="str">
        <f>'Exp_3 (All)'!A34</f>
        <v>IntoTree_10_PckErr1</v>
      </c>
      <c r="B12" s="9">
        <v>2</v>
      </c>
      <c r="C12" s="17">
        <v>0.7</v>
      </c>
      <c r="D12" s="17">
        <v>0.4</v>
      </c>
      <c r="E12" s="17">
        <v>0.4</v>
      </c>
      <c r="F12" s="51">
        <f>'Exp_3 (Det)'!Y34</f>
        <v>23</v>
      </c>
      <c r="G12" s="51">
        <f>'Exp_3 (Det)'!Z34</f>
        <v>23</v>
      </c>
      <c r="H12" s="52">
        <f>'Exp_3 (Det)'!AA34</f>
        <v>1</v>
      </c>
      <c r="I12" s="216">
        <f>'Exp_3 (Ann)'!Y34</f>
        <v>39.130434782608695</v>
      </c>
      <c r="J12" s="216">
        <f>'Exp_3 (Ann)'!Z34</f>
        <v>19.66377460256686</v>
      </c>
      <c r="K12" s="217">
        <v>41.195264999999999</v>
      </c>
      <c r="L12" s="217">
        <v>37965556</v>
      </c>
      <c r="M12" s="213">
        <f t="shared" si="0"/>
        <v>7.5793897644395063</v>
      </c>
      <c r="N12" s="213">
        <v>33.431772000000002</v>
      </c>
      <c r="O12" s="218">
        <v>0.95057199999999997</v>
      </c>
      <c r="P12" s="305"/>
      <c r="Q12" s="312"/>
      <c r="R12" s="155"/>
      <c r="S12" s="155"/>
      <c r="T12" s="155"/>
      <c r="U12" s="155"/>
    </row>
    <row r="13" spans="1:22" x14ac:dyDescent="0.2">
      <c r="A13" s="124" t="str">
        <f>'Exp_3 (All)'!A35</f>
        <v>IntoTree_10_PckErr3</v>
      </c>
      <c r="B13" s="9">
        <v>2</v>
      </c>
      <c r="C13" s="17">
        <v>8.1</v>
      </c>
      <c r="D13" s="17">
        <v>0.4</v>
      </c>
      <c r="E13" s="17">
        <v>0.4</v>
      </c>
      <c r="F13" s="51">
        <f>'Exp_3 (Det)'!Y35</f>
        <v>23</v>
      </c>
      <c r="G13" s="51">
        <f>'Exp_3 (Det)'!Z35</f>
        <v>23</v>
      </c>
      <c r="H13" s="52">
        <f>'Exp_3 (Det)'!AA35</f>
        <v>1</v>
      </c>
      <c r="I13" s="216">
        <f>'Exp_3 (Ann)'!Y35</f>
        <v>47.478260869565219</v>
      </c>
      <c r="J13" s="216">
        <f>'Exp_3 (Ann)'!Z35</f>
        <v>20.395787366328619</v>
      </c>
      <c r="K13" s="217">
        <v>51.572944</v>
      </c>
      <c r="L13" s="217">
        <v>47529625</v>
      </c>
      <c r="M13" s="213">
        <f t="shared" si="0"/>
        <v>7.6769643878046852</v>
      </c>
      <c r="N13" s="213">
        <v>33.054400000000001</v>
      </c>
      <c r="O13" s="218">
        <v>0.941357</v>
      </c>
      <c r="P13" s="305"/>
      <c r="Q13" s="312"/>
      <c r="R13" s="155"/>
      <c r="S13" s="155"/>
      <c r="T13" s="155"/>
      <c r="U13" s="155"/>
    </row>
    <row r="14" spans="1:22" x14ac:dyDescent="0.2">
      <c r="A14" s="124" t="str">
        <f>'Exp_3 (All)'!A36</f>
        <v>IntoTree_11_PckErr1</v>
      </c>
      <c r="B14" s="9">
        <v>2</v>
      </c>
      <c r="C14" s="17">
        <v>0.7</v>
      </c>
      <c r="D14" s="17">
        <v>0.4</v>
      </c>
      <c r="E14" s="17">
        <v>0.6</v>
      </c>
      <c r="F14" s="51">
        <f>'Exp_3 (Det)'!Y36</f>
        <v>23</v>
      </c>
      <c r="G14" s="51">
        <f>'Exp_3 (Det)'!Z36</f>
        <v>23</v>
      </c>
      <c r="H14" s="52">
        <f>'Exp_3 (Det)'!AA36</f>
        <v>1</v>
      </c>
      <c r="I14" s="216">
        <f>'Exp_3 (Ann)'!Y36</f>
        <v>65.695652173913047</v>
      </c>
      <c r="J14" s="216">
        <f>'Exp_3 (Ann)'!Z36</f>
        <v>19.113143461095742</v>
      </c>
      <c r="K14" s="217">
        <v>63.707343999999999</v>
      </c>
      <c r="L14" s="217">
        <v>58712688</v>
      </c>
      <c r="M14" s="213">
        <f t="shared" si="0"/>
        <v>7.7687319638190573</v>
      </c>
      <c r="N14" s="213">
        <v>32.596775000000001</v>
      </c>
      <c r="O14" s="218">
        <v>0.90724099999999996</v>
      </c>
      <c r="P14" s="305"/>
      <c r="Q14" s="312"/>
      <c r="R14" s="155"/>
      <c r="S14" s="155"/>
      <c r="T14" s="155"/>
      <c r="U14" s="155"/>
    </row>
    <row r="15" spans="1:22" x14ac:dyDescent="0.2">
      <c r="A15" s="124" t="str">
        <f>'Exp_3 (All)'!A37</f>
        <v>IntoTree_11_PckErr3</v>
      </c>
      <c r="B15" s="9">
        <v>2</v>
      </c>
      <c r="C15" s="17">
        <v>8.1</v>
      </c>
      <c r="D15" s="17">
        <v>0.4</v>
      </c>
      <c r="E15" s="17">
        <v>0.6</v>
      </c>
      <c r="F15" s="51">
        <f>'Exp_3 (Det)'!Y37</f>
        <v>23</v>
      </c>
      <c r="G15" s="51">
        <f>'Exp_3 (Det)'!Z37</f>
        <v>23</v>
      </c>
      <c r="H15" s="52">
        <f>'Exp_3 (Det)'!AA37</f>
        <v>1</v>
      </c>
      <c r="I15" s="216">
        <f>'Exp_3 (Ann)'!Y37</f>
        <v>64.782608695652172</v>
      </c>
      <c r="J15" s="216">
        <f>'Exp_3 (Ann)'!Z37</f>
        <v>21.811082507709301</v>
      </c>
      <c r="K15" s="217">
        <v>72.251644999999996</v>
      </c>
      <c r="L15" s="217">
        <v>66587116</v>
      </c>
      <c r="M15" s="213">
        <f t="shared" si="0"/>
        <v>7.8233902052753423</v>
      </c>
      <c r="N15" s="213">
        <v>32.220070999999997</v>
      </c>
      <c r="O15" s="218">
        <v>0.90068599999999999</v>
      </c>
      <c r="P15" s="305"/>
      <c r="Q15" s="312"/>
      <c r="R15" s="155"/>
      <c r="S15" s="155"/>
      <c r="T15" s="155"/>
      <c r="U15" s="155"/>
    </row>
    <row r="16" spans="1:22" x14ac:dyDescent="0.2">
      <c r="A16" s="124" t="str">
        <f>'Exp_3 (All)'!A38</f>
        <v>IntoTree_12_PckErr1</v>
      </c>
      <c r="B16" s="9">
        <v>2</v>
      </c>
      <c r="C16" s="17">
        <v>0.7</v>
      </c>
      <c r="D16" s="17">
        <v>0.6</v>
      </c>
      <c r="E16" s="17">
        <v>0</v>
      </c>
      <c r="F16" s="51">
        <f>'Exp_3 (Det)'!Y38</f>
        <v>23</v>
      </c>
      <c r="G16" s="51">
        <f>'Exp_3 (Det)'!Z38</f>
        <v>23</v>
      </c>
      <c r="H16" s="52">
        <f>'Exp_3 (Det)'!AA38</f>
        <v>1</v>
      </c>
      <c r="I16" s="216">
        <f>'Exp_3 (Ann)'!Y38</f>
        <v>50.173913043478258</v>
      </c>
      <c r="J16" s="216">
        <f>'Exp_3 (Ann)'!Z38</f>
        <v>18.112407033234138</v>
      </c>
      <c r="K16" s="217">
        <v>50.897112</v>
      </c>
      <c r="L16" s="217">
        <v>46906778</v>
      </c>
      <c r="M16" s="213">
        <f t="shared" si="0"/>
        <v>7.671235602529805</v>
      </c>
      <c r="N16" s="213">
        <v>32.121023999999998</v>
      </c>
      <c r="O16" s="218">
        <v>0.96453800000000001</v>
      </c>
      <c r="P16" s="305"/>
      <c r="Q16" s="312"/>
      <c r="R16" s="155"/>
      <c r="S16" s="155"/>
      <c r="T16" s="155"/>
      <c r="U16" s="155"/>
    </row>
    <row r="17" spans="1:21" x14ac:dyDescent="0.2">
      <c r="A17" s="124" t="str">
        <f>'Exp_3 (All)'!A39</f>
        <v>IntoTree_12_PckErr3</v>
      </c>
      <c r="B17" s="9">
        <v>2</v>
      </c>
      <c r="C17" s="17">
        <v>8.1</v>
      </c>
      <c r="D17" s="17">
        <v>0.6</v>
      </c>
      <c r="E17" s="17">
        <v>0</v>
      </c>
      <c r="F17" s="51">
        <f>'Exp_3 (Det)'!Y39</f>
        <v>23</v>
      </c>
      <c r="G17" s="51">
        <f>'Exp_3 (Det)'!Z39</f>
        <v>23</v>
      </c>
      <c r="H17" s="52">
        <f>'Exp_3 (Det)'!AA39</f>
        <v>1</v>
      </c>
      <c r="I17" s="216">
        <f>'Exp_3 (Ann)'!Y39</f>
        <v>65.086956521739125</v>
      </c>
      <c r="J17" s="216">
        <f>'Exp_3 (Ann)'!Z39</f>
        <v>17.885781665075509</v>
      </c>
      <c r="K17" s="217">
        <v>68.614577999999995</v>
      </c>
      <c r="L17" s="217">
        <v>63235195</v>
      </c>
      <c r="M17" s="213">
        <f t="shared" si="0"/>
        <v>7.8009588621414663</v>
      </c>
      <c r="N17" s="213">
        <v>31.919118000000001</v>
      </c>
      <c r="O17" s="218">
        <v>0.94923000000000002</v>
      </c>
      <c r="P17" s="305"/>
      <c r="Q17" s="312"/>
      <c r="R17" s="155"/>
      <c r="S17" s="155"/>
      <c r="T17" s="155"/>
      <c r="U17" s="155"/>
    </row>
    <row r="18" spans="1:21" x14ac:dyDescent="0.2">
      <c r="A18" s="124" t="str">
        <f>'Exp_3 (All)'!A40</f>
        <v>IntoTree_14_PckErr1</v>
      </c>
      <c r="B18" s="9">
        <v>2</v>
      </c>
      <c r="C18" s="17">
        <v>0.7</v>
      </c>
      <c r="D18" s="17">
        <v>0.6</v>
      </c>
      <c r="E18" s="17">
        <v>0.4</v>
      </c>
      <c r="F18" s="51">
        <f>'Exp_3 (Det)'!Y40</f>
        <v>23</v>
      </c>
      <c r="G18" s="51">
        <f>'Exp_3 (Det)'!Z40</f>
        <v>23</v>
      </c>
      <c r="H18" s="52">
        <f>'Exp_3 (Det)'!AA40</f>
        <v>1</v>
      </c>
      <c r="I18" s="216">
        <f>'Exp_3 (Ann)'!Y40</f>
        <v>64.695652173913047</v>
      </c>
      <c r="J18" s="216">
        <f>'Exp_3 (Ann)'!Z40</f>
        <v>18.818353668230618</v>
      </c>
      <c r="K18" s="217">
        <v>69.573334000000003</v>
      </c>
      <c r="L18" s="217">
        <v>64118785</v>
      </c>
      <c r="M18" s="213">
        <f t="shared" si="0"/>
        <v>7.8069852842249183</v>
      </c>
      <c r="N18" s="213">
        <v>31.747456</v>
      </c>
      <c r="O18" s="218">
        <v>0.93196800000000002</v>
      </c>
      <c r="P18" s="305"/>
      <c r="Q18" s="312"/>
      <c r="R18" s="155"/>
      <c r="S18" s="155"/>
      <c r="T18" s="155"/>
      <c r="U18" s="155"/>
    </row>
    <row r="19" spans="1:21" x14ac:dyDescent="0.2">
      <c r="A19" s="124" t="str">
        <f>'Exp_3 (All)'!A41</f>
        <v>IntoTree_14_PckErr3</v>
      </c>
      <c r="B19" s="9">
        <v>2</v>
      </c>
      <c r="C19" s="17">
        <v>8.1</v>
      </c>
      <c r="D19" s="17">
        <v>0.6</v>
      </c>
      <c r="E19" s="17">
        <v>0.4</v>
      </c>
      <c r="F19" s="51">
        <f>'Exp_3 (Det)'!Y41</f>
        <v>23</v>
      </c>
      <c r="G19" s="51">
        <f>'Exp_3 (Det)'!Z41</f>
        <v>23</v>
      </c>
      <c r="H19" s="52">
        <f>'Exp_3 (Det)'!AA41</f>
        <v>1</v>
      </c>
      <c r="I19" s="216">
        <f>'Exp_3 (Ann)'!Y41</f>
        <v>65.869565217391298</v>
      </c>
      <c r="J19" s="216">
        <f>'Exp_3 (Ann)'!Z41</f>
        <v>20.66024805761953</v>
      </c>
      <c r="K19" s="217">
        <v>82.431197999999995</v>
      </c>
      <c r="L19" s="217">
        <v>75968592</v>
      </c>
      <c r="M19" s="213">
        <f t="shared" si="0"/>
        <v>7.8806340772757197</v>
      </c>
      <c r="N19" s="213">
        <v>31.559795999999999</v>
      </c>
      <c r="O19" s="218">
        <v>0.92261099999999996</v>
      </c>
      <c r="P19" s="305"/>
      <c r="Q19" s="312"/>
      <c r="R19" s="155"/>
      <c r="S19" s="155"/>
      <c r="T19" s="155"/>
      <c r="U19" s="155"/>
    </row>
    <row r="20" spans="1:21" x14ac:dyDescent="0.2">
      <c r="A20" s="124" t="str">
        <f>'Exp_3 (All)'!A42</f>
        <v>IntoTree_15_PckErr1</v>
      </c>
      <c r="B20" s="9">
        <v>2</v>
      </c>
      <c r="C20" s="17">
        <v>0.7</v>
      </c>
      <c r="D20" s="17">
        <v>0.6</v>
      </c>
      <c r="E20" s="17">
        <v>0.6</v>
      </c>
      <c r="F20" s="51">
        <f>'Exp_3 (Det)'!Y42</f>
        <v>23</v>
      </c>
      <c r="G20" s="51">
        <f>'Exp_3 (Det)'!Z42</f>
        <v>23</v>
      </c>
      <c r="H20" s="52">
        <f>'Exp_3 (Det)'!AA42</f>
        <v>1</v>
      </c>
      <c r="I20" s="216">
        <f>'Exp_3 (Ann)'!Y42</f>
        <v>80.608695652173907</v>
      </c>
      <c r="J20" s="216">
        <f>'Exp_3 (Ann)'!Z42</f>
        <v>15.002239621999426</v>
      </c>
      <c r="K20" s="217">
        <v>92.290968000000007</v>
      </c>
      <c r="L20" s="217">
        <v>85055356</v>
      </c>
      <c r="M20" s="213">
        <f t="shared" si="0"/>
        <v>7.9297016666611801</v>
      </c>
      <c r="N20" s="213">
        <v>31.33784</v>
      </c>
      <c r="O20" s="218">
        <v>0.88929199999999997</v>
      </c>
      <c r="P20" s="305"/>
      <c r="Q20" s="312"/>
      <c r="R20" s="155"/>
      <c r="S20" s="155"/>
      <c r="T20" s="155"/>
      <c r="U20" s="155"/>
    </row>
    <row r="21" spans="1:21" ht="12" thickBot="1" x14ac:dyDescent="0.25">
      <c r="A21" s="125" t="str">
        <f>'Exp_3 (All)'!A43</f>
        <v>IntoTree_15_PckErr3</v>
      </c>
      <c r="B21" s="126">
        <v>2</v>
      </c>
      <c r="C21" s="127">
        <v>8.1</v>
      </c>
      <c r="D21" s="127">
        <v>0.6</v>
      </c>
      <c r="E21" s="127">
        <v>0.6</v>
      </c>
      <c r="F21" s="128">
        <f>'Exp_3 (Det)'!Y43</f>
        <v>23</v>
      </c>
      <c r="G21" s="128">
        <f>'Exp_3 (Det)'!Z43</f>
        <v>23</v>
      </c>
      <c r="H21" s="129">
        <f>'Exp_3 (Det)'!AA43</f>
        <v>1</v>
      </c>
      <c r="I21" s="219">
        <f>'Exp_3 (Ann)'!Y43</f>
        <v>75.086956521739125</v>
      </c>
      <c r="J21" s="219">
        <f>'Exp_3 (Ann)'!Z43</f>
        <v>20.571191337486475</v>
      </c>
      <c r="K21" s="220">
        <v>113.54398999999999</v>
      </c>
      <c r="L21" s="220">
        <v>104642141</v>
      </c>
      <c r="M21" s="214">
        <f t="shared" si="0"/>
        <v>8.0197066168266513</v>
      </c>
      <c r="N21" s="214">
        <v>31.125252</v>
      </c>
      <c r="O21" s="221">
        <v>0.88197300000000001</v>
      </c>
      <c r="P21" s="310"/>
      <c r="Q21" s="313"/>
      <c r="R21" s="155"/>
      <c r="S21" s="155"/>
      <c r="T21" s="155"/>
      <c r="U21" s="155"/>
    </row>
    <row r="22" spans="1:21" x14ac:dyDescent="0.2">
      <c r="R22" s="155"/>
      <c r="S22" s="155"/>
      <c r="T22" s="155"/>
      <c r="U22" s="155"/>
    </row>
  </sheetData>
  <sortState ref="U3:U22">
    <sortCondition ref="U3"/>
  </sortState>
  <mergeCells count="3">
    <mergeCell ref="P2:P21"/>
    <mergeCell ref="Q2:Q21"/>
    <mergeCell ref="R1:U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R21"/>
  <sheetViews>
    <sheetView zoomScaleNormal="100" zoomScaleSheetLayoutView="100" workbookViewId="0">
      <selection activeCell="T19" sqref="T19"/>
    </sheetView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6.25" style="3" bestFit="1" customWidth="1"/>
    <col min="18" max="16384" width="9" style="3"/>
  </cols>
  <sheetData>
    <row r="1" spans="1:18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132"/>
    </row>
    <row r="2" spans="1:18" x14ac:dyDescent="0.2">
      <c r="A2" s="123" t="str">
        <f>'Exp_3 (All)'!A44</f>
        <v>ParkRun_0</v>
      </c>
      <c r="B2" s="60">
        <v>3</v>
      </c>
      <c r="C2" s="61">
        <v>0</v>
      </c>
      <c r="D2" s="61">
        <v>0</v>
      </c>
      <c r="E2" s="61">
        <v>0</v>
      </c>
      <c r="F2" s="62">
        <f>'Exp_3 (Det)'!Y44</f>
        <v>23</v>
      </c>
      <c r="G2" s="62">
        <f>'Exp_3 (Det)'!Z44</f>
        <v>4</v>
      </c>
      <c r="H2" s="63">
        <f>'Exp_3 (Det)'!AA44</f>
        <v>0.17391304347826086</v>
      </c>
      <c r="I2" s="215">
        <f>'Exp_3 (Ann)'!Y44</f>
        <v>1.3043478260869565</v>
      </c>
      <c r="J2" s="215">
        <f>'Exp_3 (Ann)'!Z44</f>
        <v>4.5769658728016003</v>
      </c>
      <c r="K2" s="215">
        <v>0</v>
      </c>
      <c r="L2" s="215">
        <v>0</v>
      </c>
      <c r="M2" s="215" t="e">
        <f t="shared" ref="M2:M21" si="0">LOG10(L2)</f>
        <v>#NUM!</v>
      </c>
      <c r="N2" s="215">
        <v>31.854963999999999</v>
      </c>
      <c r="O2" s="215">
        <v>1</v>
      </c>
      <c r="P2" s="304">
        <f>AVERAGE(I2:I21)</f>
        <v>56.623913043478254</v>
      </c>
      <c r="Q2" s="311" t="s">
        <v>25</v>
      </c>
    </row>
    <row r="3" spans="1:18" x14ac:dyDescent="0.2">
      <c r="A3" s="124" t="str">
        <f>'Exp_3 (All)'!A45</f>
        <v>ParkRun_3</v>
      </c>
      <c r="B3" s="9">
        <v>3</v>
      </c>
      <c r="C3" s="17">
        <v>0</v>
      </c>
      <c r="D3" s="17">
        <v>0</v>
      </c>
      <c r="E3" s="17">
        <v>0.6</v>
      </c>
      <c r="F3" s="51">
        <f>'Exp_3 (Det)'!Y45</f>
        <v>23</v>
      </c>
      <c r="G3" s="51">
        <f>'Exp_3 (Det)'!Z45</f>
        <v>23</v>
      </c>
      <c r="H3" s="52">
        <f>'Exp_3 (Det)'!AA45</f>
        <v>1</v>
      </c>
      <c r="I3" s="216">
        <f>'Exp_3 (Ann)'!Y45</f>
        <v>58.086956521739133</v>
      </c>
      <c r="J3" s="216">
        <f>'Exp_3 (Ann)'!Z45</f>
        <v>26.441896925967292</v>
      </c>
      <c r="K3" s="217">
        <v>216.86352400000001</v>
      </c>
      <c r="L3" s="217">
        <v>199861424</v>
      </c>
      <c r="M3" s="213">
        <f t="shared" si="0"/>
        <v>8.300728977406548</v>
      </c>
      <c r="N3" s="213">
        <v>31.119244999999999</v>
      </c>
      <c r="O3" s="218">
        <v>0.84567899999999996</v>
      </c>
      <c r="P3" s="305"/>
      <c r="Q3" s="312"/>
    </row>
    <row r="4" spans="1:18" x14ac:dyDescent="0.2">
      <c r="A4" s="124" t="str">
        <f>'Exp_3 (All)'!A46</f>
        <v>ParkRun_12</v>
      </c>
      <c r="B4" s="9">
        <v>3</v>
      </c>
      <c r="C4" s="17">
        <v>0</v>
      </c>
      <c r="D4" s="17">
        <v>0.6</v>
      </c>
      <c r="E4" s="17">
        <v>0</v>
      </c>
      <c r="F4" s="51">
        <f>'Exp_3 (Det)'!Y46</f>
        <v>23</v>
      </c>
      <c r="G4" s="51">
        <f>'Exp_3 (Det)'!Z46</f>
        <v>23</v>
      </c>
      <c r="H4" s="52">
        <f>'Exp_3 (Det)'!AA46</f>
        <v>1</v>
      </c>
      <c r="I4" s="216">
        <f>'Exp_3 (Ann)'!Y46</f>
        <v>53.347826086956523</v>
      </c>
      <c r="J4" s="216">
        <f>'Exp_3 (Ann)'!Z46</f>
        <v>19.692196644753778</v>
      </c>
      <c r="K4" s="217">
        <v>283.21033299999999</v>
      </c>
      <c r="L4" s="217">
        <v>261006643</v>
      </c>
      <c r="M4" s="213">
        <f t="shared" si="0"/>
        <v>8.4166515609073578</v>
      </c>
      <c r="N4" s="213">
        <v>31.447168000000001</v>
      </c>
      <c r="O4" s="218">
        <v>0.93228599999999995</v>
      </c>
      <c r="P4" s="305"/>
      <c r="Q4" s="312"/>
    </row>
    <row r="5" spans="1:18" x14ac:dyDescent="0.2">
      <c r="A5" s="124" t="str">
        <f>'Exp_3 (All)'!A47</f>
        <v>ParkRun_0_PckErr3</v>
      </c>
      <c r="B5" s="9">
        <v>3</v>
      </c>
      <c r="C5" s="17">
        <v>8.1</v>
      </c>
      <c r="D5" s="17">
        <v>0</v>
      </c>
      <c r="E5" s="17">
        <v>0</v>
      </c>
      <c r="F5" s="51">
        <f>'Exp_3 (Det)'!Y47</f>
        <v>23</v>
      </c>
      <c r="G5" s="51">
        <f>'Exp_3 (Det)'!Z47</f>
        <v>21</v>
      </c>
      <c r="H5" s="52">
        <f>'Exp_3 (Det)'!AA47</f>
        <v>0.91304347826086951</v>
      </c>
      <c r="I5" s="216">
        <f>'Exp_3 (Ann)'!Y47</f>
        <v>20.521739130434781</v>
      </c>
      <c r="J5" s="216">
        <f>'Exp_3 (Ann)'!Z47</f>
        <v>18.970957624790085</v>
      </c>
      <c r="K5" s="217">
        <v>131.937219</v>
      </c>
      <c r="L5" s="217">
        <v>121593341</v>
      </c>
      <c r="M5" s="213">
        <f t="shared" si="0"/>
        <v>8.0849097916625219</v>
      </c>
      <c r="N5" s="213">
        <v>31.263636000000002</v>
      </c>
      <c r="O5" s="218">
        <v>0.97229299999999996</v>
      </c>
      <c r="P5" s="305"/>
      <c r="Q5" s="312"/>
    </row>
    <row r="6" spans="1:18" x14ac:dyDescent="0.2">
      <c r="A6" s="124" t="str">
        <f>'Exp_3 (All)'!A48</f>
        <v>ParkRun_2_PckErr1</v>
      </c>
      <c r="B6" s="9">
        <v>3</v>
      </c>
      <c r="C6" s="17">
        <v>0.7</v>
      </c>
      <c r="D6" s="17">
        <v>0</v>
      </c>
      <c r="E6" s="17">
        <v>0.4</v>
      </c>
      <c r="F6" s="51">
        <f>'Exp_3 (Det)'!Y48</f>
        <v>23</v>
      </c>
      <c r="G6" s="51">
        <f>'Exp_3 (Det)'!Z48</f>
        <v>17</v>
      </c>
      <c r="H6" s="52">
        <f>'Exp_3 (Det)'!AA48</f>
        <v>0.73913043478260865</v>
      </c>
      <c r="I6" s="216">
        <f>'Exp_3 (Ann)'!Y48</f>
        <v>21.652173913043477</v>
      </c>
      <c r="J6" s="216">
        <f>'Exp_3 (Ann)'!Z48</f>
        <v>24.488603463749072</v>
      </c>
      <c r="K6" s="217">
        <v>96.670563999999999</v>
      </c>
      <c r="L6" s="217">
        <v>89091592</v>
      </c>
      <c r="M6" s="213">
        <f t="shared" si="0"/>
        <v>7.9498367195216622</v>
      </c>
      <c r="N6" s="213">
        <v>28.559626000000002</v>
      </c>
      <c r="O6" s="218">
        <v>0.93382900000000002</v>
      </c>
      <c r="P6" s="305"/>
      <c r="Q6" s="312"/>
    </row>
    <row r="7" spans="1:18" x14ac:dyDescent="0.2">
      <c r="A7" s="124" t="str">
        <f>'Exp_3 (All)'!A49</f>
        <v>ParkRun_2_PckErr3</v>
      </c>
      <c r="B7" s="9">
        <v>3</v>
      </c>
      <c r="C7" s="17">
        <v>8.1</v>
      </c>
      <c r="D7" s="17">
        <v>0</v>
      </c>
      <c r="E7" s="17">
        <v>0.4</v>
      </c>
      <c r="F7" s="51">
        <f>'Exp_3 (Det)'!Y49</f>
        <v>23</v>
      </c>
      <c r="G7" s="51">
        <f>'Exp_3 (Det)'!Z49</f>
        <v>23</v>
      </c>
      <c r="H7" s="52">
        <f>'Exp_3 (Det)'!AA49</f>
        <v>1</v>
      </c>
      <c r="I7" s="216">
        <f>'Exp_3 (Ann)'!Y49</f>
        <v>33.652173913043477</v>
      </c>
      <c r="J7" s="216">
        <f>'Exp_3 (Ann)'!Z49</f>
        <v>21.860318336807477</v>
      </c>
      <c r="K7" s="217">
        <v>183.617299</v>
      </c>
      <c r="L7" s="217">
        <v>169221703</v>
      </c>
      <c r="M7" s="213">
        <f t="shared" si="0"/>
        <v>8.2284560613548745</v>
      </c>
      <c r="N7" s="213">
        <v>28.488619</v>
      </c>
      <c r="O7" s="218">
        <v>0.90642900000000004</v>
      </c>
      <c r="P7" s="305"/>
      <c r="Q7" s="312"/>
    </row>
    <row r="8" spans="1:18" x14ac:dyDescent="0.2">
      <c r="A8" s="124" t="str">
        <f>'Exp_3 (All)'!A50</f>
        <v>ParkRun_3_PckErr1</v>
      </c>
      <c r="B8" s="9">
        <v>3</v>
      </c>
      <c r="C8" s="17">
        <v>0.7</v>
      </c>
      <c r="D8" s="17">
        <v>0</v>
      </c>
      <c r="E8" s="17">
        <v>0.6</v>
      </c>
      <c r="F8" s="51">
        <f>'Exp_3 (Det)'!Y50</f>
        <v>23</v>
      </c>
      <c r="G8" s="51">
        <f>'Exp_3 (Det)'!Z50</f>
        <v>23</v>
      </c>
      <c r="H8" s="52">
        <f>'Exp_3 (Det)'!AA50</f>
        <v>1</v>
      </c>
      <c r="I8" s="216">
        <f>'Exp_3 (Ann)'!Y50</f>
        <v>53.869565217391305</v>
      </c>
      <c r="J8" s="216">
        <f>'Exp_3 (Ann)'!Z50</f>
        <v>29.513177869964967</v>
      </c>
      <c r="K8" s="217">
        <v>217.25641300000001</v>
      </c>
      <c r="L8" s="217">
        <v>200223510</v>
      </c>
      <c r="M8" s="213">
        <f t="shared" si="0"/>
        <v>8.3015150704650171</v>
      </c>
      <c r="N8" s="213">
        <v>28.373792000000002</v>
      </c>
      <c r="O8" s="218">
        <v>0.84243599999999996</v>
      </c>
      <c r="P8" s="305"/>
      <c r="Q8" s="312"/>
    </row>
    <row r="9" spans="1:18" x14ac:dyDescent="0.2">
      <c r="A9" s="124" t="str">
        <f>'Exp_3 (All)'!A51</f>
        <v>ParkRun_3_PckErr3</v>
      </c>
      <c r="B9" s="9">
        <v>3</v>
      </c>
      <c r="C9" s="17">
        <v>8.1</v>
      </c>
      <c r="D9" s="17">
        <v>0</v>
      </c>
      <c r="E9" s="17">
        <v>0.6</v>
      </c>
      <c r="F9" s="51">
        <f>'Exp_3 (Det)'!Y51</f>
        <v>23</v>
      </c>
      <c r="G9" s="51">
        <f>'Exp_3 (Det)'!Z51</f>
        <v>23</v>
      </c>
      <c r="H9" s="52">
        <f>'Exp_3 (Det)'!AA51</f>
        <v>1</v>
      </c>
      <c r="I9" s="216">
        <f>'Exp_3 (Ann)'!Y51</f>
        <v>57</v>
      </c>
      <c r="J9" s="216">
        <f>'Exp_3 (Ann)'!Z51</f>
        <v>24.637369989509839</v>
      </c>
      <c r="K9" s="217">
        <v>283.46358500000002</v>
      </c>
      <c r="L9" s="217">
        <v>261240040</v>
      </c>
      <c r="M9" s="213">
        <f t="shared" si="0"/>
        <v>8.4170397415861089</v>
      </c>
      <c r="N9" s="213">
        <v>28.246980000000001</v>
      </c>
      <c r="O9" s="218">
        <v>0.82152499999999995</v>
      </c>
      <c r="P9" s="305"/>
      <c r="Q9" s="312"/>
    </row>
    <row r="10" spans="1:18" x14ac:dyDescent="0.2">
      <c r="A10" s="124" t="str">
        <f>'Exp_3 (All)'!A52</f>
        <v>ParkRun_8_PckErr1</v>
      </c>
      <c r="B10" s="9">
        <v>3</v>
      </c>
      <c r="C10" s="17">
        <v>0.7</v>
      </c>
      <c r="D10" s="17">
        <v>0.4</v>
      </c>
      <c r="E10" s="17">
        <v>0</v>
      </c>
      <c r="F10" s="51">
        <f>'Exp_3 (Det)'!Y52</f>
        <v>23</v>
      </c>
      <c r="G10" s="51">
        <f>'Exp_3 (Det)'!Z52</f>
        <v>23</v>
      </c>
      <c r="H10" s="52">
        <f>'Exp_3 (Det)'!AA52</f>
        <v>1</v>
      </c>
      <c r="I10" s="216">
        <f>'Exp_3 (Ann)'!Y52</f>
        <v>29.913043478260871</v>
      </c>
      <c r="J10" s="216">
        <f>'Exp_3 (Ann)'!Z52</f>
        <v>19.581793592932325</v>
      </c>
      <c r="K10" s="217">
        <v>126.263908</v>
      </c>
      <c r="L10" s="217">
        <v>116364818</v>
      </c>
      <c r="M10" s="213">
        <f t="shared" si="0"/>
        <v>8.0658216945919978</v>
      </c>
      <c r="N10" s="213">
        <v>28.208839999999999</v>
      </c>
      <c r="O10" s="218">
        <v>0.96249399999999996</v>
      </c>
      <c r="P10" s="305"/>
      <c r="Q10" s="312"/>
    </row>
    <row r="11" spans="1:18" x14ac:dyDescent="0.2">
      <c r="A11" s="124" t="str">
        <f>'Exp_3 (All)'!A53</f>
        <v>ParkRun_8_PckErr3</v>
      </c>
      <c r="B11" s="9">
        <v>3</v>
      </c>
      <c r="C11" s="17">
        <v>8.1</v>
      </c>
      <c r="D11" s="17">
        <v>0.4</v>
      </c>
      <c r="E11" s="17">
        <v>0</v>
      </c>
      <c r="F11" s="51">
        <f>'Exp_3 (Det)'!Y53</f>
        <v>23</v>
      </c>
      <c r="G11" s="51">
        <f>'Exp_3 (Det)'!Z53</f>
        <v>23</v>
      </c>
      <c r="H11" s="52">
        <f>'Exp_3 (Det)'!AA53</f>
        <v>1</v>
      </c>
      <c r="I11" s="216">
        <f>'Exp_3 (Ann)'!Y53</f>
        <v>49.173913043478258</v>
      </c>
      <c r="J11" s="216">
        <f>'Exp_3 (Ann)'!Z53</f>
        <v>18.034442234773095</v>
      </c>
      <c r="K11" s="217">
        <v>260.91603700000002</v>
      </c>
      <c r="L11" s="217">
        <v>240460220</v>
      </c>
      <c r="M11" s="213">
        <f t="shared" si="0"/>
        <v>8.3810432401134314</v>
      </c>
      <c r="N11" s="213">
        <v>28.117850000000001</v>
      </c>
      <c r="O11" s="218">
        <v>0.92726399999999998</v>
      </c>
      <c r="P11" s="305"/>
      <c r="Q11" s="312"/>
    </row>
    <row r="12" spans="1:18" x14ac:dyDescent="0.2">
      <c r="A12" s="124" t="str">
        <f>'Exp_3 (All)'!A54</f>
        <v>ParkRun_10_PckErr1</v>
      </c>
      <c r="B12" s="9">
        <v>3</v>
      </c>
      <c r="C12" s="17">
        <v>0.7</v>
      </c>
      <c r="D12" s="17">
        <v>0.4</v>
      </c>
      <c r="E12" s="17">
        <v>0.4</v>
      </c>
      <c r="F12" s="51">
        <f>'Exp_3 (Det)'!Y54</f>
        <v>23</v>
      </c>
      <c r="G12" s="51">
        <f>'Exp_3 (Det)'!Z54</f>
        <v>23</v>
      </c>
      <c r="H12" s="52">
        <f>'Exp_3 (Det)'!AA54</f>
        <v>1</v>
      </c>
      <c r="I12" s="216">
        <f>'Exp_3 (Ann)'!Y54</f>
        <v>56.304347826086953</v>
      </c>
      <c r="J12" s="216">
        <f>'Exp_3 (Ann)'!Z54</f>
        <v>21.378482773379865</v>
      </c>
      <c r="K12" s="217">
        <v>194.92953900000001</v>
      </c>
      <c r="L12" s="217">
        <v>179647063</v>
      </c>
      <c r="M12" s="213">
        <f t="shared" si="0"/>
        <v>8.2544201214386934</v>
      </c>
      <c r="N12" s="213">
        <v>30.989421</v>
      </c>
      <c r="O12" s="218">
        <v>0.89960399999999996</v>
      </c>
      <c r="P12" s="305"/>
      <c r="Q12" s="312"/>
    </row>
    <row r="13" spans="1:18" x14ac:dyDescent="0.2">
      <c r="A13" s="124" t="str">
        <f>'Exp_3 (All)'!A55</f>
        <v>ParkRun_10_PckErr3</v>
      </c>
      <c r="B13" s="9">
        <v>3</v>
      </c>
      <c r="C13" s="17">
        <v>8.1</v>
      </c>
      <c r="D13" s="17">
        <v>0.4</v>
      </c>
      <c r="E13" s="17">
        <v>0.4</v>
      </c>
      <c r="F13" s="51">
        <f>'Exp_3 (Det)'!Y55</f>
        <v>23</v>
      </c>
      <c r="G13" s="51">
        <f>'Exp_3 (Det)'!Z55</f>
        <v>23</v>
      </c>
      <c r="H13" s="52">
        <f>'Exp_3 (Det)'!AA55</f>
        <v>1</v>
      </c>
      <c r="I13" s="216">
        <f>'Exp_3 (Ann)'!Y55</f>
        <v>69.695652173913047</v>
      </c>
      <c r="J13" s="216">
        <f>'Exp_3 (Ann)'!Z55</f>
        <v>14.461342772460956</v>
      </c>
      <c r="K13" s="217">
        <v>289.71106200000003</v>
      </c>
      <c r="L13" s="217">
        <v>266997715</v>
      </c>
      <c r="M13" s="213">
        <f t="shared" si="0"/>
        <v>8.4265075446337239</v>
      </c>
      <c r="N13" s="213">
        <v>30.690173999999999</v>
      </c>
      <c r="O13" s="218">
        <v>0.86918099999999998</v>
      </c>
      <c r="P13" s="305"/>
      <c r="Q13" s="312"/>
    </row>
    <row r="14" spans="1:18" x14ac:dyDescent="0.2">
      <c r="A14" s="124" t="str">
        <f>'Exp_3 (All)'!A56</f>
        <v>ParkRun_11_PckErr1</v>
      </c>
      <c r="B14" s="9">
        <v>3</v>
      </c>
      <c r="C14" s="17">
        <v>0.7</v>
      </c>
      <c r="D14" s="17">
        <v>0.4</v>
      </c>
      <c r="E14" s="17">
        <v>0.6</v>
      </c>
      <c r="F14" s="51">
        <f>'Exp_3 (Det)'!Y56</f>
        <v>23</v>
      </c>
      <c r="G14" s="51">
        <f>'Exp_3 (Det)'!Z56</f>
        <v>23</v>
      </c>
      <c r="H14" s="52">
        <f>'Exp_3 (Det)'!AA56</f>
        <v>1</v>
      </c>
      <c r="I14" s="216">
        <f>'Exp_3 (Ann)'!Y56</f>
        <v>81</v>
      </c>
      <c r="J14" s="216">
        <f>'Exp_3 (Ann)'!Z56</f>
        <v>17.472055610967111</v>
      </c>
      <c r="K14" s="217">
        <v>301.49458399999997</v>
      </c>
      <c r="L14" s="217">
        <v>277857409</v>
      </c>
      <c r="M14" s="213">
        <f t="shared" si="0"/>
        <v>8.4438219816321656</v>
      </c>
      <c r="N14" s="213">
        <v>30.385802999999999</v>
      </c>
      <c r="O14" s="218">
        <v>0.81139499999999998</v>
      </c>
      <c r="P14" s="305"/>
      <c r="Q14" s="312"/>
    </row>
    <row r="15" spans="1:18" x14ac:dyDescent="0.2">
      <c r="A15" s="124" t="str">
        <f>'Exp_3 (All)'!A57</f>
        <v>ParkRun_11_PckErr3</v>
      </c>
      <c r="B15" s="9">
        <v>3</v>
      </c>
      <c r="C15" s="17">
        <v>8.1</v>
      </c>
      <c r="D15" s="17">
        <v>0.4</v>
      </c>
      <c r="E15" s="17">
        <v>0.6</v>
      </c>
      <c r="F15" s="51">
        <f>'Exp_3 (Det)'!Y57</f>
        <v>23</v>
      </c>
      <c r="G15" s="51">
        <f>'Exp_3 (Det)'!Z57</f>
        <v>23</v>
      </c>
      <c r="H15" s="52">
        <f>'Exp_3 (Det)'!AA57</f>
        <v>1</v>
      </c>
      <c r="I15" s="216">
        <f>'Exp_3 (Ann)'!Y57</f>
        <v>85.826086956521735</v>
      </c>
      <c r="J15" s="216">
        <f>'Exp_3 (Ann)'!Z57</f>
        <v>18.187538625796012</v>
      </c>
      <c r="K15" s="217">
        <v>391.52184699999998</v>
      </c>
      <c r="L15" s="217">
        <v>360826534</v>
      </c>
      <c r="M15" s="213">
        <f t="shared" si="0"/>
        <v>8.5572984666361727</v>
      </c>
      <c r="N15" s="213">
        <v>30.079416999999999</v>
      </c>
      <c r="O15" s="218">
        <v>0.78588000000000002</v>
      </c>
      <c r="P15" s="305"/>
      <c r="Q15" s="312"/>
    </row>
    <row r="16" spans="1:18" x14ac:dyDescent="0.2">
      <c r="A16" s="124" t="str">
        <f>'Exp_3 (All)'!A58</f>
        <v>ParkRun_12_PckErr1</v>
      </c>
      <c r="B16" s="9">
        <v>3</v>
      </c>
      <c r="C16" s="17">
        <v>0.7</v>
      </c>
      <c r="D16" s="17">
        <v>0.6</v>
      </c>
      <c r="E16" s="17">
        <v>0</v>
      </c>
      <c r="F16" s="51">
        <f>'Exp_3 (Det)'!Y58</f>
        <v>23</v>
      </c>
      <c r="G16" s="51">
        <f>'Exp_3 (Det)'!Z58</f>
        <v>23</v>
      </c>
      <c r="H16" s="52">
        <f>'Exp_3 (Det)'!AA58</f>
        <v>1</v>
      </c>
      <c r="I16" s="216">
        <f>'Exp_3 (Ann)'!Y58</f>
        <v>54.086956521739133</v>
      </c>
      <c r="J16" s="216">
        <f>'Exp_3 (Ann)'!Z58</f>
        <v>16.239438647592873</v>
      </c>
      <c r="K16" s="217">
        <v>283.44185700000003</v>
      </c>
      <c r="L16" s="217">
        <v>261220015</v>
      </c>
      <c r="M16" s="213">
        <f t="shared" si="0"/>
        <v>8.4170064500572295</v>
      </c>
      <c r="N16" s="213">
        <v>29.834199999999999</v>
      </c>
      <c r="O16" s="218">
        <v>0.92633600000000005</v>
      </c>
      <c r="P16" s="305"/>
      <c r="Q16" s="312"/>
    </row>
    <row r="17" spans="1:17" x14ac:dyDescent="0.2">
      <c r="A17" s="124" t="str">
        <f>'Exp_3 (All)'!A59</f>
        <v>ParkRun_12_PckErr3</v>
      </c>
      <c r="B17" s="9">
        <v>3</v>
      </c>
      <c r="C17" s="17">
        <v>8.1</v>
      </c>
      <c r="D17" s="17">
        <v>0.6</v>
      </c>
      <c r="E17" s="17">
        <v>0</v>
      </c>
      <c r="F17" s="51">
        <f>'Exp_3 (Det)'!Y59</f>
        <v>23</v>
      </c>
      <c r="G17" s="51">
        <f>'Exp_3 (Det)'!Z59</f>
        <v>23</v>
      </c>
      <c r="H17" s="52">
        <f>'Exp_3 (Det)'!AA59</f>
        <v>1</v>
      </c>
      <c r="I17" s="216">
        <f>'Exp_3 (Ann)'!Y59</f>
        <v>63.086956521739133</v>
      </c>
      <c r="J17" s="216">
        <f>'Exp_3 (Ann)'!Z59</f>
        <v>17.063818829426154</v>
      </c>
      <c r="K17" s="217">
        <v>420.82725399999998</v>
      </c>
      <c r="L17" s="217">
        <v>387834397</v>
      </c>
      <c r="M17" s="213">
        <f t="shared" si="0"/>
        <v>8.5886463239918633</v>
      </c>
      <c r="N17" s="213">
        <v>29.561564000000001</v>
      </c>
      <c r="O17" s="218">
        <v>0.88991200000000004</v>
      </c>
      <c r="P17" s="305"/>
      <c r="Q17" s="312"/>
    </row>
    <row r="18" spans="1:17" x14ac:dyDescent="0.2">
      <c r="A18" s="124" t="str">
        <f>'Exp_3 (All)'!A60</f>
        <v>ParkRun_14_PckErr1</v>
      </c>
      <c r="B18" s="9">
        <v>3</v>
      </c>
      <c r="C18" s="17">
        <v>0.7</v>
      </c>
      <c r="D18" s="17">
        <v>0.6</v>
      </c>
      <c r="E18" s="17">
        <v>0.4</v>
      </c>
      <c r="F18" s="51">
        <f>'Exp_3 (Det)'!Y60</f>
        <v>23</v>
      </c>
      <c r="G18" s="51">
        <f>'Exp_3 (Det)'!Z60</f>
        <v>23</v>
      </c>
      <c r="H18" s="52">
        <f>'Exp_3 (Det)'!AA60</f>
        <v>1</v>
      </c>
      <c r="I18" s="216">
        <f>'Exp_3 (Ann)'!Y60</f>
        <v>75.173913043478265</v>
      </c>
      <c r="J18" s="216">
        <f>'Exp_3 (Ann)'!Z60</f>
        <v>16.452831129441304</v>
      </c>
      <c r="K18" s="217">
        <v>338.37688000000003</v>
      </c>
      <c r="L18" s="217">
        <v>311848133</v>
      </c>
      <c r="M18" s="213">
        <f t="shared" si="0"/>
        <v>8.4939431483222965</v>
      </c>
      <c r="N18" s="213">
        <v>29.324933000000001</v>
      </c>
      <c r="O18" s="218">
        <v>0.86069200000000001</v>
      </c>
      <c r="P18" s="305"/>
      <c r="Q18" s="312"/>
    </row>
    <row r="19" spans="1:17" x14ac:dyDescent="0.2">
      <c r="A19" s="124" t="str">
        <f>'Exp_3 (All)'!A61</f>
        <v>ParkRun_14_PckErr3</v>
      </c>
      <c r="B19" s="9">
        <v>3</v>
      </c>
      <c r="C19" s="17">
        <v>8.1</v>
      </c>
      <c r="D19" s="17">
        <v>0.6</v>
      </c>
      <c r="E19" s="17">
        <v>0.4</v>
      </c>
      <c r="F19" s="51">
        <f>'Exp_3 (Det)'!Y61</f>
        <v>23</v>
      </c>
      <c r="G19" s="51">
        <f>'Exp_3 (Det)'!Z61</f>
        <v>23</v>
      </c>
      <c r="H19" s="52">
        <f>'Exp_3 (Det)'!AA61</f>
        <v>1</v>
      </c>
      <c r="I19" s="216">
        <f>'Exp_3 (Ann)'!Y61</f>
        <v>85.391304347826093</v>
      </c>
      <c r="J19" s="216">
        <f>'Exp_3 (Ann)'!Z61</f>
        <v>8.6167866317849313</v>
      </c>
      <c r="K19" s="217">
        <v>470.85798399999999</v>
      </c>
      <c r="L19" s="217">
        <v>433942718</v>
      </c>
      <c r="M19" s="213">
        <f t="shared" si="0"/>
        <v>8.6374324048618565</v>
      </c>
      <c r="N19" s="213">
        <v>29.073933</v>
      </c>
      <c r="O19" s="218">
        <v>0.82693899999999998</v>
      </c>
      <c r="P19" s="305"/>
      <c r="Q19" s="312"/>
    </row>
    <row r="20" spans="1:17" x14ac:dyDescent="0.2">
      <c r="A20" s="124" t="str">
        <f>'Exp_3 (All)'!A62</f>
        <v>ParkRun_15_PckErr1</v>
      </c>
      <c r="B20" s="9">
        <v>3</v>
      </c>
      <c r="C20" s="17">
        <v>0.7</v>
      </c>
      <c r="D20" s="17">
        <v>0.6</v>
      </c>
      <c r="E20" s="17">
        <v>0.6</v>
      </c>
      <c r="F20" s="51">
        <f>'Exp_3 (Det)'!Y62</f>
        <v>23</v>
      </c>
      <c r="G20" s="51">
        <f>'Exp_3 (Det)'!Z62</f>
        <v>23</v>
      </c>
      <c r="H20" s="52">
        <f>'Exp_3 (Det)'!AA62</f>
        <v>1</v>
      </c>
      <c r="I20" s="216">
        <f>'Exp_3 (Ann)'!Y62</f>
        <v>89.652173913043484</v>
      </c>
      <c r="J20" s="216">
        <f>'Exp_3 (Ann)'!Z62</f>
        <v>11.72646073727811</v>
      </c>
      <c r="K20" s="217">
        <v>436.58504699999997</v>
      </c>
      <c r="L20" s="217">
        <v>402356779</v>
      </c>
      <c r="M20" s="213">
        <f t="shared" si="0"/>
        <v>8.604611322818414</v>
      </c>
      <c r="N20" s="213">
        <v>28.831146</v>
      </c>
      <c r="O20" s="218">
        <v>0.76994300000000004</v>
      </c>
      <c r="P20" s="305"/>
      <c r="Q20" s="312"/>
    </row>
    <row r="21" spans="1:17" ht="12" thickBot="1" x14ac:dyDescent="0.25">
      <c r="A21" s="125" t="str">
        <f>'Exp_3 (All)'!A63</f>
        <v>ParkRun_15_PckErr3</v>
      </c>
      <c r="B21" s="126">
        <v>3</v>
      </c>
      <c r="C21" s="127">
        <v>8.1</v>
      </c>
      <c r="D21" s="127">
        <v>0.6</v>
      </c>
      <c r="E21" s="127">
        <v>0.6</v>
      </c>
      <c r="F21" s="128">
        <f>'Exp_3 (Det)'!Y63</f>
        <v>23</v>
      </c>
      <c r="G21" s="128">
        <f>'Exp_3 (Det)'!Z63</f>
        <v>23</v>
      </c>
      <c r="H21" s="129">
        <f>'Exp_3 (Det)'!AA63</f>
        <v>1</v>
      </c>
      <c r="I21" s="219">
        <f>'Exp_3 (Ann)'!Y63</f>
        <v>93.739130434782609</v>
      </c>
      <c r="J21" s="219">
        <f>'Exp_3 (Ann)'!Z63</f>
        <v>8.0803768549849888</v>
      </c>
      <c r="K21" s="220">
        <v>559.67667600000004</v>
      </c>
      <c r="L21" s="220">
        <v>515798025</v>
      </c>
      <c r="M21" s="214">
        <f t="shared" si="0"/>
        <v>8.7124796748836477</v>
      </c>
      <c r="N21" s="214">
        <v>28.583601999999999</v>
      </c>
      <c r="O21" s="221">
        <v>0.73960300000000001</v>
      </c>
      <c r="P21" s="310"/>
      <c r="Q21" s="313"/>
    </row>
  </sheetData>
  <mergeCells count="2">
    <mergeCell ref="P2:P21"/>
    <mergeCell ref="Q2:Q2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V22"/>
  <sheetViews>
    <sheetView zoomScaleNormal="100" zoomScaleSheetLayoutView="100" workbookViewId="0">
      <selection activeCell="T38" sqref="T38"/>
    </sheetView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1" width="4.25" style="3" bestFit="1" customWidth="1"/>
    <col min="12" max="12" width="8.7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11" style="3" bestFit="1" customWidth="1"/>
    <col min="18" max="21" width="7" style="3" customWidth="1"/>
    <col min="22" max="16384" width="9" style="3"/>
  </cols>
  <sheetData>
    <row r="1" spans="1:22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316"/>
      <c r="S1" s="317"/>
      <c r="T1" s="317"/>
      <c r="U1" s="317"/>
      <c r="V1" s="132"/>
    </row>
    <row r="2" spans="1:22" x14ac:dyDescent="0.2">
      <c r="A2" s="123" t="str">
        <f>'Exp_3 (All)'!A64</f>
        <v>RomeoJ_0</v>
      </c>
      <c r="B2" s="60">
        <v>4</v>
      </c>
      <c r="C2" s="61">
        <v>0</v>
      </c>
      <c r="D2" s="61">
        <v>0</v>
      </c>
      <c r="E2" s="61">
        <v>0</v>
      </c>
      <c r="F2" s="62">
        <f>'Exp_3 (Det)'!Y64</f>
        <v>23</v>
      </c>
      <c r="G2" s="62">
        <f>'Exp_3 (Det)'!Z64</f>
        <v>1</v>
      </c>
      <c r="H2" s="63">
        <f>'Exp_3 (Det)'!AA64</f>
        <v>4.3478260869565216E-2</v>
      </c>
      <c r="I2" s="215">
        <f>'Exp_3 (Ann)'!Y64</f>
        <v>0</v>
      </c>
      <c r="J2" s="215">
        <f>'Exp_3 (Ann)'!Z64</f>
        <v>0</v>
      </c>
      <c r="K2" s="215">
        <v>0</v>
      </c>
      <c r="L2" s="215">
        <v>0</v>
      </c>
      <c r="M2" s="215" t="e">
        <f t="shared" ref="M2:M21" si="0">LOG10(L2)</f>
        <v>#NUM!</v>
      </c>
      <c r="N2" s="215">
        <v>28.117850000000001</v>
      </c>
      <c r="O2" s="215">
        <v>1</v>
      </c>
      <c r="P2" s="304">
        <f>AVERAGE(I2:I21)</f>
        <v>50.27391304347826</v>
      </c>
      <c r="Q2" s="311" t="s">
        <v>29</v>
      </c>
      <c r="R2" s="225"/>
      <c r="S2" s="225"/>
      <c r="T2" s="225"/>
      <c r="U2" s="225"/>
    </row>
    <row r="3" spans="1:22" x14ac:dyDescent="0.2">
      <c r="A3" s="124" t="str">
        <f>'Exp_3 (All)'!A65</f>
        <v>RomeoJ_3</v>
      </c>
      <c r="B3" s="9">
        <v>4</v>
      </c>
      <c r="C3" s="17">
        <v>0</v>
      </c>
      <c r="D3" s="17">
        <v>0</v>
      </c>
      <c r="E3" s="17">
        <v>0.6</v>
      </c>
      <c r="F3" s="51">
        <f>'Exp_3 (Det)'!Y65</f>
        <v>23</v>
      </c>
      <c r="G3" s="51">
        <f>'Exp_3 (Det)'!Z65</f>
        <v>10</v>
      </c>
      <c r="H3" s="52">
        <f>'Exp_3 (Det)'!AA65</f>
        <v>0.43478260869565216</v>
      </c>
      <c r="I3" s="216">
        <f>'Exp_3 (Ann)'!Y65</f>
        <v>12.739130434782609</v>
      </c>
      <c r="J3" s="216">
        <f>'Exp_3 (Ann)'!Z65</f>
        <v>19.868241884301757</v>
      </c>
      <c r="K3" s="217">
        <v>18.312612000000001</v>
      </c>
      <c r="L3" s="217">
        <v>16876903</v>
      </c>
      <c r="M3" s="213">
        <f t="shared" si="0"/>
        <v>7.2272927542913488</v>
      </c>
      <c r="N3" s="213">
        <v>28.400884999999999</v>
      </c>
      <c r="O3" s="218">
        <v>0.96937200000000001</v>
      </c>
      <c r="P3" s="305"/>
      <c r="Q3" s="312"/>
      <c r="R3" s="155"/>
      <c r="S3" s="155"/>
      <c r="T3" s="155"/>
      <c r="U3" s="155"/>
    </row>
    <row r="4" spans="1:22" x14ac:dyDescent="0.2">
      <c r="A4" s="124" t="str">
        <f>'Exp_3 (All)'!A66</f>
        <v>RomeoJ_12</v>
      </c>
      <c r="B4" s="9">
        <v>4</v>
      </c>
      <c r="C4" s="17">
        <v>0</v>
      </c>
      <c r="D4" s="17">
        <v>0.6</v>
      </c>
      <c r="E4" s="17">
        <v>0</v>
      </c>
      <c r="F4" s="51">
        <f>'Exp_3 (Det)'!Y66</f>
        <v>23</v>
      </c>
      <c r="G4" s="51">
        <f>'Exp_3 (Det)'!Z66</f>
        <v>23</v>
      </c>
      <c r="H4" s="52">
        <f>'Exp_3 (Det)'!AA66</f>
        <v>1</v>
      </c>
      <c r="I4" s="216">
        <f>'Exp_3 (Ann)'!Y66</f>
        <v>45.565217391304351</v>
      </c>
      <c r="J4" s="216">
        <f>'Exp_3 (Ann)'!Z66</f>
        <v>19.265669152799706</v>
      </c>
      <c r="K4" s="217">
        <v>23.328970999999999</v>
      </c>
      <c r="L4" s="217">
        <v>21499980</v>
      </c>
      <c r="M4" s="213">
        <f t="shared" si="0"/>
        <v>7.3324380559205506</v>
      </c>
      <c r="N4" s="213">
        <v>28.233274999999999</v>
      </c>
      <c r="O4" s="218">
        <v>0.979877</v>
      </c>
      <c r="P4" s="305"/>
      <c r="Q4" s="312"/>
      <c r="R4" s="155"/>
      <c r="S4" s="155"/>
      <c r="T4" s="155"/>
      <c r="U4" s="155"/>
    </row>
    <row r="5" spans="1:22" x14ac:dyDescent="0.2">
      <c r="A5" s="124" t="str">
        <f>'Exp_3 (All)'!A67</f>
        <v>RomeoJ_0_PckErr3</v>
      </c>
      <c r="B5" s="9">
        <v>4</v>
      </c>
      <c r="C5" s="17">
        <v>8.1</v>
      </c>
      <c r="D5" s="17">
        <v>0</v>
      </c>
      <c r="E5" s="17">
        <v>0</v>
      </c>
      <c r="F5" s="51">
        <f>'Exp_3 (Det)'!Y67</f>
        <v>23</v>
      </c>
      <c r="G5" s="51">
        <f>'Exp_3 (Det)'!Z67</f>
        <v>23</v>
      </c>
      <c r="H5" s="52">
        <f>'Exp_3 (Det)'!AA67</f>
        <v>1</v>
      </c>
      <c r="I5" s="216">
        <f>'Exp_3 (Ann)'!Y67</f>
        <v>43.956521739130437</v>
      </c>
      <c r="J5" s="216">
        <f>'Exp_3 (Ann)'!Z67</f>
        <v>25.013593142474218</v>
      </c>
      <c r="K5" s="217">
        <v>6.4220179999999996</v>
      </c>
      <c r="L5" s="217">
        <v>5918532</v>
      </c>
      <c r="M5" s="213">
        <f t="shared" si="0"/>
        <v>6.7722140000743751</v>
      </c>
      <c r="N5" s="213">
        <v>28.699176999999999</v>
      </c>
      <c r="O5" s="218">
        <v>0.985344</v>
      </c>
      <c r="P5" s="305"/>
      <c r="Q5" s="312"/>
      <c r="R5" s="155"/>
      <c r="S5" s="155"/>
      <c r="T5" s="155"/>
      <c r="U5" s="155"/>
    </row>
    <row r="6" spans="1:22" x14ac:dyDescent="0.2">
      <c r="A6" s="124" t="str">
        <f>'Exp_3 (All)'!A68</f>
        <v>RomeoJ_2_PckErr1</v>
      </c>
      <c r="B6" s="9">
        <v>4</v>
      </c>
      <c r="C6" s="17">
        <v>0.7</v>
      </c>
      <c r="D6" s="17">
        <v>0</v>
      </c>
      <c r="E6" s="17">
        <v>0.4</v>
      </c>
      <c r="F6" s="51">
        <f>'Exp_3 (Det)'!Y68</f>
        <v>23</v>
      </c>
      <c r="G6" s="51">
        <f>'Exp_3 (Det)'!Z68</f>
        <v>19</v>
      </c>
      <c r="H6" s="52">
        <f>'Exp_3 (Det)'!AA68</f>
        <v>0.82608695652173914</v>
      </c>
      <c r="I6" s="216">
        <f>'Exp_3 (Ann)'!Y68</f>
        <v>11.043478260869565</v>
      </c>
      <c r="J6" s="216">
        <f>'Exp_3 (Ann)'!Z68</f>
        <v>10.776566584575008</v>
      </c>
      <c r="K6" s="217">
        <v>8.3508650000000006</v>
      </c>
      <c r="L6" s="217">
        <v>7696157</v>
      </c>
      <c r="M6" s="213">
        <f t="shared" si="0"/>
        <v>6.8862739186371087</v>
      </c>
      <c r="N6" s="213">
        <v>29.432577999999999</v>
      </c>
      <c r="O6" s="218">
        <v>0.98432799999999998</v>
      </c>
      <c r="P6" s="305"/>
      <c r="Q6" s="312"/>
      <c r="R6" s="155"/>
      <c r="S6" s="155"/>
      <c r="T6" s="155"/>
      <c r="U6" s="155"/>
    </row>
    <row r="7" spans="1:22" x14ac:dyDescent="0.2">
      <c r="A7" s="124" t="str">
        <f>'Exp_3 (All)'!A69</f>
        <v>RomeoJ_2_PckErr3</v>
      </c>
      <c r="B7" s="9">
        <v>4</v>
      </c>
      <c r="C7" s="17">
        <v>8.1</v>
      </c>
      <c r="D7" s="17">
        <v>0</v>
      </c>
      <c r="E7" s="17">
        <v>0.4</v>
      </c>
      <c r="F7" s="51">
        <f>'Exp_3 (Det)'!Y69</f>
        <v>23</v>
      </c>
      <c r="G7" s="51">
        <f>'Exp_3 (Det)'!Z69</f>
        <v>23</v>
      </c>
      <c r="H7" s="52">
        <f>'Exp_3 (Det)'!AA69</f>
        <v>1</v>
      </c>
      <c r="I7" s="216">
        <f>'Exp_3 (Ann)'!Y69</f>
        <v>51.130434782608695</v>
      </c>
      <c r="J7" s="216">
        <f>'Exp_3 (Ann)'!Z69</f>
        <v>24.469469563344902</v>
      </c>
      <c r="K7" s="217">
        <v>11.137460000000001</v>
      </c>
      <c r="L7" s="217">
        <v>10264283</v>
      </c>
      <c r="M7" s="213">
        <f t="shared" si="0"/>
        <v>7.0113286176112242</v>
      </c>
      <c r="N7" s="213">
        <v>29.525808999999999</v>
      </c>
      <c r="O7" s="218">
        <v>0.97133899999999995</v>
      </c>
      <c r="P7" s="305"/>
      <c r="Q7" s="312"/>
      <c r="R7" s="155"/>
      <c r="S7" s="155"/>
      <c r="T7" s="155"/>
      <c r="U7" s="155"/>
    </row>
    <row r="8" spans="1:22" x14ac:dyDescent="0.2">
      <c r="A8" s="124" t="str">
        <f>'Exp_3 (All)'!A70</f>
        <v>RomeoJ_3_PckErr1</v>
      </c>
      <c r="B8" s="9">
        <v>4</v>
      </c>
      <c r="C8" s="17">
        <v>0.7</v>
      </c>
      <c r="D8" s="17">
        <v>0</v>
      </c>
      <c r="E8" s="17">
        <v>0.6</v>
      </c>
      <c r="F8" s="51">
        <f>'Exp_3 (Det)'!Y70</f>
        <v>23</v>
      </c>
      <c r="G8" s="51">
        <f>'Exp_3 (Det)'!Z70</f>
        <v>23</v>
      </c>
      <c r="H8" s="52">
        <f>'Exp_3 (Det)'!AA70</f>
        <v>1</v>
      </c>
      <c r="I8" s="216">
        <f>'Exp_3 (Ann)'!Y70</f>
        <v>26.565217391304348</v>
      </c>
      <c r="J8" s="216">
        <f>'Exp_3 (Ann)'!Z70</f>
        <v>19.731898694422608</v>
      </c>
      <c r="K8" s="217">
        <v>18.711682</v>
      </c>
      <c r="L8" s="217">
        <v>17244686</v>
      </c>
      <c r="M8" s="213">
        <f t="shared" si="0"/>
        <v>7.2366552909209307</v>
      </c>
      <c r="N8" s="213">
        <v>29.61308</v>
      </c>
      <c r="O8" s="218">
        <v>0.96658200000000005</v>
      </c>
      <c r="P8" s="305"/>
      <c r="Q8" s="312"/>
      <c r="R8" s="155"/>
      <c r="S8" s="155"/>
      <c r="T8" s="155"/>
      <c r="U8" s="155"/>
    </row>
    <row r="9" spans="1:22" x14ac:dyDescent="0.2">
      <c r="A9" s="124" t="str">
        <f>'Exp_3 (All)'!A71</f>
        <v>RomeoJ_3_PckErr3</v>
      </c>
      <c r="B9" s="9">
        <v>4</v>
      </c>
      <c r="C9" s="17">
        <v>8.1</v>
      </c>
      <c r="D9" s="17">
        <v>0</v>
      </c>
      <c r="E9" s="17">
        <v>0.6</v>
      </c>
      <c r="F9" s="51">
        <f>'Exp_3 (Det)'!Y71</f>
        <v>23</v>
      </c>
      <c r="G9" s="51">
        <f>'Exp_3 (Det)'!Z71</f>
        <v>23</v>
      </c>
      <c r="H9" s="52">
        <f>'Exp_3 (Det)'!AA71</f>
        <v>1</v>
      </c>
      <c r="I9" s="216">
        <f>'Exp_3 (Ann)'!Y71</f>
        <v>56.565217391304351</v>
      </c>
      <c r="J9" s="216">
        <f>'Exp_3 (Ann)'!Z71</f>
        <v>21.328227320441119</v>
      </c>
      <c r="K9" s="217">
        <v>20.315701000000001</v>
      </c>
      <c r="L9" s="217">
        <v>18722950</v>
      </c>
      <c r="M9" s="213">
        <f t="shared" si="0"/>
        <v>7.2723742775102824</v>
      </c>
      <c r="N9" s="213">
        <v>29.665527000000001</v>
      </c>
      <c r="O9" s="218">
        <v>0.95603099999999996</v>
      </c>
      <c r="P9" s="305"/>
      <c r="Q9" s="312"/>
      <c r="R9" s="155"/>
      <c r="S9" s="155"/>
      <c r="T9" s="155"/>
      <c r="U9" s="155"/>
    </row>
    <row r="10" spans="1:22" x14ac:dyDescent="0.2">
      <c r="A10" s="124" t="str">
        <f>'Exp_3 (All)'!A72</f>
        <v>RomeoJ_8_PckErr1</v>
      </c>
      <c r="B10" s="9">
        <v>4</v>
      </c>
      <c r="C10" s="17">
        <v>0.7</v>
      </c>
      <c r="D10" s="17">
        <v>0.4</v>
      </c>
      <c r="E10" s="17">
        <v>0</v>
      </c>
      <c r="F10" s="51">
        <f>'Exp_3 (Det)'!Y72</f>
        <v>23</v>
      </c>
      <c r="G10" s="51">
        <f>'Exp_3 (Det)'!Z72</f>
        <v>23</v>
      </c>
      <c r="H10" s="52">
        <f>'Exp_3 (Det)'!AA72</f>
        <v>1</v>
      </c>
      <c r="I10" s="216">
        <f>'Exp_3 (Ann)'!Y72</f>
        <v>44.173913043478258</v>
      </c>
      <c r="J10" s="216">
        <f>'Exp_3 (Ann)'!Z72</f>
        <v>20.737870877637111</v>
      </c>
      <c r="K10" s="217">
        <v>10.611444000000001</v>
      </c>
      <c r="L10" s="217">
        <v>9779507</v>
      </c>
      <c r="M10" s="213">
        <f t="shared" si="0"/>
        <v>6.9903169618861467</v>
      </c>
      <c r="N10" s="213">
        <v>29.765280000000001</v>
      </c>
      <c r="O10" s="218">
        <v>0.987201</v>
      </c>
      <c r="P10" s="305"/>
      <c r="Q10" s="312"/>
      <c r="R10" s="155"/>
      <c r="S10" s="155"/>
      <c r="T10" s="155"/>
      <c r="U10" s="155"/>
    </row>
    <row r="11" spans="1:22" x14ac:dyDescent="0.2">
      <c r="A11" s="124" t="str">
        <f>'Exp_3 (All)'!A73</f>
        <v>RomeoJ_8_PckErr3</v>
      </c>
      <c r="B11" s="9">
        <v>4</v>
      </c>
      <c r="C11" s="17">
        <v>8.1</v>
      </c>
      <c r="D11" s="17">
        <v>0.4</v>
      </c>
      <c r="E11" s="17">
        <v>0</v>
      </c>
      <c r="F11" s="51">
        <f>'Exp_3 (Det)'!Y73</f>
        <v>23</v>
      </c>
      <c r="G11" s="51">
        <f>'Exp_3 (Det)'!Z73</f>
        <v>23</v>
      </c>
      <c r="H11" s="52">
        <f>'Exp_3 (Det)'!AA73</f>
        <v>1</v>
      </c>
      <c r="I11" s="216">
        <f>'Exp_3 (Ann)'!Y73</f>
        <v>62.869565217391305</v>
      </c>
      <c r="J11" s="216">
        <f>'Exp_3 (Ann)'!Z73</f>
        <v>23.624533372642492</v>
      </c>
      <c r="K11" s="217">
        <v>18.737427</v>
      </c>
      <c r="L11" s="217">
        <v>17268413</v>
      </c>
      <c r="M11" s="213">
        <f t="shared" si="0"/>
        <v>7.2372524269124288</v>
      </c>
      <c r="N11" s="213">
        <v>29.813576999999999</v>
      </c>
      <c r="O11" s="218">
        <v>0.97092299999999998</v>
      </c>
      <c r="P11" s="305"/>
      <c r="Q11" s="312"/>
      <c r="R11" s="155"/>
      <c r="S11" s="155"/>
      <c r="T11" s="155"/>
      <c r="U11" s="155"/>
    </row>
    <row r="12" spans="1:22" x14ac:dyDescent="0.2">
      <c r="A12" s="124" t="str">
        <f>'Exp_3 (All)'!A74</f>
        <v>RomeoJ_10_PckErr1</v>
      </c>
      <c r="B12" s="9">
        <v>4</v>
      </c>
      <c r="C12" s="17">
        <v>0.7</v>
      </c>
      <c r="D12" s="17">
        <v>0.4</v>
      </c>
      <c r="E12" s="17">
        <v>0.4</v>
      </c>
      <c r="F12" s="51">
        <f>'Exp_3 (Det)'!Y74</f>
        <v>23</v>
      </c>
      <c r="G12" s="51">
        <f>'Exp_3 (Det)'!Z74</f>
        <v>23</v>
      </c>
      <c r="H12" s="52">
        <f>'Exp_3 (Det)'!AA74</f>
        <v>1</v>
      </c>
      <c r="I12" s="216">
        <f>'Exp_3 (Ann)'!Y74</f>
        <v>48.739130434782609</v>
      </c>
      <c r="J12" s="216">
        <f>'Exp_3 (Ann)'!Z74</f>
        <v>18.95980770736864</v>
      </c>
      <c r="K12" s="217">
        <v>14.56134</v>
      </c>
      <c r="L12" s="217">
        <v>13419731</v>
      </c>
      <c r="M12" s="213">
        <f t="shared" si="0"/>
        <v>7.1277438104390454</v>
      </c>
      <c r="N12" s="213">
        <v>28.835996000000002</v>
      </c>
      <c r="O12" s="218">
        <v>0.97689099999999995</v>
      </c>
      <c r="P12" s="305"/>
      <c r="Q12" s="312"/>
      <c r="R12" s="155"/>
      <c r="S12" s="155"/>
      <c r="T12" s="155"/>
      <c r="U12" s="155"/>
    </row>
    <row r="13" spans="1:22" x14ac:dyDescent="0.2">
      <c r="A13" s="124" t="str">
        <f>'Exp_3 (All)'!A75</f>
        <v>RomeoJ_10_PckErr3</v>
      </c>
      <c r="B13" s="9">
        <v>4</v>
      </c>
      <c r="C13" s="17">
        <v>8.1</v>
      </c>
      <c r="D13" s="17">
        <v>0.4</v>
      </c>
      <c r="E13" s="17">
        <v>0.4</v>
      </c>
      <c r="F13" s="51">
        <f>'Exp_3 (Det)'!Y75</f>
        <v>23</v>
      </c>
      <c r="G13" s="51">
        <f>'Exp_3 (Det)'!Z75</f>
        <v>23</v>
      </c>
      <c r="H13" s="52">
        <f>'Exp_3 (Det)'!AA75</f>
        <v>1</v>
      </c>
      <c r="I13" s="216">
        <f>'Exp_3 (Ann)'!Y75</f>
        <v>64.869565217391298</v>
      </c>
      <c r="J13" s="216">
        <f>'Exp_3 (Ann)'!Z75</f>
        <v>23.112972248631461</v>
      </c>
      <c r="K13" s="217">
        <v>18.824992000000002</v>
      </c>
      <c r="L13" s="217">
        <v>17349113</v>
      </c>
      <c r="M13" s="213">
        <f t="shared" si="0"/>
        <v>7.2392772757232766</v>
      </c>
      <c r="N13" s="213">
        <v>28.917293999999998</v>
      </c>
      <c r="O13" s="218">
        <v>0.96288200000000002</v>
      </c>
      <c r="P13" s="305"/>
      <c r="Q13" s="312"/>
      <c r="R13" s="155"/>
      <c r="S13" s="155"/>
      <c r="T13" s="155"/>
      <c r="U13" s="155"/>
    </row>
    <row r="14" spans="1:22" x14ac:dyDescent="0.2">
      <c r="A14" s="124" t="str">
        <f>'Exp_3 (All)'!A76</f>
        <v>RomeoJ_11_PckErr1</v>
      </c>
      <c r="B14" s="9">
        <v>4</v>
      </c>
      <c r="C14" s="17">
        <v>0.7</v>
      </c>
      <c r="D14" s="17">
        <v>0.4</v>
      </c>
      <c r="E14" s="17">
        <v>0.6</v>
      </c>
      <c r="F14" s="51">
        <f>'Exp_3 (Det)'!Y76</f>
        <v>23</v>
      </c>
      <c r="G14" s="51">
        <f>'Exp_3 (Det)'!Z76</f>
        <v>23</v>
      </c>
      <c r="H14" s="52">
        <f>'Exp_3 (Det)'!AA76</f>
        <v>1</v>
      </c>
      <c r="I14" s="216">
        <f>'Exp_3 (Ann)'!Y76</f>
        <v>58.304347826086953</v>
      </c>
      <c r="J14" s="216">
        <f>'Exp_3 (Ann)'!Z76</f>
        <v>19.0535961354202</v>
      </c>
      <c r="K14" s="217">
        <v>22.802804999999999</v>
      </c>
      <c r="L14" s="217">
        <v>21015065</v>
      </c>
      <c r="M14" s="213">
        <f t="shared" si="0"/>
        <v>7.3225307376247137</v>
      </c>
      <c r="N14" s="213">
        <v>29.007932</v>
      </c>
      <c r="O14" s="218">
        <v>0.96107799999999999</v>
      </c>
      <c r="P14" s="305"/>
      <c r="Q14" s="312"/>
      <c r="R14" s="155"/>
      <c r="S14" s="155"/>
      <c r="T14" s="155"/>
      <c r="U14" s="155"/>
    </row>
    <row r="15" spans="1:22" x14ac:dyDescent="0.2">
      <c r="A15" s="124" t="str">
        <f>'Exp_3 (All)'!A77</f>
        <v>RomeoJ_11_PckErr3</v>
      </c>
      <c r="B15" s="9">
        <v>4</v>
      </c>
      <c r="C15" s="17">
        <v>8.1</v>
      </c>
      <c r="D15" s="17">
        <v>0.4</v>
      </c>
      <c r="E15" s="17">
        <v>0.6</v>
      </c>
      <c r="F15" s="51">
        <f>'Exp_3 (Det)'!Y77</f>
        <v>23</v>
      </c>
      <c r="G15" s="51">
        <f>'Exp_3 (Det)'!Z77</f>
        <v>23</v>
      </c>
      <c r="H15" s="52">
        <f>'Exp_3 (Det)'!AA77</f>
        <v>1</v>
      </c>
      <c r="I15" s="216">
        <f>'Exp_3 (Ann)'!Y77</f>
        <v>69.826086956521735</v>
      </c>
      <c r="J15" s="216">
        <f>'Exp_3 (Ann)'!Z77</f>
        <v>15.101631982588806</v>
      </c>
      <c r="K15" s="217">
        <v>25.512861999999998</v>
      </c>
      <c r="L15" s="217">
        <v>23512654</v>
      </c>
      <c r="M15" s="213">
        <f t="shared" si="0"/>
        <v>7.3713016530509901</v>
      </c>
      <c r="N15" s="213">
        <v>29.058707999999999</v>
      </c>
      <c r="O15" s="218">
        <v>0.94850299999999999</v>
      </c>
      <c r="P15" s="305"/>
      <c r="Q15" s="312"/>
      <c r="R15" s="155"/>
      <c r="S15" s="155"/>
      <c r="T15" s="155"/>
      <c r="U15" s="155"/>
    </row>
    <row r="16" spans="1:22" x14ac:dyDescent="0.2">
      <c r="A16" s="124" t="str">
        <f>'Exp_3 (All)'!A78</f>
        <v>RomeoJ_12_PckErr1</v>
      </c>
      <c r="B16" s="9">
        <v>4</v>
      </c>
      <c r="C16" s="17">
        <v>0.7</v>
      </c>
      <c r="D16" s="17">
        <v>0.6</v>
      </c>
      <c r="E16" s="17">
        <v>0</v>
      </c>
      <c r="F16" s="51">
        <f>'Exp_3 (Det)'!Y78</f>
        <v>23</v>
      </c>
      <c r="G16" s="51">
        <f>'Exp_3 (Det)'!Z78</f>
        <v>23</v>
      </c>
      <c r="H16" s="52">
        <f>'Exp_3 (Det)'!AA78</f>
        <v>1</v>
      </c>
      <c r="I16" s="216">
        <f>'Exp_3 (Ann)'!Y78</f>
        <v>52.869565217391305</v>
      </c>
      <c r="J16" s="216">
        <f>'Exp_3 (Ann)'!Z78</f>
        <v>18.735732384515686</v>
      </c>
      <c r="K16" s="217">
        <v>23.507104999999999</v>
      </c>
      <c r="L16" s="217">
        <v>21664148</v>
      </c>
      <c r="M16" s="213">
        <f t="shared" si="0"/>
        <v>7.3357416139254603</v>
      </c>
      <c r="N16" s="213">
        <v>29.124607000000001</v>
      </c>
      <c r="O16" s="218">
        <v>0.97642300000000004</v>
      </c>
      <c r="P16" s="305"/>
      <c r="Q16" s="312"/>
      <c r="R16" s="155"/>
      <c r="S16" s="155"/>
      <c r="T16" s="155"/>
      <c r="U16" s="155"/>
    </row>
    <row r="17" spans="1:21" x14ac:dyDescent="0.2">
      <c r="A17" s="124" t="str">
        <f>'Exp_3 (All)'!A79</f>
        <v>RomeoJ_12_PckErr3</v>
      </c>
      <c r="B17" s="9">
        <v>4</v>
      </c>
      <c r="C17" s="17">
        <v>8.1</v>
      </c>
      <c r="D17" s="17">
        <v>0.6</v>
      </c>
      <c r="E17" s="17">
        <v>0</v>
      </c>
      <c r="F17" s="51">
        <f>'Exp_3 (Det)'!Y79</f>
        <v>23</v>
      </c>
      <c r="G17" s="51">
        <f>'Exp_3 (Det)'!Z79</f>
        <v>23</v>
      </c>
      <c r="H17" s="52">
        <f>'Exp_3 (Det)'!AA79</f>
        <v>1</v>
      </c>
      <c r="I17" s="216">
        <f>'Exp_3 (Ann)'!Y79</f>
        <v>67.434782608695656</v>
      </c>
      <c r="J17" s="216">
        <f>'Exp_3 (Ann)'!Z79</f>
        <v>19.938145457107453</v>
      </c>
      <c r="K17" s="217">
        <v>29.288499999999999</v>
      </c>
      <c r="L17" s="217">
        <v>26992282</v>
      </c>
      <c r="M17" s="213">
        <f t="shared" si="0"/>
        <v>7.4312396025303249</v>
      </c>
      <c r="N17" s="213">
        <v>29.149480000000001</v>
      </c>
      <c r="O17" s="218">
        <v>0.95963600000000004</v>
      </c>
      <c r="P17" s="305"/>
      <c r="Q17" s="312"/>
      <c r="R17" s="155"/>
      <c r="S17" s="155"/>
      <c r="T17" s="155"/>
      <c r="U17" s="155"/>
    </row>
    <row r="18" spans="1:21" x14ac:dyDescent="0.2">
      <c r="A18" s="124" t="str">
        <f>'Exp_3 (All)'!A80</f>
        <v>RomeoJ_14_PckErr1</v>
      </c>
      <c r="B18" s="9">
        <v>4</v>
      </c>
      <c r="C18" s="17">
        <v>0.7</v>
      </c>
      <c r="D18" s="17">
        <v>0.6</v>
      </c>
      <c r="E18" s="17">
        <v>0.4</v>
      </c>
      <c r="F18" s="51">
        <f>'Exp_3 (Det)'!Y80</f>
        <v>23</v>
      </c>
      <c r="G18" s="51">
        <f>'Exp_3 (Det)'!Z80</f>
        <v>23</v>
      </c>
      <c r="H18" s="52">
        <f>'Exp_3 (Det)'!AA80</f>
        <v>1</v>
      </c>
      <c r="I18" s="216">
        <f>'Exp_3 (Ann)'!Y80</f>
        <v>63.434782608695649</v>
      </c>
      <c r="J18" s="216">
        <f>'Exp_3 (Ann)'!Z80</f>
        <v>18.157958653179954</v>
      </c>
      <c r="K18" s="217">
        <v>25.433800000000002</v>
      </c>
      <c r="L18" s="217">
        <v>23439790</v>
      </c>
      <c r="M18" s="213">
        <f t="shared" si="0"/>
        <v>7.3699537164650915</v>
      </c>
      <c r="N18" s="213">
        <v>29.207529999999998</v>
      </c>
      <c r="O18" s="218">
        <v>0.96656799999999998</v>
      </c>
      <c r="P18" s="305"/>
      <c r="Q18" s="312"/>
      <c r="R18" s="155"/>
      <c r="S18" s="155"/>
      <c r="T18" s="155"/>
      <c r="U18" s="155"/>
    </row>
    <row r="19" spans="1:21" x14ac:dyDescent="0.2">
      <c r="A19" s="124" t="str">
        <f>'Exp_3 (All)'!A81</f>
        <v>RomeoJ_14_PckErr3</v>
      </c>
      <c r="B19" s="9">
        <v>4</v>
      </c>
      <c r="C19" s="17">
        <v>8.1</v>
      </c>
      <c r="D19" s="17">
        <v>0.6</v>
      </c>
      <c r="E19" s="17">
        <v>0.4</v>
      </c>
      <c r="F19" s="51">
        <f>'Exp_3 (Det)'!Y81</f>
        <v>23</v>
      </c>
      <c r="G19" s="51">
        <f>'Exp_3 (Det)'!Z81</f>
        <v>23</v>
      </c>
      <c r="H19" s="52">
        <f>'Exp_3 (Det)'!AA81</f>
        <v>1</v>
      </c>
      <c r="I19" s="216">
        <f>'Exp_3 (Ann)'!Y81</f>
        <v>71.565217391304344</v>
      </c>
      <c r="J19" s="216">
        <f>'Exp_3 (Ann)'!Z81</f>
        <v>17.429927468050515</v>
      </c>
      <c r="K19" s="217">
        <v>31.511016999999999</v>
      </c>
      <c r="L19" s="217">
        <v>29040553</v>
      </c>
      <c r="M19" s="213">
        <f t="shared" si="0"/>
        <v>7.4630048820887254</v>
      </c>
      <c r="N19" s="213">
        <v>29.230526000000001</v>
      </c>
      <c r="O19" s="218">
        <v>0.951851</v>
      </c>
      <c r="P19" s="305"/>
      <c r="Q19" s="312"/>
      <c r="R19" s="155"/>
      <c r="S19" s="155"/>
      <c r="T19" s="155"/>
      <c r="U19" s="155"/>
    </row>
    <row r="20" spans="1:21" x14ac:dyDescent="0.2">
      <c r="A20" s="124" t="str">
        <f>'Exp_3 (All)'!A82</f>
        <v>RomeoJ_15_PckErr1</v>
      </c>
      <c r="B20" s="9">
        <v>4</v>
      </c>
      <c r="C20" s="17">
        <v>0.7</v>
      </c>
      <c r="D20" s="17">
        <v>0.6</v>
      </c>
      <c r="E20" s="17">
        <v>0.6</v>
      </c>
      <c r="F20" s="51">
        <f>'Exp_3 (Det)'!Y82</f>
        <v>23</v>
      </c>
      <c r="G20" s="51">
        <f>'Exp_3 (Det)'!Z82</f>
        <v>23</v>
      </c>
      <c r="H20" s="52">
        <f>'Exp_3 (Det)'!AA82</f>
        <v>1</v>
      </c>
      <c r="I20" s="216">
        <f>'Exp_3 (Ann)'!Y82</f>
        <v>71.260869565217391</v>
      </c>
      <c r="J20" s="216">
        <f>'Exp_3 (Ann)'!Z82</f>
        <v>17.273777792060596</v>
      </c>
      <c r="K20" s="217">
        <v>32.667417999999998</v>
      </c>
      <c r="L20" s="217">
        <v>30106292</v>
      </c>
      <c r="M20" s="213">
        <f t="shared" si="0"/>
        <v>7.4786572695245841</v>
      </c>
      <c r="N20" s="213">
        <v>29.269794999999998</v>
      </c>
      <c r="O20" s="218">
        <v>0.95186499999999996</v>
      </c>
      <c r="P20" s="305"/>
      <c r="Q20" s="312"/>
      <c r="R20" s="155"/>
      <c r="S20" s="155"/>
      <c r="T20" s="155"/>
      <c r="U20" s="155"/>
    </row>
    <row r="21" spans="1:21" ht="12" thickBot="1" x14ac:dyDescent="0.25">
      <c r="A21" s="125" t="str">
        <f>'Exp_3 (All)'!A83</f>
        <v>RomeoJ_15_PckErr3</v>
      </c>
      <c r="B21" s="126">
        <v>4</v>
      </c>
      <c r="C21" s="127">
        <v>8.1</v>
      </c>
      <c r="D21" s="127">
        <v>0.6</v>
      </c>
      <c r="E21" s="127">
        <v>0.6</v>
      </c>
      <c r="F21" s="128">
        <f>'Exp_3 (Det)'!Y83</f>
        <v>23</v>
      </c>
      <c r="G21" s="128">
        <f>'Exp_3 (Det)'!Z83</f>
        <v>23</v>
      </c>
      <c r="H21" s="129">
        <f>'Exp_3 (Det)'!AA83</f>
        <v>1</v>
      </c>
      <c r="I21" s="219">
        <f>'Exp_3 (Ann)'!Y83</f>
        <v>82.565217391304344</v>
      </c>
      <c r="J21" s="219">
        <f>'Exp_3 (Ann)'!Z83</f>
        <v>10.723068111474472</v>
      </c>
      <c r="K21" s="220">
        <v>36.142336</v>
      </c>
      <c r="L21" s="220">
        <v>33308777</v>
      </c>
      <c r="M21" s="214">
        <f t="shared" si="0"/>
        <v>7.5225586869721068</v>
      </c>
      <c r="N21" s="214">
        <v>29.279271000000001</v>
      </c>
      <c r="O21" s="221">
        <v>0.93755200000000005</v>
      </c>
      <c r="P21" s="310"/>
      <c r="Q21" s="313"/>
      <c r="R21" s="155"/>
      <c r="S21" s="155"/>
      <c r="T21" s="155"/>
      <c r="U21" s="155"/>
    </row>
    <row r="22" spans="1:21" x14ac:dyDescent="0.2">
      <c r="R22" s="155"/>
      <c r="S22" s="155"/>
      <c r="T22" s="155"/>
      <c r="U22" s="155"/>
    </row>
  </sheetData>
  <sortState ref="U3:U22">
    <sortCondition ref="U3"/>
  </sortState>
  <mergeCells count="3">
    <mergeCell ref="P2:P21"/>
    <mergeCell ref="Q2:Q21"/>
    <mergeCell ref="R1:U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V22"/>
  <sheetViews>
    <sheetView zoomScaleNormal="100" zoomScaleSheetLayoutView="100" workbookViewId="0">
      <selection activeCell="T30" sqref="T30"/>
    </sheetView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5.125" style="3" bestFit="1" customWidth="1"/>
    <col min="18" max="21" width="7" style="3" customWidth="1"/>
    <col min="22" max="16384" width="9" style="3"/>
  </cols>
  <sheetData>
    <row r="1" spans="1:22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316"/>
      <c r="S1" s="317"/>
      <c r="T1" s="317"/>
      <c r="U1" s="317"/>
      <c r="V1" s="132"/>
    </row>
    <row r="2" spans="1:22" x14ac:dyDescent="0.2">
      <c r="A2" s="123" t="str">
        <f>'Exp_3 (All)'!A84</f>
        <v>Cactus_0</v>
      </c>
      <c r="B2" s="60">
        <v>5</v>
      </c>
      <c r="C2" s="61">
        <v>0</v>
      </c>
      <c r="D2" s="61">
        <v>0</v>
      </c>
      <c r="E2" s="61">
        <v>0</v>
      </c>
      <c r="F2" s="62">
        <f>'Exp_3 (Det)'!Y84</f>
        <v>23</v>
      </c>
      <c r="G2" s="62">
        <f>'Exp_3 (Det)'!Z84</f>
        <v>1</v>
      </c>
      <c r="H2" s="63">
        <f>'Exp_3 (Det)'!AA84</f>
        <v>4.3478260869565216E-2</v>
      </c>
      <c r="I2" s="215">
        <f>'Exp_3 (Ann)'!Y84</f>
        <v>0.43478260869565216</v>
      </c>
      <c r="J2" s="215">
        <f>'Exp_3 (Ann)'!Z84</f>
        <v>2.0851441405707476</v>
      </c>
      <c r="K2" s="215">
        <v>0</v>
      </c>
      <c r="L2" s="215">
        <v>0</v>
      </c>
      <c r="M2" s="215" t="e">
        <f t="shared" ref="M2:M21" si="0">LOG10(L2)</f>
        <v>#NUM!</v>
      </c>
      <c r="N2" s="215">
        <v>29.813576999999999</v>
      </c>
      <c r="O2" s="215">
        <v>1</v>
      </c>
      <c r="P2" s="304">
        <f>AVERAGE(I2:I21)</f>
        <v>46.904347826086962</v>
      </c>
      <c r="Q2" s="311" t="s">
        <v>26</v>
      </c>
      <c r="R2" s="225"/>
      <c r="S2" s="225"/>
      <c r="T2" s="225"/>
      <c r="U2" s="225"/>
    </row>
    <row r="3" spans="1:22" x14ac:dyDescent="0.2">
      <c r="A3" s="124" t="str">
        <f>'Exp_3 (All)'!A85</f>
        <v>Cactus_3</v>
      </c>
      <c r="B3" s="9">
        <v>5</v>
      </c>
      <c r="C3" s="17">
        <v>0</v>
      </c>
      <c r="D3" s="17">
        <v>0</v>
      </c>
      <c r="E3" s="17">
        <v>0.6</v>
      </c>
      <c r="F3" s="51">
        <f>'Exp_3 (Det)'!Y85</f>
        <v>23</v>
      </c>
      <c r="G3" s="51">
        <f>'Exp_3 (Det)'!Z85</f>
        <v>20</v>
      </c>
      <c r="H3" s="52">
        <f>'Exp_3 (Det)'!AA85</f>
        <v>0.86956521739130432</v>
      </c>
      <c r="I3" s="216">
        <f>'Exp_3 (Ann)'!Y85</f>
        <v>26.521739130434781</v>
      </c>
      <c r="J3" s="216">
        <f>'Exp_3 (Ann)'!Z85</f>
        <v>21.13564323648</v>
      </c>
      <c r="K3" s="217">
        <v>105.351707</v>
      </c>
      <c r="L3" s="217">
        <v>97092133</v>
      </c>
      <c r="M3" s="213">
        <f t="shared" si="0"/>
        <v>7.9871840421314637</v>
      </c>
      <c r="N3" s="213">
        <v>29.716442000000001</v>
      </c>
      <c r="O3" s="218">
        <v>0.89248899999999998</v>
      </c>
      <c r="P3" s="305"/>
      <c r="Q3" s="312"/>
      <c r="R3" s="155"/>
      <c r="S3" s="155"/>
      <c r="T3" s="155"/>
      <c r="U3" s="155"/>
    </row>
    <row r="4" spans="1:22" x14ac:dyDescent="0.2">
      <c r="A4" s="124" t="str">
        <f>'Exp_3 (All)'!A86</f>
        <v>Cactus_12</v>
      </c>
      <c r="B4" s="9">
        <v>5</v>
      </c>
      <c r="C4" s="17">
        <v>0</v>
      </c>
      <c r="D4" s="17">
        <v>0.6</v>
      </c>
      <c r="E4" s="17">
        <v>0</v>
      </c>
      <c r="F4" s="51">
        <f>'Exp_3 (Det)'!Y86</f>
        <v>23</v>
      </c>
      <c r="G4" s="51">
        <f>'Exp_3 (Det)'!Z86</f>
        <v>21</v>
      </c>
      <c r="H4" s="52">
        <f>'Exp_3 (Det)'!AA86</f>
        <v>0.91304347826086951</v>
      </c>
      <c r="I4" s="216">
        <f>'Exp_3 (Ann)'!Y86</f>
        <v>34.608695652173914</v>
      </c>
      <c r="J4" s="216">
        <f>'Exp_3 (Ann)'!Z86</f>
        <v>20.341938609757971</v>
      </c>
      <c r="K4" s="217">
        <v>158.933751</v>
      </c>
      <c r="L4" s="217">
        <v>146473345</v>
      </c>
      <c r="M4" s="213">
        <f t="shared" si="0"/>
        <v>8.1657585996208191</v>
      </c>
      <c r="N4" s="213">
        <v>29.748799000000002</v>
      </c>
      <c r="O4" s="218">
        <v>0.93586000000000003</v>
      </c>
      <c r="P4" s="305"/>
      <c r="Q4" s="312"/>
      <c r="R4" s="155"/>
      <c r="S4" s="155"/>
      <c r="T4" s="155"/>
      <c r="U4" s="155"/>
    </row>
    <row r="5" spans="1:22" x14ac:dyDescent="0.2">
      <c r="A5" s="124" t="str">
        <f>'Exp_3 (All)'!A87</f>
        <v>Cactus_0_PckErr3</v>
      </c>
      <c r="B5" s="9">
        <v>5</v>
      </c>
      <c r="C5" s="17">
        <v>8.1</v>
      </c>
      <c r="D5" s="17">
        <v>0</v>
      </c>
      <c r="E5" s="17">
        <v>0</v>
      </c>
      <c r="F5" s="51">
        <f>'Exp_3 (Det)'!Y87</f>
        <v>23</v>
      </c>
      <c r="G5" s="51">
        <f>'Exp_3 (Det)'!Z87</f>
        <v>23</v>
      </c>
      <c r="H5" s="52">
        <f>'Exp_3 (Det)'!AA87</f>
        <v>1</v>
      </c>
      <c r="I5" s="216">
        <f>'Exp_3 (Ann)'!Y87</f>
        <v>27.782608695652176</v>
      </c>
      <c r="J5" s="216">
        <f>'Exp_3 (Ann)'!Z87</f>
        <v>19.771321107602319</v>
      </c>
      <c r="K5" s="217">
        <v>85.094272000000004</v>
      </c>
      <c r="L5" s="217">
        <v>78422881</v>
      </c>
      <c r="M5" s="213">
        <f t="shared" si="0"/>
        <v>7.8944427928152408</v>
      </c>
      <c r="N5" s="213">
        <v>29.766605999999999</v>
      </c>
      <c r="O5" s="218">
        <v>0.98289000000000004</v>
      </c>
      <c r="P5" s="305"/>
      <c r="Q5" s="312"/>
      <c r="R5" s="155"/>
      <c r="S5" s="155"/>
      <c r="T5" s="155"/>
      <c r="U5" s="155"/>
    </row>
    <row r="6" spans="1:22" x14ac:dyDescent="0.2">
      <c r="A6" s="124" t="str">
        <f>'Exp_3 (All)'!A88</f>
        <v>Cactus_2_PckErr1</v>
      </c>
      <c r="B6" s="9">
        <v>5</v>
      </c>
      <c r="C6" s="17">
        <v>0.7</v>
      </c>
      <c r="D6" s="17">
        <v>0</v>
      </c>
      <c r="E6" s="17">
        <v>0.4</v>
      </c>
      <c r="F6" s="51">
        <f>'Exp_3 (Det)'!Y88</f>
        <v>23</v>
      </c>
      <c r="G6" s="51">
        <f>'Exp_3 (Det)'!Z88</f>
        <v>20</v>
      </c>
      <c r="H6" s="52">
        <f>'Exp_3 (Det)'!AA88</f>
        <v>0.86956521739130432</v>
      </c>
      <c r="I6" s="216">
        <f>'Exp_3 (Ann)'!Y88</f>
        <v>18.173913043478262</v>
      </c>
      <c r="J6" s="216">
        <f>'Exp_3 (Ann)'!Z88</f>
        <v>19.611342205035431</v>
      </c>
      <c r="K6" s="217">
        <v>47.127541999999998</v>
      </c>
      <c r="L6" s="217">
        <v>43432743</v>
      </c>
      <c r="M6" s="213">
        <f t="shared" si="0"/>
        <v>7.637817258147531</v>
      </c>
      <c r="N6" s="213">
        <v>29.053979999999999</v>
      </c>
      <c r="O6" s="218">
        <v>0.95291700000000001</v>
      </c>
      <c r="P6" s="305"/>
      <c r="Q6" s="312"/>
      <c r="R6" s="155"/>
      <c r="S6" s="155"/>
      <c r="T6" s="155"/>
      <c r="U6" s="155"/>
    </row>
    <row r="7" spans="1:22" x14ac:dyDescent="0.2">
      <c r="A7" s="124" t="str">
        <f>'Exp_3 (All)'!A89</f>
        <v>Cactus_2_PckErr3</v>
      </c>
      <c r="B7" s="9">
        <v>5</v>
      </c>
      <c r="C7" s="17">
        <v>8.1</v>
      </c>
      <c r="D7" s="17">
        <v>0</v>
      </c>
      <c r="E7" s="17">
        <v>0.4</v>
      </c>
      <c r="F7" s="51">
        <f>'Exp_3 (Det)'!Y89</f>
        <v>23</v>
      </c>
      <c r="G7" s="51">
        <f>'Exp_3 (Det)'!Z89</f>
        <v>23</v>
      </c>
      <c r="H7" s="52">
        <f>'Exp_3 (Det)'!AA89</f>
        <v>1</v>
      </c>
      <c r="I7" s="216">
        <f>'Exp_3 (Ann)'!Y89</f>
        <v>48.478260869565219</v>
      </c>
      <c r="J7" s="216">
        <f>'Exp_3 (Ann)'!Z89</f>
        <v>23.590964304961016</v>
      </c>
      <c r="K7" s="217">
        <v>98.24718</v>
      </c>
      <c r="L7" s="217">
        <v>90544601</v>
      </c>
      <c r="M7" s="213">
        <f t="shared" si="0"/>
        <v>7.9568625592794193</v>
      </c>
      <c r="N7" s="213">
        <v>29.052208</v>
      </c>
      <c r="O7" s="218">
        <v>0.92959700000000001</v>
      </c>
      <c r="P7" s="305"/>
      <c r="Q7" s="312"/>
      <c r="R7" s="155"/>
      <c r="S7" s="155"/>
      <c r="T7" s="155"/>
      <c r="U7" s="155"/>
    </row>
    <row r="8" spans="1:22" x14ac:dyDescent="0.2">
      <c r="A8" s="124" t="str">
        <f>'Exp_3 (All)'!A90</f>
        <v>Cactus_3_PckErr1</v>
      </c>
      <c r="B8" s="9">
        <v>5</v>
      </c>
      <c r="C8" s="17">
        <v>0.7</v>
      </c>
      <c r="D8" s="17">
        <v>0</v>
      </c>
      <c r="E8" s="17">
        <v>0.6</v>
      </c>
      <c r="F8" s="51">
        <f>'Exp_3 (Det)'!Y90</f>
        <v>23</v>
      </c>
      <c r="G8" s="51">
        <f>'Exp_3 (Det)'!Z90</f>
        <v>23</v>
      </c>
      <c r="H8" s="52">
        <f>'Exp_3 (Det)'!AA90</f>
        <v>1</v>
      </c>
      <c r="I8" s="216">
        <f>'Exp_3 (Ann)'!Y90</f>
        <v>35.478260869565219</v>
      </c>
      <c r="J8" s="216">
        <f>'Exp_3 (Ann)'!Z90</f>
        <v>25.380503550448097</v>
      </c>
      <c r="K8" s="217">
        <v>105.73945999999999</v>
      </c>
      <c r="L8" s="217">
        <v>97449486</v>
      </c>
      <c r="M8" s="213">
        <f t="shared" si="0"/>
        <v>7.988779552761466</v>
      </c>
      <c r="N8" s="213">
        <v>29.033013</v>
      </c>
      <c r="O8" s="218">
        <v>0.88952799999999999</v>
      </c>
      <c r="P8" s="305"/>
      <c r="Q8" s="312"/>
      <c r="R8" s="155"/>
      <c r="S8" s="155"/>
      <c r="T8" s="155"/>
      <c r="U8" s="155"/>
    </row>
    <row r="9" spans="1:22" x14ac:dyDescent="0.2">
      <c r="A9" s="124" t="str">
        <f>'Exp_3 (All)'!A91</f>
        <v>Cactus_3_PckErr3</v>
      </c>
      <c r="B9" s="9">
        <v>5</v>
      </c>
      <c r="C9" s="17">
        <v>8.1</v>
      </c>
      <c r="D9" s="17">
        <v>0</v>
      </c>
      <c r="E9" s="17">
        <v>0.6</v>
      </c>
      <c r="F9" s="51">
        <f>'Exp_3 (Det)'!Y91</f>
        <v>23</v>
      </c>
      <c r="G9" s="51">
        <f>'Exp_3 (Det)'!Z91</f>
        <v>23</v>
      </c>
      <c r="H9" s="52">
        <f>'Exp_3 (Det)'!AA91</f>
        <v>1</v>
      </c>
      <c r="I9" s="216">
        <f>'Exp_3 (Ann)'!Y91</f>
        <v>55.478260869565219</v>
      </c>
      <c r="J9" s="216">
        <f>'Exp_3 (Ann)'!Z91</f>
        <v>22.592978726742423</v>
      </c>
      <c r="K9" s="217">
        <v>150.36897999999999</v>
      </c>
      <c r="L9" s="217">
        <v>138580052</v>
      </c>
      <c r="M9" s="213">
        <f t="shared" si="0"/>
        <v>8.1417007199596423</v>
      </c>
      <c r="N9" s="213">
        <v>29.001683</v>
      </c>
      <c r="O9" s="218">
        <v>0.87057700000000005</v>
      </c>
      <c r="P9" s="305"/>
      <c r="Q9" s="312"/>
      <c r="R9" s="155"/>
      <c r="S9" s="155"/>
      <c r="T9" s="155"/>
      <c r="U9" s="155"/>
    </row>
    <row r="10" spans="1:22" x14ac:dyDescent="0.2">
      <c r="A10" s="124" t="str">
        <f>'Exp_3 (All)'!A92</f>
        <v>Cactus_8_PckErr1</v>
      </c>
      <c r="B10" s="9">
        <v>5</v>
      </c>
      <c r="C10" s="17">
        <v>0.7</v>
      </c>
      <c r="D10" s="17">
        <v>0.4</v>
      </c>
      <c r="E10" s="17">
        <v>0</v>
      </c>
      <c r="F10" s="51">
        <f>'Exp_3 (Det)'!Y92</f>
        <v>23</v>
      </c>
      <c r="G10" s="51">
        <f>'Exp_3 (Det)'!Z92</f>
        <v>22</v>
      </c>
      <c r="H10" s="52">
        <f>'Exp_3 (Det)'!AA92</f>
        <v>0.95652173913043481</v>
      </c>
      <c r="I10" s="216">
        <f>'Exp_3 (Ann)'!Y92</f>
        <v>22.869565217391305</v>
      </c>
      <c r="J10" s="216">
        <f>'Exp_3 (Ann)'!Z92</f>
        <v>20.325318621736262</v>
      </c>
      <c r="K10" s="217">
        <v>70.905608000000001</v>
      </c>
      <c r="L10" s="217">
        <v>65346608</v>
      </c>
      <c r="M10" s="213">
        <f t="shared" si="0"/>
        <v>7.8152230492216077</v>
      </c>
      <c r="N10" s="213">
        <v>29.002877999999999</v>
      </c>
      <c r="O10" s="218">
        <v>0.96511400000000003</v>
      </c>
      <c r="P10" s="305"/>
      <c r="Q10" s="312"/>
      <c r="R10" s="155"/>
      <c r="S10" s="155"/>
      <c r="T10" s="155"/>
      <c r="U10" s="155"/>
    </row>
    <row r="11" spans="1:22" x14ac:dyDescent="0.2">
      <c r="A11" s="124" t="str">
        <f>'Exp_3 (All)'!A93</f>
        <v>Cactus_8_PckErr3</v>
      </c>
      <c r="B11" s="9">
        <v>5</v>
      </c>
      <c r="C11" s="17">
        <v>8.1</v>
      </c>
      <c r="D11" s="17">
        <v>0.4</v>
      </c>
      <c r="E11" s="17">
        <v>0</v>
      </c>
      <c r="F11" s="51">
        <f>'Exp_3 (Det)'!Y93</f>
        <v>23</v>
      </c>
      <c r="G11" s="51">
        <f>'Exp_3 (Det)'!Z93</f>
        <v>23</v>
      </c>
      <c r="H11" s="52">
        <f>'Exp_3 (Det)'!AA93</f>
        <v>1</v>
      </c>
      <c r="I11" s="216">
        <f>'Exp_3 (Ann)'!Y93</f>
        <v>57.391304347826086</v>
      </c>
      <c r="J11" s="216">
        <f>'Exp_3 (Ann)'!Z93</f>
        <v>19.951621329503261</v>
      </c>
      <c r="K11" s="217">
        <v>169.972767</v>
      </c>
      <c r="L11" s="217">
        <v>156646902</v>
      </c>
      <c r="M11" s="213">
        <f t="shared" si="0"/>
        <v>8.1949218102767141</v>
      </c>
      <c r="N11" s="213">
        <v>28.976783000000001</v>
      </c>
      <c r="O11" s="218">
        <v>0.93531299999999995</v>
      </c>
      <c r="P11" s="305"/>
      <c r="Q11" s="312"/>
      <c r="R11" s="155"/>
      <c r="S11" s="155"/>
      <c r="T11" s="155"/>
      <c r="U11" s="155"/>
    </row>
    <row r="12" spans="1:22" x14ac:dyDescent="0.2">
      <c r="A12" s="124" t="str">
        <f>'Exp_3 (All)'!A94</f>
        <v>Cactus_10_PckErr1</v>
      </c>
      <c r="B12" s="9">
        <v>5</v>
      </c>
      <c r="C12" s="17">
        <v>0.7</v>
      </c>
      <c r="D12" s="17">
        <v>0.4</v>
      </c>
      <c r="E12" s="17">
        <v>0.4</v>
      </c>
      <c r="F12" s="51">
        <f>'Exp_3 (Det)'!Y94</f>
        <v>23</v>
      </c>
      <c r="G12" s="51">
        <f>'Exp_3 (Det)'!Z94</f>
        <v>23</v>
      </c>
      <c r="H12" s="52">
        <f>'Exp_3 (Det)'!AA94</f>
        <v>1</v>
      </c>
      <c r="I12" s="216">
        <f>'Exp_3 (Ann)'!Y94</f>
        <v>41</v>
      </c>
      <c r="J12" s="216">
        <f>'Exp_3 (Ann)'!Z94</f>
        <v>22.22202020110192</v>
      </c>
      <c r="K12" s="217">
        <v>122.552074</v>
      </c>
      <c r="L12" s="217">
        <v>112943991</v>
      </c>
      <c r="M12" s="213">
        <f t="shared" si="0"/>
        <v>8.0528631299446314</v>
      </c>
      <c r="N12" s="213">
        <v>29.717106999999999</v>
      </c>
      <c r="O12" s="218">
        <v>0.91300999999999999</v>
      </c>
      <c r="P12" s="305"/>
      <c r="Q12" s="312"/>
      <c r="R12" s="155"/>
      <c r="S12" s="155"/>
      <c r="T12" s="155"/>
      <c r="U12" s="155"/>
    </row>
    <row r="13" spans="1:22" x14ac:dyDescent="0.2">
      <c r="A13" s="124" t="str">
        <f>'Exp_3 (All)'!A95</f>
        <v>Cactus_10_PckErr3</v>
      </c>
      <c r="B13" s="9">
        <v>5</v>
      </c>
      <c r="C13" s="17">
        <v>8.1</v>
      </c>
      <c r="D13" s="17">
        <v>0.4</v>
      </c>
      <c r="E13" s="17">
        <v>0.4</v>
      </c>
      <c r="F13" s="51">
        <f>'Exp_3 (Det)'!Y95</f>
        <v>23</v>
      </c>
      <c r="G13" s="51">
        <f>'Exp_3 (Det)'!Z95</f>
        <v>23</v>
      </c>
      <c r="H13" s="52">
        <f>'Exp_3 (Det)'!AA95</f>
        <v>1</v>
      </c>
      <c r="I13" s="216">
        <f>'Exp_3 (Ann)'!Y95</f>
        <v>64.956521739130437</v>
      </c>
      <c r="J13" s="216">
        <f>'Exp_3 (Ann)'!Z95</f>
        <v>18.614457384393862</v>
      </c>
      <c r="K13" s="217">
        <v>194.836421</v>
      </c>
      <c r="L13" s="217">
        <v>179561246</v>
      </c>
      <c r="M13" s="213">
        <f t="shared" si="0"/>
        <v>8.2542126103687714</v>
      </c>
      <c r="N13" s="213">
        <v>29.650759000000001</v>
      </c>
      <c r="O13" s="218">
        <v>0.88638300000000003</v>
      </c>
      <c r="P13" s="305"/>
      <c r="Q13" s="312"/>
      <c r="R13" s="155"/>
      <c r="S13" s="155"/>
      <c r="T13" s="155"/>
      <c r="U13" s="155"/>
    </row>
    <row r="14" spans="1:22" x14ac:dyDescent="0.2">
      <c r="A14" s="124" t="str">
        <f>'Exp_3 (All)'!A96</f>
        <v>Cactus_11_PckErr1</v>
      </c>
      <c r="B14" s="9">
        <v>5</v>
      </c>
      <c r="C14" s="17">
        <v>0.7</v>
      </c>
      <c r="D14" s="17">
        <v>0.4</v>
      </c>
      <c r="E14" s="17">
        <v>0.6</v>
      </c>
      <c r="F14" s="51">
        <f>'Exp_3 (Det)'!Y96</f>
        <v>23</v>
      </c>
      <c r="G14" s="51">
        <f>'Exp_3 (Det)'!Z96</f>
        <v>23</v>
      </c>
      <c r="H14" s="52">
        <f>'Exp_3 (Det)'!AA96</f>
        <v>1</v>
      </c>
      <c r="I14" s="216">
        <f>'Exp_3 (Ann)'!Y96</f>
        <v>50.739130434782609</v>
      </c>
      <c r="J14" s="216">
        <f>'Exp_3 (Ann)'!Z96</f>
        <v>21.642167156028673</v>
      </c>
      <c r="K14" s="217">
        <v>183.415694</v>
      </c>
      <c r="L14" s="217">
        <v>169035904</v>
      </c>
      <c r="M14" s="213">
        <f t="shared" si="0"/>
        <v>8.227978960548338</v>
      </c>
      <c r="N14" s="213">
        <v>29.578972</v>
      </c>
      <c r="O14" s="218">
        <v>0.84805399999999997</v>
      </c>
      <c r="P14" s="305"/>
      <c r="Q14" s="312"/>
      <c r="R14" s="155"/>
      <c r="S14" s="155"/>
      <c r="T14" s="155"/>
      <c r="U14" s="155"/>
    </row>
    <row r="15" spans="1:22" x14ac:dyDescent="0.2">
      <c r="A15" s="124" t="str">
        <f>'Exp_3 (All)'!A97</f>
        <v>Cactus_11_PckErr3</v>
      </c>
      <c r="B15" s="9">
        <v>5</v>
      </c>
      <c r="C15" s="17">
        <v>8.1</v>
      </c>
      <c r="D15" s="17">
        <v>0.4</v>
      </c>
      <c r="E15" s="17">
        <v>0.6</v>
      </c>
      <c r="F15" s="51">
        <f>'Exp_3 (Det)'!Y97</f>
        <v>23</v>
      </c>
      <c r="G15" s="51">
        <f>'Exp_3 (Det)'!Z97</f>
        <v>23</v>
      </c>
      <c r="H15" s="52">
        <f>'Exp_3 (Det)'!AA97</f>
        <v>1</v>
      </c>
      <c r="I15" s="216">
        <f>'Exp_3 (Ann)'!Y97</f>
        <v>70.217391304347828</v>
      </c>
      <c r="J15" s="216">
        <f>'Exp_3 (Ann)'!Z97</f>
        <v>19.860780268795466</v>
      </c>
      <c r="K15" s="217">
        <v>247.953103</v>
      </c>
      <c r="L15" s="217">
        <v>228513580</v>
      </c>
      <c r="M15" s="213">
        <f t="shared" si="0"/>
        <v>8.3589120142256377</v>
      </c>
      <c r="N15" s="213">
        <v>29.498854999999999</v>
      </c>
      <c r="O15" s="218">
        <v>0.82625099999999996</v>
      </c>
      <c r="P15" s="305"/>
      <c r="Q15" s="312"/>
      <c r="R15" s="155"/>
      <c r="S15" s="155"/>
      <c r="T15" s="155"/>
      <c r="U15" s="155"/>
    </row>
    <row r="16" spans="1:22" x14ac:dyDescent="0.2">
      <c r="A16" s="124" t="str">
        <f>'Exp_3 (All)'!A98</f>
        <v>Cactus_12_PckErr1</v>
      </c>
      <c r="B16" s="9">
        <v>5</v>
      </c>
      <c r="C16" s="17">
        <v>0.7</v>
      </c>
      <c r="D16" s="17">
        <v>0.6</v>
      </c>
      <c r="E16" s="17">
        <v>0</v>
      </c>
      <c r="F16" s="51">
        <f>'Exp_3 (Det)'!Y98</f>
        <v>23</v>
      </c>
      <c r="G16" s="51">
        <f>'Exp_3 (Det)'!Z98</f>
        <v>23</v>
      </c>
      <c r="H16" s="52">
        <f>'Exp_3 (Det)'!AA98</f>
        <v>1</v>
      </c>
      <c r="I16" s="216">
        <f>'Exp_3 (Ann)'!Y98</f>
        <v>40.434782608695649</v>
      </c>
      <c r="J16" s="216">
        <f>'Exp_3 (Ann)'!Z98</f>
        <v>22.679237775704816</v>
      </c>
      <c r="K16" s="217">
        <v>159.15224000000001</v>
      </c>
      <c r="L16" s="217">
        <v>146674704</v>
      </c>
      <c r="M16" s="213">
        <f t="shared" si="0"/>
        <v>8.166355220452056</v>
      </c>
      <c r="N16" s="213">
        <v>29.441403999999999</v>
      </c>
      <c r="O16" s="218">
        <v>0.93096800000000002</v>
      </c>
      <c r="P16" s="305"/>
      <c r="Q16" s="312"/>
      <c r="R16" s="155"/>
      <c r="S16" s="155"/>
      <c r="T16" s="155"/>
      <c r="U16" s="155"/>
    </row>
    <row r="17" spans="1:21" x14ac:dyDescent="0.2">
      <c r="A17" s="124" t="str">
        <f>'Exp_3 (All)'!A99</f>
        <v>Cactus_12_PckErr3</v>
      </c>
      <c r="B17" s="9">
        <v>5</v>
      </c>
      <c r="C17" s="17">
        <v>8.1</v>
      </c>
      <c r="D17" s="17">
        <v>0.6</v>
      </c>
      <c r="E17" s="17">
        <v>0</v>
      </c>
      <c r="F17" s="51">
        <f>'Exp_3 (Det)'!Y99</f>
        <v>23</v>
      </c>
      <c r="G17" s="51">
        <f>'Exp_3 (Det)'!Z99</f>
        <v>23</v>
      </c>
      <c r="H17" s="52">
        <f>'Exp_3 (Det)'!AA99</f>
        <v>1</v>
      </c>
      <c r="I17" s="216">
        <f>'Exp_3 (Ann)'!Y99</f>
        <v>61.565217391304351</v>
      </c>
      <c r="J17" s="216">
        <f>'Exp_3 (Ann)'!Z99</f>
        <v>20.500168706526473</v>
      </c>
      <c r="K17" s="217">
        <v>290.48189200000002</v>
      </c>
      <c r="L17" s="217">
        <v>267708112</v>
      </c>
      <c r="M17" s="213">
        <f t="shared" si="0"/>
        <v>8.4276615312297434</v>
      </c>
      <c r="N17" s="213">
        <v>29.367290000000001</v>
      </c>
      <c r="O17" s="218">
        <v>0.90037500000000004</v>
      </c>
      <c r="P17" s="305"/>
      <c r="Q17" s="312"/>
      <c r="R17" s="155"/>
      <c r="S17" s="155"/>
      <c r="T17" s="155"/>
      <c r="U17" s="155"/>
    </row>
    <row r="18" spans="1:21" x14ac:dyDescent="0.2">
      <c r="A18" s="124" t="str">
        <f>'Exp_3 (All)'!A100</f>
        <v>Cactus_14_PckErr1</v>
      </c>
      <c r="B18" s="9">
        <v>5</v>
      </c>
      <c r="C18" s="17">
        <v>0.7</v>
      </c>
      <c r="D18" s="17">
        <v>0.6</v>
      </c>
      <c r="E18" s="17">
        <v>0.4</v>
      </c>
      <c r="F18" s="51">
        <f>'Exp_3 (Det)'!Y100</f>
        <v>23</v>
      </c>
      <c r="G18" s="51">
        <f>'Exp_3 (Det)'!Z100</f>
        <v>23</v>
      </c>
      <c r="H18" s="52">
        <f>'Exp_3 (Det)'!AA100</f>
        <v>1</v>
      </c>
      <c r="I18" s="216">
        <f>'Exp_3 (Ann)'!Y100</f>
        <v>58.304347826086953</v>
      </c>
      <c r="J18" s="216">
        <f>'Exp_3 (Ann)'!Z100</f>
        <v>19.657140230850874</v>
      </c>
      <c r="K18" s="217">
        <v>213.11156600000001</v>
      </c>
      <c r="L18" s="217">
        <v>196403619</v>
      </c>
      <c r="M18" s="213">
        <f t="shared" si="0"/>
        <v>8.2931494859827506</v>
      </c>
      <c r="N18" s="213">
        <v>29.294471999999999</v>
      </c>
      <c r="O18" s="218">
        <v>0.87478299999999998</v>
      </c>
      <c r="P18" s="305"/>
      <c r="Q18" s="312"/>
      <c r="R18" s="155"/>
      <c r="S18" s="155"/>
      <c r="T18" s="155"/>
      <c r="U18" s="155"/>
    </row>
    <row r="19" spans="1:21" x14ac:dyDescent="0.2">
      <c r="A19" s="124" t="str">
        <f>'Exp_3 (All)'!A101</f>
        <v>Cactus_14_PckErr3</v>
      </c>
      <c r="B19" s="9">
        <v>5</v>
      </c>
      <c r="C19" s="17">
        <v>8.1</v>
      </c>
      <c r="D19" s="17">
        <v>0.6</v>
      </c>
      <c r="E19" s="17">
        <v>0.4</v>
      </c>
      <c r="F19" s="51">
        <f>'Exp_3 (Det)'!Y101</f>
        <v>23</v>
      </c>
      <c r="G19" s="51">
        <f>'Exp_3 (Det)'!Z101</f>
        <v>23</v>
      </c>
      <c r="H19" s="52">
        <f>'Exp_3 (Det)'!AA101</f>
        <v>1</v>
      </c>
      <c r="I19" s="216">
        <f>'Exp_3 (Ann)'!Y101</f>
        <v>72.565217391304344</v>
      </c>
      <c r="J19" s="216">
        <f>'Exp_3 (Ann)'!Z101</f>
        <v>17.84994547217676</v>
      </c>
      <c r="K19" s="217">
        <v>292.00254899999999</v>
      </c>
      <c r="L19" s="217">
        <v>269109549</v>
      </c>
      <c r="M19" s="213">
        <f t="shared" si="0"/>
        <v>8.4299291084082366</v>
      </c>
      <c r="N19" s="213">
        <v>29.2121</v>
      </c>
      <c r="O19" s="218">
        <v>0.847383</v>
      </c>
      <c r="P19" s="305"/>
      <c r="Q19" s="312"/>
      <c r="R19" s="155"/>
      <c r="S19" s="155"/>
      <c r="T19" s="155"/>
      <c r="U19" s="155"/>
    </row>
    <row r="20" spans="1:21" x14ac:dyDescent="0.2">
      <c r="A20" s="124" t="str">
        <f>'Exp_3 (All)'!A102</f>
        <v>Cactus_15_PckErr1</v>
      </c>
      <c r="B20" s="9">
        <v>5</v>
      </c>
      <c r="C20" s="17">
        <v>0.7</v>
      </c>
      <c r="D20" s="17">
        <v>0.6</v>
      </c>
      <c r="E20" s="17">
        <v>0.6</v>
      </c>
      <c r="F20" s="51">
        <f>'Exp_3 (Det)'!Y102</f>
        <v>23</v>
      </c>
      <c r="G20" s="51">
        <f>'Exp_3 (Det)'!Z102</f>
        <v>23</v>
      </c>
      <c r="H20" s="52">
        <f>'Exp_3 (Det)'!AA102</f>
        <v>1</v>
      </c>
      <c r="I20" s="216">
        <f>'Exp_3 (Ann)'!Y102</f>
        <v>69.608695652173907</v>
      </c>
      <c r="J20" s="216">
        <f>'Exp_3 (Ann)'!Z102</f>
        <v>22.820921681719213</v>
      </c>
      <c r="K20" s="217">
        <v>307.19714199999999</v>
      </c>
      <c r="L20" s="217">
        <v>283112886</v>
      </c>
      <c r="M20" s="213">
        <f t="shared" si="0"/>
        <v>8.4519596369077821</v>
      </c>
      <c r="N20" s="213">
        <v>29.121784999999999</v>
      </c>
      <c r="O20" s="218">
        <v>0.78135100000000002</v>
      </c>
      <c r="P20" s="305"/>
      <c r="Q20" s="312"/>
      <c r="R20" s="155"/>
      <c r="S20" s="155"/>
      <c r="T20" s="155"/>
      <c r="U20" s="155"/>
    </row>
    <row r="21" spans="1:21" ht="12" thickBot="1" x14ac:dyDescent="0.25">
      <c r="A21" s="125" t="str">
        <f>'Exp_3 (All)'!A103</f>
        <v>Cactus_15_PckErr3</v>
      </c>
      <c r="B21" s="126">
        <v>5</v>
      </c>
      <c r="C21" s="127">
        <v>8.1</v>
      </c>
      <c r="D21" s="127">
        <v>0.6</v>
      </c>
      <c r="E21" s="127">
        <v>0.6</v>
      </c>
      <c r="F21" s="128">
        <f>'Exp_3 (Det)'!Y103</f>
        <v>23</v>
      </c>
      <c r="G21" s="128">
        <f>'Exp_3 (Det)'!Z103</f>
        <v>23</v>
      </c>
      <c r="H21" s="129">
        <f>'Exp_3 (Det)'!AA103</f>
        <v>1</v>
      </c>
      <c r="I21" s="219">
        <f>'Exp_3 (Ann)'!Y103</f>
        <v>81.478260869565219</v>
      </c>
      <c r="J21" s="219">
        <f>'Exp_3 (Ann)'!Z103</f>
        <v>16.278456385434406</v>
      </c>
      <c r="K21" s="220">
        <v>355.95533599999999</v>
      </c>
      <c r="L21" s="220">
        <v>328048438</v>
      </c>
      <c r="M21" s="214">
        <f t="shared" si="0"/>
        <v>8.5159379742085584</v>
      </c>
      <c r="N21" s="214">
        <v>29.027255</v>
      </c>
      <c r="O21" s="221">
        <v>0.75797599999999998</v>
      </c>
      <c r="P21" s="310"/>
      <c r="Q21" s="313"/>
      <c r="R21" s="155"/>
      <c r="S21" s="155"/>
      <c r="T21" s="155"/>
      <c r="U21" s="155"/>
    </row>
    <row r="22" spans="1:21" x14ac:dyDescent="0.2">
      <c r="R22" s="155"/>
      <c r="S22" s="155"/>
      <c r="T22" s="155"/>
      <c r="U22" s="155"/>
    </row>
  </sheetData>
  <sortState ref="U3:U22">
    <sortCondition ref="U3"/>
  </sortState>
  <mergeCells count="3">
    <mergeCell ref="P2:P21"/>
    <mergeCell ref="Q2:Q21"/>
    <mergeCell ref="R1:U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V22"/>
  <sheetViews>
    <sheetView zoomScaleNormal="100" zoomScaleSheetLayoutView="40" workbookViewId="0">
      <selection activeCell="S29" sqref="S29"/>
    </sheetView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7" style="3" bestFit="1" customWidth="1"/>
    <col min="18" max="21" width="7" style="3" customWidth="1"/>
    <col min="22" max="16384" width="9" style="3"/>
  </cols>
  <sheetData>
    <row r="1" spans="1:22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316"/>
      <c r="S1" s="317"/>
      <c r="T1" s="317"/>
      <c r="U1" s="317"/>
      <c r="V1" s="132"/>
    </row>
    <row r="2" spans="1:22" x14ac:dyDescent="0.2">
      <c r="A2" s="123" t="str">
        <f>'Exp_3 (All)'!A104</f>
        <v>Basketball_0</v>
      </c>
      <c r="B2" s="60">
        <v>6</v>
      </c>
      <c r="C2" s="61">
        <v>0</v>
      </c>
      <c r="D2" s="61">
        <v>0</v>
      </c>
      <c r="E2" s="61">
        <v>0</v>
      </c>
      <c r="F2" s="62">
        <f>'Exp_3 (Det)'!Y104</f>
        <v>23</v>
      </c>
      <c r="G2" s="62">
        <f>'Exp_3 (Det)'!Z104</f>
        <v>2</v>
      </c>
      <c r="H2" s="63">
        <f>'Exp_3 (Det)'!AA104</f>
        <v>8.6956521739130432E-2</v>
      </c>
      <c r="I2" s="215">
        <f>'Exp_3 (Ann)'!Y104</f>
        <v>0.82608695652173914</v>
      </c>
      <c r="J2" s="215">
        <f>'Exp_3 (Ann)'!Z104</f>
        <v>3.9617738670844203</v>
      </c>
      <c r="K2" s="215">
        <v>0</v>
      </c>
      <c r="L2" s="215">
        <v>0</v>
      </c>
      <c r="M2" s="215" t="e">
        <f t="shared" ref="M2:M21" si="0">LOG10(L2)</f>
        <v>#NUM!</v>
      </c>
      <c r="N2" s="215">
        <v>28.976783000000001</v>
      </c>
      <c r="O2" s="215">
        <v>1</v>
      </c>
      <c r="P2" s="304">
        <f>AVERAGE(I2:I21)</f>
        <v>57.136956521739137</v>
      </c>
      <c r="Q2" s="311" t="s">
        <v>27</v>
      </c>
      <c r="R2" s="225"/>
      <c r="S2" s="225"/>
      <c r="T2" s="225"/>
      <c r="U2" s="225"/>
    </row>
    <row r="3" spans="1:22" x14ac:dyDescent="0.2">
      <c r="A3" s="124" t="str">
        <f>'Exp_3 (All)'!A105</f>
        <v>Basketball_3</v>
      </c>
      <c r="B3" s="9">
        <v>6</v>
      </c>
      <c r="C3" s="17">
        <v>0</v>
      </c>
      <c r="D3" s="17">
        <v>0</v>
      </c>
      <c r="E3" s="17">
        <v>0.6</v>
      </c>
      <c r="F3" s="51">
        <f>'Exp_3 (Det)'!Y105</f>
        <v>23</v>
      </c>
      <c r="G3" s="51">
        <f>'Exp_3 (Det)'!Z105</f>
        <v>18</v>
      </c>
      <c r="H3" s="52">
        <f>'Exp_3 (Det)'!AA105</f>
        <v>0.78260869565217395</v>
      </c>
      <c r="I3" s="216">
        <f>'Exp_3 (Ann)'!Y105</f>
        <v>32.130434782608695</v>
      </c>
      <c r="J3" s="216">
        <f>'Exp_3 (Ann)'!Z105</f>
        <v>29.005178766160309</v>
      </c>
      <c r="K3" s="217">
        <v>94.939425999999997</v>
      </c>
      <c r="L3" s="217">
        <v>87496175</v>
      </c>
      <c r="M3" s="213">
        <f t="shared" si="0"/>
        <v>7.9419890677342799</v>
      </c>
      <c r="N3" s="213">
        <v>28.951371999999999</v>
      </c>
      <c r="O3" s="218">
        <v>0.91188100000000005</v>
      </c>
      <c r="P3" s="305"/>
      <c r="Q3" s="312"/>
      <c r="R3" s="155"/>
      <c r="S3" s="155"/>
      <c r="T3" s="155"/>
      <c r="U3" s="155"/>
    </row>
    <row r="4" spans="1:22" x14ac:dyDescent="0.2">
      <c r="A4" s="124" t="str">
        <f>'Exp_3 (All)'!A106</f>
        <v>Basketball_12</v>
      </c>
      <c r="B4" s="9">
        <v>6</v>
      </c>
      <c r="C4" s="17">
        <v>0</v>
      </c>
      <c r="D4" s="17">
        <v>0.6</v>
      </c>
      <c r="E4" s="17">
        <v>0</v>
      </c>
      <c r="F4" s="51">
        <f>'Exp_3 (Det)'!Y106</f>
        <v>23</v>
      </c>
      <c r="G4" s="51">
        <f>'Exp_3 (Det)'!Z106</f>
        <v>23</v>
      </c>
      <c r="H4" s="52">
        <f>'Exp_3 (Det)'!AA106</f>
        <v>1</v>
      </c>
      <c r="I4" s="216">
        <f>'Exp_3 (Ann)'!Y106</f>
        <v>49.521739130434781</v>
      </c>
      <c r="J4" s="216">
        <f>'Exp_3 (Ann)'!Z106</f>
        <v>19.1094207257653</v>
      </c>
      <c r="K4" s="217">
        <v>123.215649</v>
      </c>
      <c r="L4" s="217">
        <v>113555542</v>
      </c>
      <c r="M4" s="213">
        <f t="shared" si="0"/>
        <v>8.0552083345159939</v>
      </c>
      <c r="N4" s="213">
        <v>28.952255999999998</v>
      </c>
      <c r="O4" s="218">
        <v>0.95057400000000003</v>
      </c>
      <c r="P4" s="305"/>
      <c r="Q4" s="312"/>
      <c r="R4" s="155"/>
      <c r="S4" s="155"/>
      <c r="T4" s="155"/>
      <c r="U4" s="155"/>
    </row>
    <row r="5" spans="1:22" x14ac:dyDescent="0.2">
      <c r="A5" s="124" t="str">
        <f>'Exp_3 (All)'!A107</f>
        <v>Basketball_0_PckErr3</v>
      </c>
      <c r="B5" s="9">
        <v>6</v>
      </c>
      <c r="C5" s="17">
        <v>8.1</v>
      </c>
      <c r="D5" s="17">
        <v>0</v>
      </c>
      <c r="E5" s="17">
        <v>0</v>
      </c>
      <c r="F5" s="51">
        <f>'Exp_3 (Det)'!Y107</f>
        <v>23</v>
      </c>
      <c r="G5" s="51">
        <f>'Exp_3 (Det)'!Z107</f>
        <v>23</v>
      </c>
      <c r="H5" s="52">
        <f>'Exp_3 (Det)'!AA107</f>
        <v>1</v>
      </c>
      <c r="I5" s="216">
        <f>'Exp_3 (Ann)'!Y107</f>
        <v>43.565217391304351</v>
      </c>
      <c r="J5" s="216">
        <f>'Exp_3 (Ann)'!Z107</f>
        <v>23.01743625040595</v>
      </c>
      <c r="K5" s="217">
        <v>40.781272000000001</v>
      </c>
      <c r="L5" s="217">
        <v>37584020</v>
      </c>
      <c r="M5" s="213">
        <f t="shared" si="0"/>
        <v>7.5750032305395152</v>
      </c>
      <c r="N5" s="213">
        <v>29.001512000000002</v>
      </c>
      <c r="O5" s="218">
        <v>0.97918499999999997</v>
      </c>
      <c r="P5" s="305"/>
      <c r="Q5" s="312"/>
      <c r="R5" s="155"/>
      <c r="S5" s="155"/>
      <c r="T5" s="155"/>
      <c r="U5" s="155"/>
    </row>
    <row r="6" spans="1:22" x14ac:dyDescent="0.2">
      <c r="A6" s="124" t="str">
        <f>'Exp_3 (All)'!A108</f>
        <v>Basketball_2_PckErr1</v>
      </c>
      <c r="B6" s="9">
        <v>6</v>
      </c>
      <c r="C6" s="17">
        <v>0.7</v>
      </c>
      <c r="D6" s="17">
        <v>0</v>
      </c>
      <c r="E6" s="17">
        <v>0.4</v>
      </c>
      <c r="F6" s="51">
        <f>'Exp_3 (Det)'!Y108</f>
        <v>23</v>
      </c>
      <c r="G6" s="51">
        <f>'Exp_3 (Det)'!Z108</f>
        <v>23</v>
      </c>
      <c r="H6" s="52">
        <f>'Exp_3 (Det)'!AA108</f>
        <v>1</v>
      </c>
      <c r="I6" s="216">
        <f>'Exp_3 (Ann)'!Y108</f>
        <v>28</v>
      </c>
      <c r="J6" s="216">
        <f>'Exp_3 (Ann)'!Z108</f>
        <v>23.982948488078318</v>
      </c>
      <c r="K6" s="217">
        <v>42.490696</v>
      </c>
      <c r="L6" s="217">
        <v>39159425</v>
      </c>
      <c r="M6" s="213">
        <f t="shared" si="0"/>
        <v>7.5928363061862463</v>
      </c>
      <c r="N6" s="213">
        <v>28.641953999999998</v>
      </c>
      <c r="O6" s="218">
        <v>0.95891999999999999</v>
      </c>
      <c r="P6" s="305"/>
      <c r="Q6" s="312"/>
      <c r="R6" s="155"/>
      <c r="S6" s="155"/>
      <c r="T6" s="155"/>
      <c r="U6" s="155"/>
    </row>
    <row r="7" spans="1:22" x14ac:dyDescent="0.2">
      <c r="A7" s="124" t="str">
        <f>'Exp_3 (All)'!A109</f>
        <v>Basketball_2_PckErr3</v>
      </c>
      <c r="B7" s="9">
        <v>6</v>
      </c>
      <c r="C7" s="17">
        <v>8.1</v>
      </c>
      <c r="D7" s="17">
        <v>0</v>
      </c>
      <c r="E7" s="17">
        <v>0.4</v>
      </c>
      <c r="F7" s="51">
        <f>'Exp_3 (Det)'!Y109</f>
        <v>23</v>
      </c>
      <c r="G7" s="51">
        <f>'Exp_3 (Det)'!Z109</f>
        <v>23</v>
      </c>
      <c r="H7" s="52">
        <f>'Exp_3 (Det)'!AA109</f>
        <v>1</v>
      </c>
      <c r="I7" s="216">
        <f>'Exp_3 (Ann)'!Y109</f>
        <v>63.521739130434781</v>
      </c>
      <c r="J7" s="216">
        <f>'Exp_3 (Ann)'!Z109</f>
        <v>24.239092327022988</v>
      </c>
      <c r="K7" s="217">
        <v>75.408248</v>
      </c>
      <c r="L7" s="217">
        <v>69496241</v>
      </c>
      <c r="M7" s="213">
        <f t="shared" si="0"/>
        <v>7.841961314559792</v>
      </c>
      <c r="N7" s="213">
        <v>28.647383999999999</v>
      </c>
      <c r="O7" s="218">
        <v>0.92732899999999996</v>
      </c>
      <c r="P7" s="305"/>
      <c r="Q7" s="312"/>
      <c r="R7" s="155"/>
      <c r="S7" s="155"/>
      <c r="T7" s="155"/>
      <c r="U7" s="155"/>
    </row>
    <row r="8" spans="1:22" x14ac:dyDescent="0.2">
      <c r="A8" s="124" t="str">
        <f>'Exp_3 (All)'!A110</f>
        <v>Basketball_3_PckErr1</v>
      </c>
      <c r="B8" s="9">
        <v>6</v>
      </c>
      <c r="C8" s="17">
        <v>0.7</v>
      </c>
      <c r="D8" s="17">
        <v>0</v>
      </c>
      <c r="E8" s="17">
        <v>0.6</v>
      </c>
      <c r="F8" s="51">
        <f>'Exp_3 (Det)'!Y110</f>
        <v>23</v>
      </c>
      <c r="G8" s="51">
        <f>'Exp_3 (Det)'!Z110</f>
        <v>23</v>
      </c>
      <c r="H8" s="52">
        <f>'Exp_3 (Det)'!AA110</f>
        <v>1</v>
      </c>
      <c r="I8" s="216">
        <f>'Exp_3 (Ann)'!Y110</f>
        <v>35.565217391304351</v>
      </c>
      <c r="J8" s="216">
        <f>'Exp_3 (Ann)'!Z110</f>
        <v>25.769654611853635</v>
      </c>
      <c r="K8" s="217">
        <v>95.279306000000005</v>
      </c>
      <c r="L8" s="217">
        <v>87809408</v>
      </c>
      <c r="M8" s="213">
        <f t="shared" si="0"/>
        <v>7.943541049204474</v>
      </c>
      <c r="N8" s="213">
        <v>28.647252000000002</v>
      </c>
      <c r="O8" s="218">
        <v>0.90803500000000004</v>
      </c>
      <c r="P8" s="305"/>
      <c r="Q8" s="312"/>
      <c r="R8" s="155"/>
      <c r="S8" s="155"/>
      <c r="T8" s="155"/>
      <c r="U8" s="155"/>
    </row>
    <row r="9" spans="1:22" x14ac:dyDescent="0.2">
      <c r="A9" s="124" t="str">
        <f>'Exp_3 (All)'!A111</f>
        <v>Basketball_3_PckErr3</v>
      </c>
      <c r="B9" s="9">
        <v>6</v>
      </c>
      <c r="C9" s="17">
        <v>8.1</v>
      </c>
      <c r="D9" s="17">
        <v>0</v>
      </c>
      <c r="E9" s="17">
        <v>0.6</v>
      </c>
      <c r="F9" s="51">
        <f>'Exp_3 (Det)'!Y111</f>
        <v>23</v>
      </c>
      <c r="G9" s="51">
        <f>'Exp_3 (Det)'!Z111</f>
        <v>23</v>
      </c>
      <c r="H9" s="52">
        <f>'Exp_3 (Det)'!AA111</f>
        <v>1</v>
      </c>
      <c r="I9" s="216">
        <f>'Exp_3 (Ann)'!Y111</f>
        <v>62.695652173913047</v>
      </c>
      <c r="J9" s="216">
        <f>'Exp_3 (Ann)'!Z111</f>
        <v>19.398769367267267</v>
      </c>
      <c r="K9" s="217">
        <v>121.01546500000001</v>
      </c>
      <c r="L9" s="217">
        <v>111527853</v>
      </c>
      <c r="M9" s="213">
        <f t="shared" si="0"/>
        <v>8.0473833417662313</v>
      </c>
      <c r="N9" s="213">
        <v>28.631968000000001</v>
      </c>
      <c r="O9" s="218">
        <v>0.88254600000000005</v>
      </c>
      <c r="P9" s="305"/>
      <c r="Q9" s="312"/>
      <c r="R9" s="155"/>
      <c r="S9" s="155"/>
      <c r="T9" s="155"/>
      <c r="U9" s="155"/>
    </row>
    <row r="10" spans="1:22" x14ac:dyDescent="0.2">
      <c r="A10" s="124" t="str">
        <f>'Exp_3 (All)'!A112</f>
        <v>Basketball_8_PckErr1</v>
      </c>
      <c r="B10" s="9">
        <v>6</v>
      </c>
      <c r="C10" s="17">
        <v>0.7</v>
      </c>
      <c r="D10" s="17">
        <v>0.4</v>
      </c>
      <c r="E10" s="17">
        <v>0</v>
      </c>
      <c r="F10" s="51">
        <f>'Exp_3 (Det)'!Y112</f>
        <v>23</v>
      </c>
      <c r="G10" s="51">
        <f>'Exp_3 (Det)'!Z112</f>
        <v>22</v>
      </c>
      <c r="H10" s="52">
        <f>'Exp_3 (Det)'!AA112</f>
        <v>0.95652173913043481</v>
      </c>
      <c r="I10" s="216">
        <f>'Exp_3 (Ann)'!Y112</f>
        <v>47.304347826086953</v>
      </c>
      <c r="J10" s="216">
        <f>'Exp_3 (Ann)'!Z112</f>
        <v>24.966222240547864</v>
      </c>
      <c r="K10" s="217">
        <v>55.144007999999999</v>
      </c>
      <c r="L10" s="217">
        <v>50820718</v>
      </c>
      <c r="M10" s="213">
        <f t="shared" si="0"/>
        <v>7.7060407965119744</v>
      </c>
      <c r="N10" s="213">
        <v>28.646570000000001</v>
      </c>
      <c r="O10" s="218">
        <v>0.97060000000000002</v>
      </c>
      <c r="P10" s="305"/>
      <c r="Q10" s="312"/>
      <c r="R10" s="155"/>
      <c r="S10" s="155"/>
      <c r="T10" s="155"/>
      <c r="U10" s="155"/>
    </row>
    <row r="11" spans="1:22" x14ac:dyDescent="0.2">
      <c r="A11" s="124" t="str">
        <f>'Exp_3 (All)'!A113</f>
        <v>Basketball_8_PckErr3</v>
      </c>
      <c r="B11" s="9">
        <v>6</v>
      </c>
      <c r="C11" s="17">
        <v>8.1</v>
      </c>
      <c r="D11" s="17">
        <v>0.4</v>
      </c>
      <c r="E11" s="17">
        <v>0</v>
      </c>
      <c r="F11" s="51">
        <f>'Exp_3 (Det)'!Y113</f>
        <v>23</v>
      </c>
      <c r="G11" s="51">
        <f>'Exp_3 (Det)'!Z113</f>
        <v>23</v>
      </c>
      <c r="H11" s="52">
        <f>'Exp_3 (Det)'!AA113</f>
        <v>1</v>
      </c>
      <c r="I11" s="216">
        <f>'Exp_3 (Ann)'!Y113</f>
        <v>64.521739130434781</v>
      </c>
      <c r="J11" s="216">
        <f>'Exp_3 (Ann)'!Z113</f>
        <v>20.241428186265981</v>
      </c>
      <c r="K11" s="217">
        <v>123.270877</v>
      </c>
      <c r="L11" s="217">
        <v>113606440</v>
      </c>
      <c r="M11" s="213">
        <f t="shared" si="0"/>
        <v>8.0554029508925122</v>
      </c>
      <c r="N11" s="213">
        <v>28.633569999999999</v>
      </c>
      <c r="O11" s="218">
        <v>0.93085499999999999</v>
      </c>
      <c r="P11" s="305"/>
      <c r="Q11" s="312"/>
      <c r="R11" s="155"/>
      <c r="S11" s="155"/>
      <c r="T11" s="155"/>
      <c r="U11" s="155"/>
    </row>
    <row r="12" spans="1:22" x14ac:dyDescent="0.2">
      <c r="A12" s="124" t="str">
        <f>'Exp_3 (All)'!A114</f>
        <v>Basketball_10_PckErr1</v>
      </c>
      <c r="B12" s="9">
        <v>6</v>
      </c>
      <c r="C12" s="17">
        <v>0.7</v>
      </c>
      <c r="D12" s="17">
        <v>0.4</v>
      </c>
      <c r="E12" s="17">
        <v>0.4</v>
      </c>
      <c r="F12" s="51">
        <f>'Exp_3 (Det)'!Y114</f>
        <v>23</v>
      </c>
      <c r="G12" s="51">
        <f>'Exp_3 (Det)'!Z114</f>
        <v>23</v>
      </c>
      <c r="H12" s="52">
        <f>'Exp_3 (Det)'!AA114</f>
        <v>1</v>
      </c>
      <c r="I12" s="216">
        <f>'Exp_3 (Ann)'!Y114</f>
        <v>53</v>
      </c>
      <c r="J12" s="216">
        <f>'Exp_3 (Ann)'!Z114</f>
        <v>21.328597959291439</v>
      </c>
      <c r="K12" s="217">
        <v>99.065634000000003</v>
      </c>
      <c r="L12" s="217">
        <v>91298888</v>
      </c>
      <c r="M12" s="213">
        <f t="shared" si="0"/>
        <v>7.9604654879570278</v>
      </c>
      <c r="N12" s="213">
        <v>28.986305000000002</v>
      </c>
      <c r="O12" s="218">
        <v>0.92918500000000004</v>
      </c>
      <c r="P12" s="305"/>
      <c r="Q12" s="312"/>
      <c r="R12" s="155"/>
      <c r="S12" s="155"/>
      <c r="T12" s="155"/>
      <c r="U12" s="155"/>
    </row>
    <row r="13" spans="1:22" x14ac:dyDescent="0.2">
      <c r="A13" s="124" t="str">
        <f>'Exp_3 (All)'!A115</f>
        <v>Basketball_10_PckErr3</v>
      </c>
      <c r="B13" s="9">
        <v>6</v>
      </c>
      <c r="C13" s="17">
        <v>8.1</v>
      </c>
      <c r="D13" s="17">
        <v>0.4</v>
      </c>
      <c r="E13" s="17">
        <v>0.4</v>
      </c>
      <c r="F13" s="51">
        <f>'Exp_3 (Det)'!Y115</f>
        <v>23</v>
      </c>
      <c r="G13" s="51">
        <f>'Exp_3 (Det)'!Z115</f>
        <v>23</v>
      </c>
      <c r="H13" s="52">
        <f>'Exp_3 (Det)'!AA115</f>
        <v>1</v>
      </c>
      <c r="I13" s="216">
        <f>'Exp_3 (Ann)'!Y115</f>
        <v>68.347826086956516</v>
      </c>
      <c r="J13" s="216">
        <f>'Exp_3 (Ann)'!Z115</f>
        <v>22.034288765987547</v>
      </c>
      <c r="K13" s="217">
        <v>141.492287</v>
      </c>
      <c r="L13" s="217">
        <v>130399292</v>
      </c>
      <c r="M13" s="213">
        <f t="shared" si="0"/>
        <v>8.1152752334102587</v>
      </c>
      <c r="N13" s="213">
        <v>28.951971</v>
      </c>
      <c r="O13" s="218">
        <v>0.89413699999999996</v>
      </c>
      <c r="P13" s="305"/>
      <c r="Q13" s="312"/>
      <c r="R13" s="155"/>
      <c r="S13" s="155"/>
      <c r="T13" s="155"/>
      <c r="U13" s="155"/>
    </row>
    <row r="14" spans="1:22" x14ac:dyDescent="0.2">
      <c r="A14" s="124" t="str">
        <f>'Exp_3 (All)'!A116</f>
        <v>Basketball_11_PckErr1</v>
      </c>
      <c r="B14" s="9">
        <v>6</v>
      </c>
      <c r="C14" s="17">
        <v>0.7</v>
      </c>
      <c r="D14" s="17">
        <v>0.4</v>
      </c>
      <c r="E14" s="17">
        <v>0.6</v>
      </c>
      <c r="F14" s="51">
        <f>'Exp_3 (Det)'!Y116</f>
        <v>23</v>
      </c>
      <c r="G14" s="51">
        <f>'Exp_3 (Det)'!Z116</f>
        <v>23</v>
      </c>
      <c r="H14" s="52">
        <f>'Exp_3 (Det)'!AA116</f>
        <v>1</v>
      </c>
      <c r="I14" s="216">
        <f>'Exp_3 (Ann)'!Y116</f>
        <v>67.304347826086953</v>
      </c>
      <c r="J14" s="216">
        <f>'Exp_3 (Ann)'!Z116</f>
        <v>23.383045105780649</v>
      </c>
      <c r="K14" s="217">
        <v>152.659783</v>
      </c>
      <c r="L14" s="217">
        <v>140691256</v>
      </c>
      <c r="M14" s="213">
        <f t="shared" si="0"/>
        <v>8.148267106752769</v>
      </c>
      <c r="N14" s="213">
        <v>28.917702999999999</v>
      </c>
      <c r="O14" s="218">
        <v>0.87689799999999996</v>
      </c>
      <c r="P14" s="305"/>
      <c r="Q14" s="312"/>
      <c r="R14" s="155"/>
      <c r="S14" s="155"/>
      <c r="T14" s="155"/>
      <c r="U14" s="155"/>
    </row>
    <row r="15" spans="1:22" x14ac:dyDescent="0.2">
      <c r="A15" s="124" t="str">
        <f>'Exp_3 (All)'!A117</f>
        <v>Basketball_11_PckErr3</v>
      </c>
      <c r="B15" s="9">
        <v>6</v>
      </c>
      <c r="C15" s="17">
        <v>8.1</v>
      </c>
      <c r="D15" s="17">
        <v>0.4</v>
      </c>
      <c r="E15" s="17">
        <v>0.6</v>
      </c>
      <c r="F15" s="51">
        <f>'Exp_3 (Det)'!Y117</f>
        <v>23</v>
      </c>
      <c r="G15" s="51">
        <f>'Exp_3 (Det)'!Z117</f>
        <v>23</v>
      </c>
      <c r="H15" s="52">
        <f>'Exp_3 (Det)'!AA117</f>
        <v>1</v>
      </c>
      <c r="I15" s="216">
        <f>'Exp_3 (Ann)'!Y117</f>
        <v>80.260869565217391</v>
      </c>
      <c r="J15" s="216">
        <f>'Exp_3 (Ann)'!Z117</f>
        <v>16.382411275800841</v>
      </c>
      <c r="K15" s="217">
        <v>181.22059200000001</v>
      </c>
      <c r="L15" s="217">
        <v>167012898</v>
      </c>
      <c r="M15" s="213">
        <f t="shared" si="0"/>
        <v>8.2227500119495343</v>
      </c>
      <c r="N15" s="213">
        <v>28.870754000000002</v>
      </c>
      <c r="O15" s="218">
        <v>0.84536500000000003</v>
      </c>
      <c r="P15" s="305"/>
      <c r="Q15" s="312"/>
      <c r="R15" s="155"/>
      <c r="S15" s="155"/>
      <c r="T15" s="155"/>
      <c r="U15" s="155"/>
    </row>
    <row r="16" spans="1:22" x14ac:dyDescent="0.2">
      <c r="A16" s="124" t="str">
        <f>'Exp_3 (All)'!A118</f>
        <v>Basketball_12_PckErr1</v>
      </c>
      <c r="B16" s="9">
        <v>6</v>
      </c>
      <c r="C16" s="17">
        <v>0.7</v>
      </c>
      <c r="D16" s="17">
        <v>0.6</v>
      </c>
      <c r="E16" s="17">
        <v>0</v>
      </c>
      <c r="F16" s="51">
        <f>'Exp_3 (Det)'!Y118</f>
        <v>23</v>
      </c>
      <c r="G16" s="51">
        <f>'Exp_3 (Det)'!Z118</f>
        <v>23</v>
      </c>
      <c r="H16" s="52">
        <f>'Exp_3 (Det)'!AA118</f>
        <v>1</v>
      </c>
      <c r="I16" s="216">
        <f>'Exp_3 (Ann)'!Y118</f>
        <v>57.086956521739133</v>
      </c>
      <c r="J16" s="216">
        <f>'Exp_3 (Ann)'!Z118</f>
        <v>19.579472189650485</v>
      </c>
      <c r="K16" s="217">
        <v>123.406173</v>
      </c>
      <c r="L16" s="217">
        <v>113731129</v>
      </c>
      <c r="M16" s="213">
        <f t="shared" si="0"/>
        <v>8.0558793503747648</v>
      </c>
      <c r="N16" s="213">
        <v>28.845521999999999</v>
      </c>
      <c r="O16" s="218">
        <v>0.94420099999999996</v>
      </c>
      <c r="P16" s="305"/>
      <c r="Q16" s="312"/>
      <c r="R16" s="155"/>
      <c r="S16" s="155"/>
      <c r="T16" s="155"/>
      <c r="U16" s="155"/>
    </row>
    <row r="17" spans="1:21" x14ac:dyDescent="0.2">
      <c r="A17" s="124" t="str">
        <f>'Exp_3 (All)'!A119</f>
        <v>Basketball_12_PckErr3</v>
      </c>
      <c r="B17" s="9">
        <v>6</v>
      </c>
      <c r="C17" s="17">
        <v>8.1</v>
      </c>
      <c r="D17" s="17">
        <v>0.6</v>
      </c>
      <c r="E17" s="17">
        <v>0</v>
      </c>
      <c r="F17" s="51">
        <f>'Exp_3 (Det)'!Y119</f>
        <v>23</v>
      </c>
      <c r="G17" s="51">
        <f>'Exp_3 (Det)'!Z119</f>
        <v>23</v>
      </c>
      <c r="H17" s="52">
        <f>'Exp_3 (Det)'!AA119</f>
        <v>1</v>
      </c>
      <c r="I17" s="216">
        <f>'Exp_3 (Ann)'!Y119</f>
        <v>72.782608695652172</v>
      </c>
      <c r="J17" s="216">
        <f>'Exp_3 (Ann)'!Z119</f>
        <v>17.117127312456077</v>
      </c>
      <c r="K17" s="217">
        <v>204.593839</v>
      </c>
      <c r="L17" s="217">
        <v>188553682</v>
      </c>
      <c r="M17" s="213">
        <f t="shared" si="0"/>
        <v>8.2754350175513398</v>
      </c>
      <c r="N17" s="213">
        <v>28.801777000000001</v>
      </c>
      <c r="O17" s="218">
        <v>0.90249000000000001</v>
      </c>
      <c r="P17" s="305"/>
      <c r="Q17" s="312"/>
      <c r="R17" s="155"/>
      <c r="S17" s="155"/>
      <c r="T17" s="155"/>
      <c r="U17" s="155"/>
    </row>
    <row r="18" spans="1:21" x14ac:dyDescent="0.2">
      <c r="A18" s="124" t="str">
        <f>'Exp_3 (All)'!A120</f>
        <v>Basketball_14_PckErr1</v>
      </c>
      <c r="B18" s="9">
        <v>6</v>
      </c>
      <c r="C18" s="17">
        <v>0.7</v>
      </c>
      <c r="D18" s="17">
        <v>0.6</v>
      </c>
      <c r="E18" s="17">
        <v>0.4</v>
      </c>
      <c r="F18" s="51">
        <f>'Exp_3 (Det)'!Y120</f>
        <v>23</v>
      </c>
      <c r="G18" s="51">
        <f>'Exp_3 (Det)'!Z120</f>
        <v>23</v>
      </c>
      <c r="H18" s="52">
        <f>'Exp_3 (Det)'!AA120</f>
        <v>1</v>
      </c>
      <c r="I18" s="216">
        <f>'Exp_3 (Ann)'!Y120</f>
        <v>70.043478260869563</v>
      </c>
      <c r="J18" s="216">
        <f>'Exp_3 (Ann)'!Z120</f>
        <v>20.2764490814289</v>
      </c>
      <c r="K18" s="217">
        <v>168.38599300000001</v>
      </c>
      <c r="L18" s="217">
        <v>155184531</v>
      </c>
      <c r="M18" s="213">
        <f t="shared" si="0"/>
        <v>8.1908484280293603</v>
      </c>
      <c r="N18" s="213">
        <v>28.762929</v>
      </c>
      <c r="O18" s="218">
        <v>0.89918299999999995</v>
      </c>
      <c r="P18" s="305"/>
      <c r="Q18" s="312"/>
      <c r="R18" s="155"/>
      <c r="S18" s="155"/>
      <c r="T18" s="155"/>
      <c r="U18" s="155"/>
    </row>
    <row r="19" spans="1:21" x14ac:dyDescent="0.2">
      <c r="A19" s="124" t="str">
        <f>'Exp_3 (All)'!A121</f>
        <v>Basketball_14_PckErr3</v>
      </c>
      <c r="B19" s="9">
        <v>6</v>
      </c>
      <c r="C19" s="17">
        <v>8.1</v>
      </c>
      <c r="D19" s="17">
        <v>0.6</v>
      </c>
      <c r="E19" s="17">
        <v>0.4</v>
      </c>
      <c r="F19" s="51">
        <f>'Exp_3 (Det)'!Y121</f>
        <v>23</v>
      </c>
      <c r="G19" s="51">
        <f>'Exp_3 (Det)'!Z121</f>
        <v>23</v>
      </c>
      <c r="H19" s="52">
        <f>'Exp_3 (Det)'!AA121</f>
        <v>1</v>
      </c>
      <c r="I19" s="216">
        <f>'Exp_3 (Ann)'!Y121</f>
        <v>84.304347826086953</v>
      </c>
      <c r="J19" s="216">
        <f>'Exp_3 (Ann)'!Z121</f>
        <v>15.795381323230043</v>
      </c>
      <c r="K19" s="217">
        <v>210.41591700000001</v>
      </c>
      <c r="L19" s="217">
        <v>193919309</v>
      </c>
      <c r="M19" s="213">
        <f t="shared" si="0"/>
        <v>8.2876210549510141</v>
      </c>
      <c r="N19" s="213">
        <v>28.711473000000002</v>
      </c>
      <c r="O19" s="218">
        <v>0.86033599999999999</v>
      </c>
      <c r="P19" s="305"/>
      <c r="Q19" s="312"/>
      <c r="R19" s="155"/>
      <c r="S19" s="155"/>
      <c r="T19" s="155"/>
      <c r="U19" s="155"/>
    </row>
    <row r="20" spans="1:21" x14ac:dyDescent="0.2">
      <c r="A20" s="124" t="str">
        <f>'Exp_3 (All)'!A122</f>
        <v>Basketball_15_PckErr1</v>
      </c>
      <c r="B20" s="9">
        <v>6</v>
      </c>
      <c r="C20" s="17">
        <v>0.7</v>
      </c>
      <c r="D20" s="17">
        <v>0.6</v>
      </c>
      <c r="E20" s="17">
        <v>0.6</v>
      </c>
      <c r="F20" s="51">
        <f>'Exp_3 (Det)'!Y122</f>
        <v>23</v>
      </c>
      <c r="G20" s="51">
        <f>'Exp_3 (Det)'!Z122</f>
        <v>23</v>
      </c>
      <c r="H20" s="52">
        <f>'Exp_3 (Det)'!AA122</f>
        <v>1</v>
      </c>
      <c r="I20" s="216">
        <f>'Exp_3 (Ann)'!Y122</f>
        <v>74.173913043478265</v>
      </c>
      <c r="J20" s="216">
        <f>'Exp_3 (Ann)'!Z122</f>
        <v>18.514495976526661</v>
      </c>
      <c r="K20" s="217">
        <v>220.69609600000001</v>
      </c>
      <c r="L20" s="217">
        <v>203393522</v>
      </c>
      <c r="M20" s="213">
        <f t="shared" si="0"/>
        <v>8.3083371167064133</v>
      </c>
      <c r="N20" s="213">
        <v>28.663359</v>
      </c>
      <c r="O20" s="218">
        <v>0.84513700000000003</v>
      </c>
      <c r="P20" s="305"/>
      <c r="Q20" s="312"/>
      <c r="R20" s="155"/>
      <c r="S20" s="155"/>
      <c r="T20" s="155"/>
      <c r="U20" s="155"/>
    </row>
    <row r="21" spans="1:21" ht="12" thickBot="1" x14ac:dyDescent="0.25">
      <c r="A21" s="125" t="str">
        <f>'Exp_3 (All)'!A123</f>
        <v>Basketball_15_PckErr3</v>
      </c>
      <c r="B21" s="126">
        <v>6</v>
      </c>
      <c r="C21" s="127">
        <v>8.1</v>
      </c>
      <c r="D21" s="127">
        <v>0.6</v>
      </c>
      <c r="E21" s="127">
        <v>0.6</v>
      </c>
      <c r="F21" s="128">
        <f>'Exp_3 (Det)'!Y123</f>
        <v>23</v>
      </c>
      <c r="G21" s="128">
        <f>'Exp_3 (Det)'!Z123</f>
        <v>23</v>
      </c>
      <c r="H21" s="129">
        <f>'Exp_3 (Det)'!AA123</f>
        <v>1</v>
      </c>
      <c r="I21" s="219">
        <f>'Exp_3 (Ann)'!Y123</f>
        <v>87.782608695652172</v>
      </c>
      <c r="J21" s="219">
        <f>'Exp_3 (Ann)'!Z123</f>
        <v>12.620173323039497</v>
      </c>
      <c r="K21" s="220">
        <v>288.41220800000002</v>
      </c>
      <c r="L21" s="220">
        <v>265800691</v>
      </c>
      <c r="M21" s="214">
        <f t="shared" si="0"/>
        <v>8.4245561056401854</v>
      </c>
      <c r="N21" s="214">
        <v>28.606372</v>
      </c>
      <c r="O21" s="221">
        <v>0.81074299999999999</v>
      </c>
      <c r="P21" s="310"/>
      <c r="Q21" s="313"/>
      <c r="R21" s="155"/>
      <c r="S21" s="155"/>
      <c r="T21" s="155"/>
      <c r="U21" s="155"/>
    </row>
    <row r="22" spans="1:21" x14ac:dyDescent="0.2">
      <c r="R22" s="155"/>
      <c r="S22" s="155"/>
      <c r="T22" s="155"/>
      <c r="U22" s="155"/>
    </row>
  </sheetData>
  <sortState ref="U3:U22">
    <sortCondition ref="U3"/>
  </sortState>
  <mergeCells count="3">
    <mergeCell ref="P2:P21"/>
    <mergeCell ref="Q2:Q21"/>
    <mergeCell ref="R1:U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V22"/>
  <sheetViews>
    <sheetView topLeftCell="A10" zoomScaleNormal="100" zoomScaleSheetLayoutView="100" workbookViewId="0"/>
  </sheetViews>
  <sheetFormatPr defaultRowHeight="11.25" x14ac:dyDescent="0.2"/>
  <cols>
    <col min="1" max="1" width="19.625" style="1" customWidth="1"/>
    <col min="2" max="5" width="4.75" style="18" customWidth="1"/>
    <col min="6" max="6" width="5.25" style="3" customWidth="1"/>
    <col min="7" max="7" width="6.5" style="3" bestFit="1" customWidth="1"/>
    <col min="8" max="8" width="5" style="3" bestFit="1" customWidth="1"/>
    <col min="9" max="10" width="4.25" style="3" bestFit="1" customWidth="1"/>
    <col min="11" max="11" width="5" style="3" bestFit="1" customWidth="1"/>
    <col min="12" max="12" width="9.5" style="3" bestFit="1" customWidth="1"/>
    <col min="13" max="13" width="7" style="3" bestFit="1" customWidth="1"/>
    <col min="14" max="14" width="4.375" style="3" bestFit="1" customWidth="1"/>
    <col min="15" max="15" width="4.25" style="3" bestFit="1" customWidth="1"/>
    <col min="16" max="16" width="10" style="3" bestFit="1" customWidth="1"/>
    <col min="17" max="17" width="6.75" style="3" bestFit="1" customWidth="1"/>
    <col min="18" max="21" width="7" style="3" customWidth="1"/>
    <col min="22" max="16384" width="9" style="3"/>
  </cols>
  <sheetData>
    <row r="1" spans="1:22" s="101" customFormat="1" ht="21" customHeight="1" x14ac:dyDescent="0.2">
      <c r="A1" s="114" t="s">
        <v>1</v>
      </c>
      <c r="B1" s="115" t="s">
        <v>6</v>
      </c>
      <c r="C1" s="115" t="s">
        <v>17</v>
      </c>
      <c r="D1" s="115" t="s">
        <v>15</v>
      </c>
      <c r="E1" s="115" t="s">
        <v>16</v>
      </c>
      <c r="F1" s="116" t="s">
        <v>2</v>
      </c>
      <c r="G1" s="116" t="s">
        <v>55</v>
      </c>
      <c r="H1" s="116" t="s">
        <v>18</v>
      </c>
      <c r="I1" s="117" t="s">
        <v>4</v>
      </c>
      <c r="J1" s="117" t="s">
        <v>63</v>
      </c>
      <c r="K1" s="118" t="s">
        <v>56</v>
      </c>
      <c r="L1" s="118" t="s">
        <v>57</v>
      </c>
      <c r="M1" s="119" t="s">
        <v>60</v>
      </c>
      <c r="N1" s="119" t="s">
        <v>30</v>
      </c>
      <c r="O1" s="120" t="s">
        <v>69</v>
      </c>
      <c r="P1" s="121" t="s">
        <v>19</v>
      </c>
      <c r="Q1" s="122" t="s">
        <v>70</v>
      </c>
      <c r="R1" s="316"/>
      <c r="S1" s="317"/>
      <c r="T1" s="317"/>
      <c r="U1" s="317"/>
      <c r="V1" s="132"/>
    </row>
    <row r="2" spans="1:22" x14ac:dyDescent="0.2">
      <c r="A2" s="123" t="str">
        <f>'Exp_3 (All)'!A124</f>
        <v>Barbecue_0</v>
      </c>
      <c r="B2" s="60">
        <v>7</v>
      </c>
      <c r="C2" s="61">
        <v>0</v>
      </c>
      <c r="D2" s="61">
        <v>0</v>
      </c>
      <c r="E2" s="61">
        <v>0</v>
      </c>
      <c r="F2" s="62">
        <f>'Exp_3 (Det)'!Y124</f>
        <v>23</v>
      </c>
      <c r="G2" s="62">
        <f>'Exp_3 (Det)'!Z124</f>
        <v>1</v>
      </c>
      <c r="H2" s="63">
        <f>'Exp_3 (Det)'!AA124</f>
        <v>4.3478260869565216E-2</v>
      </c>
      <c r="I2" s="215">
        <f>'Exp_3 (Ann)'!Y124</f>
        <v>2.3043478260869565</v>
      </c>
      <c r="J2" s="215">
        <f>'Exp_3 (Ann)'!Z124</f>
        <v>11.051263945024962</v>
      </c>
      <c r="K2" s="215">
        <v>0</v>
      </c>
      <c r="L2" s="215">
        <v>0</v>
      </c>
      <c r="M2" s="215" t="e">
        <f t="shared" ref="M2:M21" si="0">LOG10(L2)</f>
        <v>#NUM!</v>
      </c>
      <c r="N2" s="215">
        <v>28.633569999999999</v>
      </c>
      <c r="O2" s="215">
        <v>1</v>
      </c>
      <c r="P2" s="304">
        <f>AVERAGE(I2:I21)</f>
        <v>57.669565217391288</v>
      </c>
      <c r="Q2" s="311" t="s">
        <v>28</v>
      </c>
      <c r="R2" s="225"/>
      <c r="S2" s="225"/>
      <c r="T2" s="225"/>
      <c r="U2" s="225"/>
    </row>
    <row r="3" spans="1:22" x14ac:dyDescent="0.2">
      <c r="A3" s="124" t="str">
        <f>'Exp_3 (All)'!A125</f>
        <v>Barbecue_3</v>
      </c>
      <c r="B3" s="9">
        <v>7</v>
      </c>
      <c r="C3" s="17">
        <v>0</v>
      </c>
      <c r="D3" s="17">
        <v>0</v>
      </c>
      <c r="E3" s="17">
        <v>0.6</v>
      </c>
      <c r="F3" s="51">
        <f>'Exp_3 (Det)'!Y125</f>
        <v>23</v>
      </c>
      <c r="G3" s="51">
        <f>'Exp_3 (Det)'!Z125</f>
        <v>19</v>
      </c>
      <c r="H3" s="52">
        <f>'Exp_3 (Det)'!AA125</f>
        <v>0.82608695652173914</v>
      </c>
      <c r="I3" s="216">
        <f>'Exp_3 (Ann)'!Y125</f>
        <v>25.260869565217391</v>
      </c>
      <c r="J3" s="216">
        <f>'Exp_3 (Ann)'!Z125</f>
        <v>25.641261831282705</v>
      </c>
      <c r="K3" s="217">
        <v>191.28974299999999</v>
      </c>
      <c r="L3" s="217">
        <v>176292627</v>
      </c>
      <c r="M3" s="213">
        <f t="shared" si="0"/>
        <v>8.2462341493941995</v>
      </c>
      <c r="N3" s="213">
        <v>28.574975999999999</v>
      </c>
      <c r="O3" s="218">
        <v>0.88412100000000005</v>
      </c>
      <c r="P3" s="305"/>
      <c r="Q3" s="312"/>
      <c r="R3" s="155"/>
      <c r="S3" s="155"/>
      <c r="T3" s="155"/>
      <c r="U3" s="155"/>
    </row>
    <row r="4" spans="1:22" x14ac:dyDescent="0.2">
      <c r="A4" s="124" t="str">
        <f>'Exp_3 (All)'!A126</f>
        <v>Barbecue_12</v>
      </c>
      <c r="B4" s="9">
        <v>7</v>
      </c>
      <c r="C4" s="17">
        <v>0</v>
      </c>
      <c r="D4" s="17">
        <v>0.6</v>
      </c>
      <c r="E4" s="17">
        <v>0</v>
      </c>
      <c r="F4" s="51">
        <f>'Exp_3 (Det)'!Y126</f>
        <v>23</v>
      </c>
      <c r="G4" s="51">
        <f>'Exp_3 (Det)'!Z126</f>
        <v>23</v>
      </c>
      <c r="H4" s="52">
        <f>'Exp_3 (Det)'!AA126</f>
        <v>1</v>
      </c>
      <c r="I4" s="216">
        <f>'Exp_3 (Ann)'!Y126</f>
        <v>60.608695652173914</v>
      </c>
      <c r="J4" s="216">
        <f>'Exp_3 (Ann)'!Z126</f>
        <v>15.643003462003486</v>
      </c>
      <c r="K4" s="217">
        <v>176.152917</v>
      </c>
      <c r="L4" s="217">
        <v>162342528</v>
      </c>
      <c r="M4" s="213">
        <f t="shared" si="0"/>
        <v>8.2104323045231773</v>
      </c>
      <c r="N4" s="213">
        <v>28.603131999999999</v>
      </c>
      <c r="O4" s="218">
        <v>0.94458799999999998</v>
      </c>
      <c r="P4" s="305"/>
      <c r="Q4" s="312"/>
      <c r="R4" s="155"/>
      <c r="S4" s="155"/>
      <c r="T4" s="155"/>
      <c r="U4" s="155"/>
    </row>
    <row r="5" spans="1:22" x14ac:dyDescent="0.2">
      <c r="A5" s="124" t="str">
        <f>'Exp_3 (All)'!A127</f>
        <v>Barbecue_0_PckErr3</v>
      </c>
      <c r="B5" s="9">
        <v>7</v>
      </c>
      <c r="C5" s="17">
        <v>8.1</v>
      </c>
      <c r="D5" s="17">
        <v>0</v>
      </c>
      <c r="E5" s="17">
        <v>0</v>
      </c>
      <c r="F5" s="51">
        <f>'Exp_3 (Det)'!Y127</f>
        <v>23</v>
      </c>
      <c r="G5" s="51">
        <f>'Exp_3 (Det)'!Z127</f>
        <v>22</v>
      </c>
      <c r="H5" s="52">
        <f>'Exp_3 (Det)'!AA127</f>
        <v>0.95652173913043481</v>
      </c>
      <c r="I5" s="216">
        <f>'Exp_3 (Ann)'!Y127</f>
        <v>41.869565217391305</v>
      </c>
      <c r="J5" s="216">
        <f>'Exp_3 (Ann)'!Z127</f>
        <v>23.166010265484935</v>
      </c>
      <c r="K5" s="217">
        <v>25.051773000000001</v>
      </c>
      <c r="L5" s="217">
        <v>23087714</v>
      </c>
      <c r="M5" s="213">
        <f t="shared" si="0"/>
        <v>7.3633809339421106</v>
      </c>
      <c r="N5" s="213">
        <v>28.663875999999998</v>
      </c>
      <c r="O5" s="218">
        <v>0.98407500000000003</v>
      </c>
      <c r="P5" s="305"/>
      <c r="Q5" s="312"/>
      <c r="R5" s="155"/>
      <c r="S5" s="155"/>
      <c r="T5" s="155"/>
      <c r="U5" s="155"/>
    </row>
    <row r="6" spans="1:22" x14ac:dyDescent="0.2">
      <c r="A6" s="124" t="str">
        <f>'Exp_3 (All)'!A128</f>
        <v>Barbecue_2_PckErr1</v>
      </c>
      <c r="B6" s="9">
        <v>7</v>
      </c>
      <c r="C6" s="17">
        <v>0.7</v>
      </c>
      <c r="D6" s="17">
        <v>0</v>
      </c>
      <c r="E6" s="17">
        <v>0.4</v>
      </c>
      <c r="F6" s="51">
        <f>'Exp_3 (Det)'!Y128</f>
        <v>23</v>
      </c>
      <c r="G6" s="51">
        <f>'Exp_3 (Det)'!Z128</f>
        <v>21</v>
      </c>
      <c r="H6" s="52">
        <f>'Exp_3 (Det)'!AA128</f>
        <v>0.91304347826086951</v>
      </c>
      <c r="I6" s="216">
        <f>'Exp_3 (Ann)'!Y128</f>
        <v>17.869565217391305</v>
      </c>
      <c r="J6" s="216">
        <f>'Exp_3 (Ann)'!Z128</f>
        <v>17.718260605750235</v>
      </c>
      <c r="K6" s="217">
        <v>85.289964999999995</v>
      </c>
      <c r="L6" s="217">
        <v>78603232</v>
      </c>
      <c r="M6" s="213">
        <f t="shared" si="0"/>
        <v>7.8954404036845451</v>
      </c>
      <c r="N6" s="213">
        <v>28.224675999999999</v>
      </c>
      <c r="O6" s="218">
        <v>0.95108000000000004</v>
      </c>
      <c r="P6" s="305"/>
      <c r="Q6" s="312"/>
      <c r="R6" s="155"/>
      <c r="S6" s="155"/>
      <c r="T6" s="155"/>
      <c r="U6" s="155"/>
    </row>
    <row r="7" spans="1:22" x14ac:dyDescent="0.2">
      <c r="A7" s="124" t="str">
        <f>'Exp_3 (All)'!A129</f>
        <v>Barbecue_2_PckErr3</v>
      </c>
      <c r="B7" s="9">
        <v>7</v>
      </c>
      <c r="C7" s="17">
        <v>8.1</v>
      </c>
      <c r="D7" s="17">
        <v>0</v>
      </c>
      <c r="E7" s="17">
        <v>0.4</v>
      </c>
      <c r="F7" s="51">
        <f>'Exp_3 (Det)'!Y129</f>
        <v>23</v>
      </c>
      <c r="G7" s="51">
        <f>'Exp_3 (Det)'!Z129</f>
        <v>23</v>
      </c>
      <c r="H7" s="52">
        <f>'Exp_3 (Det)'!AA129</f>
        <v>1</v>
      </c>
      <c r="I7" s="216">
        <f>'Exp_3 (Ann)'!Y129</f>
        <v>40.565217391304351</v>
      </c>
      <c r="J7" s="216">
        <f>'Exp_3 (Ann)'!Z129</f>
        <v>19.279820083460134</v>
      </c>
      <c r="K7" s="217">
        <v>103.45081999999999</v>
      </c>
      <c r="L7" s="217">
        <v>95340276</v>
      </c>
      <c r="M7" s="213">
        <f t="shared" si="0"/>
        <v>7.9792764048293652</v>
      </c>
      <c r="N7" s="213">
        <v>28.221193</v>
      </c>
      <c r="O7" s="218">
        <v>0.93647100000000005</v>
      </c>
      <c r="P7" s="305"/>
      <c r="Q7" s="312"/>
      <c r="R7" s="155"/>
      <c r="S7" s="155"/>
      <c r="T7" s="155"/>
      <c r="U7" s="155"/>
    </row>
    <row r="8" spans="1:22" x14ac:dyDescent="0.2">
      <c r="A8" s="124" t="str">
        <f>'Exp_3 (All)'!A130</f>
        <v>Barbecue_3_PckErr1</v>
      </c>
      <c r="B8" s="9">
        <v>7</v>
      </c>
      <c r="C8" s="17">
        <v>0.7</v>
      </c>
      <c r="D8" s="17">
        <v>0</v>
      </c>
      <c r="E8" s="17">
        <v>0.6</v>
      </c>
      <c r="F8" s="51">
        <f>'Exp_3 (Det)'!Y130</f>
        <v>23</v>
      </c>
      <c r="G8" s="51">
        <f>'Exp_3 (Det)'!Z130</f>
        <v>23</v>
      </c>
      <c r="H8" s="52">
        <f>'Exp_3 (Det)'!AA130</f>
        <v>1</v>
      </c>
      <c r="I8" s="216">
        <f>'Exp_3 (Ann)'!Y130</f>
        <v>36.347826086956523</v>
      </c>
      <c r="J8" s="216">
        <f>'Exp_3 (Ann)'!Z130</f>
        <v>25.088223777940435</v>
      </c>
      <c r="K8" s="217">
        <v>191.67076800000001</v>
      </c>
      <c r="L8" s="217">
        <v>176643780</v>
      </c>
      <c r="M8" s="213">
        <f t="shared" si="0"/>
        <v>8.2470983496155501</v>
      </c>
      <c r="N8" s="213">
        <v>28.199037000000001</v>
      </c>
      <c r="O8" s="218">
        <v>0.88212999999999997</v>
      </c>
      <c r="P8" s="305"/>
      <c r="Q8" s="312"/>
      <c r="R8" s="155"/>
      <c r="S8" s="155"/>
      <c r="T8" s="155"/>
      <c r="U8" s="155"/>
    </row>
    <row r="9" spans="1:22" x14ac:dyDescent="0.2">
      <c r="A9" s="124" t="str">
        <f>'Exp_3 (All)'!A131</f>
        <v>Barbecue_3_PckErr3</v>
      </c>
      <c r="B9" s="9">
        <v>7</v>
      </c>
      <c r="C9" s="17">
        <v>8.1</v>
      </c>
      <c r="D9" s="17">
        <v>0</v>
      </c>
      <c r="E9" s="17">
        <v>0.6</v>
      </c>
      <c r="F9" s="51">
        <f>'Exp_3 (Det)'!Y131</f>
        <v>23</v>
      </c>
      <c r="G9" s="51">
        <f>'Exp_3 (Det)'!Z131</f>
        <v>23</v>
      </c>
      <c r="H9" s="52">
        <f>'Exp_3 (Det)'!AA131</f>
        <v>1</v>
      </c>
      <c r="I9" s="216">
        <f>'Exp_3 (Ann)'!Y131</f>
        <v>50.652173913043477</v>
      </c>
      <c r="J9" s="216">
        <f>'Exp_3 (Ann)'!Z131</f>
        <v>25.95732283375256</v>
      </c>
      <c r="K9" s="217">
        <v>200.45856900000001</v>
      </c>
      <c r="L9" s="217">
        <v>184742617</v>
      </c>
      <c r="M9" s="213">
        <f t="shared" si="0"/>
        <v>8.2665670913958014</v>
      </c>
      <c r="N9" s="213">
        <v>28.172262</v>
      </c>
      <c r="O9" s="218">
        <v>0.87092099999999995</v>
      </c>
      <c r="P9" s="305"/>
      <c r="Q9" s="312"/>
      <c r="R9" s="155"/>
      <c r="S9" s="155"/>
      <c r="T9" s="155"/>
      <c r="U9" s="155"/>
    </row>
    <row r="10" spans="1:22" x14ac:dyDescent="0.2">
      <c r="A10" s="124" t="str">
        <f>'Exp_3 (All)'!A132</f>
        <v>Barbecue_8_PckErr1</v>
      </c>
      <c r="B10" s="9">
        <v>7</v>
      </c>
      <c r="C10" s="17">
        <v>0.7</v>
      </c>
      <c r="D10" s="17">
        <v>0.4</v>
      </c>
      <c r="E10" s="17">
        <v>0</v>
      </c>
      <c r="F10" s="51">
        <f>'Exp_3 (Det)'!Y132</f>
        <v>23</v>
      </c>
      <c r="G10" s="51">
        <f>'Exp_3 (Det)'!Z132</f>
        <v>23</v>
      </c>
      <c r="H10" s="52">
        <f>'Exp_3 (Det)'!AA132</f>
        <v>1</v>
      </c>
      <c r="I10" s="216">
        <f>'Exp_3 (Ann)'!Y132</f>
        <v>42.521739130434781</v>
      </c>
      <c r="J10" s="216">
        <f>'Exp_3 (Ann)'!Z132</f>
        <v>21.819235811168991</v>
      </c>
      <c r="K10" s="217">
        <v>78.509828999999996</v>
      </c>
      <c r="L10" s="217">
        <v>72354658</v>
      </c>
      <c r="M10" s="213">
        <f t="shared" si="0"/>
        <v>7.8594664950760578</v>
      </c>
      <c r="N10" s="213">
        <v>28.177724999999999</v>
      </c>
      <c r="O10" s="218">
        <v>0.96996800000000005</v>
      </c>
      <c r="P10" s="305"/>
      <c r="Q10" s="312"/>
      <c r="R10" s="155"/>
      <c r="S10" s="155"/>
      <c r="T10" s="155"/>
      <c r="U10" s="155"/>
    </row>
    <row r="11" spans="1:22" x14ac:dyDescent="0.2">
      <c r="A11" s="124" t="str">
        <f>'Exp_3 (All)'!A133</f>
        <v>Barbecue_8_PckErr3</v>
      </c>
      <c r="B11" s="9">
        <v>7</v>
      </c>
      <c r="C11" s="17">
        <v>8.1</v>
      </c>
      <c r="D11" s="17">
        <v>0.4</v>
      </c>
      <c r="E11" s="17">
        <v>0</v>
      </c>
      <c r="F11" s="51">
        <f>'Exp_3 (Det)'!Y133</f>
        <v>23</v>
      </c>
      <c r="G11" s="51">
        <f>'Exp_3 (Det)'!Z133</f>
        <v>23</v>
      </c>
      <c r="H11" s="52">
        <f>'Exp_3 (Det)'!AA133</f>
        <v>1</v>
      </c>
      <c r="I11" s="216">
        <f>'Exp_3 (Ann)'!Y133</f>
        <v>64.130434782608702</v>
      </c>
      <c r="J11" s="216">
        <f>'Exp_3 (Ann)'!Z133</f>
        <v>26.552357107876315</v>
      </c>
      <c r="K11" s="217">
        <v>105.07001200000001</v>
      </c>
      <c r="L11" s="217">
        <v>96832523</v>
      </c>
      <c r="M11" s="213">
        <f t="shared" si="0"/>
        <v>7.9860212476717365</v>
      </c>
      <c r="N11" s="213">
        <v>28.164933999999999</v>
      </c>
      <c r="O11" s="218">
        <v>0.94427099999999997</v>
      </c>
      <c r="P11" s="305"/>
      <c r="Q11" s="312"/>
      <c r="R11" s="155"/>
      <c r="S11" s="155"/>
      <c r="T11" s="155"/>
      <c r="U11" s="155"/>
    </row>
    <row r="12" spans="1:22" x14ac:dyDescent="0.2">
      <c r="A12" s="124" t="str">
        <f>'Exp_3 (All)'!A134</f>
        <v>Barbecue_10_PckErr1</v>
      </c>
      <c r="B12" s="9">
        <v>7</v>
      </c>
      <c r="C12" s="17">
        <v>0.7</v>
      </c>
      <c r="D12" s="17">
        <v>0.4</v>
      </c>
      <c r="E12" s="17">
        <v>0.4</v>
      </c>
      <c r="F12" s="51">
        <f>'Exp_3 (Det)'!Y134</f>
        <v>23</v>
      </c>
      <c r="G12" s="51">
        <f>'Exp_3 (Det)'!Z134</f>
        <v>23</v>
      </c>
      <c r="H12" s="52">
        <f>'Exp_3 (Det)'!AA134</f>
        <v>1</v>
      </c>
      <c r="I12" s="216">
        <f>'Exp_3 (Ann)'!Y134</f>
        <v>59.391304347826086</v>
      </c>
      <c r="J12" s="216">
        <f>'Exp_3 (Ann)'!Z134</f>
        <v>18.502430136298766</v>
      </c>
      <c r="K12" s="217">
        <v>167.45655099999999</v>
      </c>
      <c r="L12" s="217">
        <v>154327957</v>
      </c>
      <c r="M12" s="213">
        <f t="shared" si="0"/>
        <v>8.1884446070159811</v>
      </c>
      <c r="N12" s="213">
        <v>28.635824</v>
      </c>
      <c r="O12" s="218">
        <v>0.91672699999999996</v>
      </c>
      <c r="P12" s="305"/>
      <c r="Q12" s="312"/>
      <c r="R12" s="155"/>
      <c r="S12" s="155"/>
      <c r="T12" s="155"/>
      <c r="U12" s="155"/>
    </row>
    <row r="13" spans="1:22" x14ac:dyDescent="0.2">
      <c r="A13" s="124" t="str">
        <f>'Exp_3 (All)'!A135</f>
        <v>Barbecue_10_PckErr3</v>
      </c>
      <c r="B13" s="9">
        <v>7</v>
      </c>
      <c r="C13" s="17">
        <v>8.1</v>
      </c>
      <c r="D13" s="17">
        <v>0.4</v>
      </c>
      <c r="E13" s="17">
        <v>0.4</v>
      </c>
      <c r="F13" s="51">
        <f>'Exp_3 (Det)'!Y135</f>
        <v>23</v>
      </c>
      <c r="G13" s="51">
        <f>'Exp_3 (Det)'!Z135</f>
        <v>23</v>
      </c>
      <c r="H13" s="52">
        <f>'Exp_3 (Det)'!AA135</f>
        <v>1</v>
      </c>
      <c r="I13" s="216">
        <f>'Exp_3 (Ann)'!Y135</f>
        <v>71.782608695652172</v>
      </c>
      <c r="J13" s="216">
        <f>'Exp_3 (Ann)'!Z135</f>
        <v>16.11593373522312</v>
      </c>
      <c r="K13" s="217">
        <v>182.230197</v>
      </c>
      <c r="L13" s="217">
        <v>167943350</v>
      </c>
      <c r="M13" s="213">
        <f t="shared" si="0"/>
        <v>8.2251628118961548</v>
      </c>
      <c r="N13" s="213">
        <v>28.597933999999999</v>
      </c>
      <c r="O13" s="218">
        <v>0.89440600000000003</v>
      </c>
      <c r="P13" s="305"/>
      <c r="Q13" s="312"/>
      <c r="R13" s="155"/>
      <c r="S13" s="155"/>
      <c r="T13" s="155"/>
      <c r="U13" s="155"/>
    </row>
    <row r="14" spans="1:22" x14ac:dyDescent="0.2">
      <c r="A14" s="124" t="str">
        <f>'Exp_3 (All)'!A136</f>
        <v>Barbecue_11_PckErr1</v>
      </c>
      <c r="B14" s="9">
        <v>7</v>
      </c>
      <c r="C14" s="17">
        <v>0.7</v>
      </c>
      <c r="D14" s="17">
        <v>0.4</v>
      </c>
      <c r="E14" s="17">
        <v>0.6</v>
      </c>
      <c r="F14" s="51">
        <f>'Exp_3 (Det)'!Y136</f>
        <v>23</v>
      </c>
      <c r="G14" s="51">
        <f>'Exp_3 (Det)'!Z136</f>
        <v>23</v>
      </c>
      <c r="H14" s="52">
        <f>'Exp_3 (Det)'!AA136</f>
        <v>1</v>
      </c>
      <c r="I14" s="216">
        <f>'Exp_3 (Ann)'!Y136</f>
        <v>76.695652173913047</v>
      </c>
      <c r="J14" s="216">
        <f>'Exp_3 (Ann)'!Z136</f>
        <v>18.796602165402827</v>
      </c>
      <c r="K14" s="217">
        <v>275.64261699999997</v>
      </c>
      <c r="L14" s="217">
        <v>254032236</v>
      </c>
      <c r="M14" s="213">
        <f t="shared" si="0"/>
        <v>8.4048888309057865</v>
      </c>
      <c r="N14" s="213">
        <v>28.551366999999999</v>
      </c>
      <c r="O14" s="218">
        <v>0.846557</v>
      </c>
      <c r="P14" s="305"/>
      <c r="Q14" s="312"/>
      <c r="R14" s="155"/>
      <c r="S14" s="155"/>
      <c r="T14" s="155"/>
      <c r="U14" s="155"/>
    </row>
    <row r="15" spans="1:22" x14ac:dyDescent="0.2">
      <c r="A15" s="124" t="str">
        <f>'Exp_3 (All)'!A137</f>
        <v>Barbecue_11_PckErr3</v>
      </c>
      <c r="B15" s="9">
        <v>7</v>
      </c>
      <c r="C15" s="17">
        <v>8.1</v>
      </c>
      <c r="D15" s="17">
        <v>0.4</v>
      </c>
      <c r="E15" s="17">
        <v>0.6</v>
      </c>
      <c r="F15" s="51">
        <f>'Exp_3 (Det)'!Y137</f>
        <v>23</v>
      </c>
      <c r="G15" s="51">
        <f>'Exp_3 (Det)'!Z137</f>
        <v>23</v>
      </c>
      <c r="H15" s="52">
        <f>'Exp_3 (Det)'!AA137</f>
        <v>1</v>
      </c>
      <c r="I15" s="216">
        <f>'Exp_3 (Ann)'!Y137</f>
        <v>87</v>
      </c>
      <c r="J15" s="216">
        <f>'Exp_3 (Ann)'!Z137</f>
        <v>12.067989212638683</v>
      </c>
      <c r="K15" s="217">
        <v>282.84873700000003</v>
      </c>
      <c r="L15" s="217">
        <v>260673396</v>
      </c>
      <c r="M15" s="213">
        <f t="shared" si="0"/>
        <v>8.4160967098796124</v>
      </c>
      <c r="N15" s="213">
        <v>28.499402</v>
      </c>
      <c r="O15" s="218">
        <v>0.82776000000000005</v>
      </c>
      <c r="P15" s="305"/>
      <c r="Q15" s="312"/>
      <c r="R15" s="155"/>
      <c r="S15" s="155"/>
      <c r="T15" s="155"/>
      <c r="U15" s="155"/>
    </row>
    <row r="16" spans="1:22" x14ac:dyDescent="0.2">
      <c r="A16" s="124" t="str">
        <f>'Exp_3 (All)'!A138</f>
        <v>Barbecue_12_PckErr1</v>
      </c>
      <c r="B16" s="9">
        <v>7</v>
      </c>
      <c r="C16" s="17">
        <v>0.7</v>
      </c>
      <c r="D16" s="17">
        <v>0.6</v>
      </c>
      <c r="E16" s="17">
        <v>0</v>
      </c>
      <c r="F16" s="51">
        <f>'Exp_3 (Det)'!Y138</f>
        <v>23</v>
      </c>
      <c r="G16" s="51">
        <f>'Exp_3 (Det)'!Z138</f>
        <v>23</v>
      </c>
      <c r="H16" s="52">
        <f>'Exp_3 (Det)'!AA138</f>
        <v>1</v>
      </c>
      <c r="I16" s="216">
        <f>'Exp_3 (Ann)'!Y138</f>
        <v>62.869565217391305</v>
      </c>
      <c r="J16" s="216">
        <f>'Exp_3 (Ann)'!Z138</f>
        <v>20.642639779715648</v>
      </c>
      <c r="K16" s="217">
        <v>176.391098</v>
      </c>
      <c r="L16" s="217">
        <v>162562036</v>
      </c>
      <c r="M16" s="213">
        <f t="shared" si="0"/>
        <v>8.2110191299371671</v>
      </c>
      <c r="N16" s="213">
        <v>28.469614</v>
      </c>
      <c r="O16" s="218">
        <v>0.93994100000000003</v>
      </c>
      <c r="P16" s="305"/>
      <c r="Q16" s="312"/>
      <c r="R16" s="155"/>
      <c r="S16" s="155"/>
      <c r="T16" s="155"/>
      <c r="U16" s="155"/>
    </row>
    <row r="17" spans="1:21" x14ac:dyDescent="0.2">
      <c r="A17" s="124" t="str">
        <f>'Exp_3 (All)'!A139</f>
        <v>Barbecue_12_PckErr3</v>
      </c>
      <c r="B17" s="9">
        <v>7</v>
      </c>
      <c r="C17" s="17">
        <v>8.1</v>
      </c>
      <c r="D17" s="17">
        <v>0.6</v>
      </c>
      <c r="E17" s="17">
        <v>0</v>
      </c>
      <c r="F17" s="51">
        <f>'Exp_3 (Det)'!Y139</f>
        <v>23</v>
      </c>
      <c r="G17" s="51">
        <f>'Exp_3 (Det)'!Z139</f>
        <v>23</v>
      </c>
      <c r="H17" s="52">
        <f>'Exp_3 (Det)'!AA139</f>
        <v>1</v>
      </c>
      <c r="I17" s="216">
        <f>'Exp_3 (Ann)'!Y139</f>
        <v>72.173913043478265</v>
      </c>
      <c r="J17" s="216">
        <f>'Exp_3 (Ann)'!Z139</f>
        <v>16.595870718380084</v>
      </c>
      <c r="K17" s="217">
        <v>202.01088100000001</v>
      </c>
      <c r="L17" s="217">
        <v>186173228</v>
      </c>
      <c r="M17" s="213">
        <f t="shared" si="0"/>
        <v>8.2699172289126981</v>
      </c>
      <c r="N17" s="213">
        <v>28.427949999999999</v>
      </c>
      <c r="O17" s="218">
        <v>0.911385</v>
      </c>
      <c r="P17" s="305"/>
      <c r="Q17" s="312"/>
      <c r="R17" s="155"/>
      <c r="S17" s="155"/>
      <c r="T17" s="155"/>
      <c r="U17" s="155"/>
    </row>
    <row r="18" spans="1:21" x14ac:dyDescent="0.2">
      <c r="A18" s="124" t="str">
        <f>'Exp_3 (All)'!A140</f>
        <v>Barbecue_14_PckErr1</v>
      </c>
      <c r="B18" s="9">
        <v>7</v>
      </c>
      <c r="C18" s="17">
        <v>0.7</v>
      </c>
      <c r="D18" s="17">
        <v>0.6</v>
      </c>
      <c r="E18" s="17">
        <v>0.4</v>
      </c>
      <c r="F18" s="51">
        <f>'Exp_3 (Det)'!Y140</f>
        <v>23</v>
      </c>
      <c r="G18" s="51">
        <f>'Exp_3 (Det)'!Z140</f>
        <v>23</v>
      </c>
      <c r="H18" s="52">
        <f>'Exp_3 (Det)'!AA140</f>
        <v>1</v>
      </c>
      <c r="I18" s="216">
        <f>'Exp_3 (Ann)'!Y140</f>
        <v>74.565217391304344</v>
      </c>
      <c r="J18" s="216">
        <f>'Exp_3 (Ann)'!Z140</f>
        <v>16.819431638209746</v>
      </c>
      <c r="K18" s="217">
        <v>267.10319600000003</v>
      </c>
      <c r="L18" s="217">
        <v>246162305</v>
      </c>
      <c r="M18" s="213">
        <f t="shared" si="0"/>
        <v>8.3912215498793685</v>
      </c>
      <c r="N18" s="213">
        <v>28.383979</v>
      </c>
      <c r="O18" s="218">
        <v>0.88265099999999996</v>
      </c>
      <c r="P18" s="305"/>
      <c r="Q18" s="312"/>
      <c r="R18" s="155"/>
      <c r="S18" s="155"/>
      <c r="T18" s="155"/>
      <c r="U18" s="155"/>
    </row>
    <row r="19" spans="1:21" x14ac:dyDescent="0.2">
      <c r="A19" s="124" t="str">
        <f>'Exp_3 (All)'!A141</f>
        <v>Barbecue_14_PckErr3</v>
      </c>
      <c r="B19" s="9">
        <v>7</v>
      </c>
      <c r="C19" s="17">
        <v>8.1</v>
      </c>
      <c r="D19" s="17">
        <v>0.6</v>
      </c>
      <c r="E19" s="17">
        <v>0.4</v>
      </c>
      <c r="F19" s="51">
        <f>'Exp_3 (Det)'!Y141</f>
        <v>23</v>
      </c>
      <c r="G19" s="51">
        <f>'Exp_3 (Det)'!Z141</f>
        <v>23</v>
      </c>
      <c r="H19" s="52">
        <f>'Exp_3 (Det)'!AA141</f>
        <v>1</v>
      </c>
      <c r="I19" s="216">
        <f>'Exp_3 (Ann)'!Y141</f>
        <v>82.347826086956516</v>
      </c>
      <c r="J19" s="216">
        <f>'Exp_3 (Ann)'!Z141</f>
        <v>16.350170128812326</v>
      </c>
      <c r="K19" s="217">
        <v>282.38247899999999</v>
      </c>
      <c r="L19" s="217">
        <v>260243693</v>
      </c>
      <c r="M19" s="213">
        <f t="shared" si="0"/>
        <v>8.4153802131931865</v>
      </c>
      <c r="N19" s="213">
        <v>28.332927999999999</v>
      </c>
      <c r="O19" s="218">
        <v>0.85645899999999997</v>
      </c>
      <c r="P19" s="305"/>
      <c r="Q19" s="312"/>
      <c r="R19" s="155"/>
      <c r="S19" s="155"/>
      <c r="T19" s="155"/>
      <c r="U19" s="155"/>
    </row>
    <row r="20" spans="1:21" x14ac:dyDescent="0.2">
      <c r="A20" s="124" t="str">
        <f>'Exp_3 (All)'!A142</f>
        <v>Barbecue_15_PckErr1</v>
      </c>
      <c r="B20" s="9">
        <v>7</v>
      </c>
      <c r="C20" s="17">
        <v>0.7</v>
      </c>
      <c r="D20" s="17">
        <v>0.6</v>
      </c>
      <c r="E20" s="17">
        <v>0.6</v>
      </c>
      <c r="F20" s="51">
        <f>'Exp_3 (Det)'!Y142</f>
        <v>23</v>
      </c>
      <c r="G20" s="51">
        <f>'Exp_3 (Det)'!Z142</f>
        <v>23</v>
      </c>
      <c r="H20" s="52">
        <f>'Exp_3 (Det)'!AA142</f>
        <v>1</v>
      </c>
      <c r="I20" s="216">
        <f>'Exp_3 (Ann)'!Y142</f>
        <v>90.391304347826093</v>
      </c>
      <c r="J20" s="216">
        <f>'Exp_3 (Ann)'!Z142</f>
        <v>8.5850775950047744</v>
      </c>
      <c r="K20" s="217">
        <v>384.38128899999998</v>
      </c>
      <c r="L20" s="217">
        <v>354245796</v>
      </c>
      <c r="M20" s="213">
        <f t="shared" si="0"/>
        <v>8.5493047049750075</v>
      </c>
      <c r="N20" s="213">
        <v>28.276188999999999</v>
      </c>
      <c r="O20" s="218">
        <v>0.78438699999999995</v>
      </c>
      <c r="P20" s="305"/>
      <c r="Q20" s="312"/>
      <c r="R20" s="155"/>
      <c r="S20" s="155"/>
      <c r="T20" s="155"/>
      <c r="U20" s="155"/>
    </row>
    <row r="21" spans="1:21" ht="12" thickBot="1" x14ac:dyDescent="0.25">
      <c r="A21" s="125" t="str">
        <f>'Exp_3 (All)'!A143</f>
        <v>Barbecue_15_PckErr3</v>
      </c>
      <c r="B21" s="126">
        <v>7</v>
      </c>
      <c r="C21" s="127">
        <v>8.1</v>
      </c>
      <c r="D21" s="127">
        <v>0.6</v>
      </c>
      <c r="E21" s="127">
        <v>0.6</v>
      </c>
      <c r="F21" s="128">
        <f>'Exp_3 (Det)'!Y143</f>
        <v>23</v>
      </c>
      <c r="G21" s="128">
        <f>'Exp_3 (Det)'!Z143</f>
        <v>23</v>
      </c>
      <c r="H21" s="129">
        <f>'Exp_3 (Det)'!AA143</f>
        <v>1</v>
      </c>
      <c r="I21" s="219">
        <f>'Exp_3 (Ann)'!Y143</f>
        <v>94.043478260869563</v>
      </c>
      <c r="J21" s="219">
        <f>'Exp_3 (Ann)'!Z143</f>
        <v>7.3204462163398292</v>
      </c>
      <c r="K21" s="220">
        <v>399.88659100000001</v>
      </c>
      <c r="L21" s="220">
        <v>368535482</v>
      </c>
      <c r="M21" s="214">
        <f t="shared" si="0"/>
        <v>8.5664793073781791</v>
      </c>
      <c r="N21" s="214">
        <v>28.216121999999999</v>
      </c>
      <c r="O21" s="221">
        <v>0.76502199999999998</v>
      </c>
      <c r="P21" s="310"/>
      <c r="Q21" s="313"/>
      <c r="R21" s="155"/>
      <c r="S21" s="155"/>
      <c r="T21" s="155"/>
      <c r="U21" s="155"/>
    </row>
    <row r="22" spans="1:21" x14ac:dyDescent="0.2">
      <c r="R22" s="155"/>
      <c r="S22" s="155"/>
      <c r="T22" s="155"/>
      <c r="U22" s="155"/>
    </row>
  </sheetData>
  <sortState ref="U3:U22">
    <sortCondition ref="U3"/>
  </sortState>
  <mergeCells count="3">
    <mergeCell ref="P2:P21"/>
    <mergeCell ref="Q2:Q21"/>
    <mergeCell ref="R1:U1"/>
  </mergeCells>
  <pageMargins left="0" right="0" top="0.39410000000000006" bottom="0.39410000000000006" header="0" footer="0"/>
  <pageSetup paperSize="9" scale="40" orientation="portrait" horizontalDpi="1200" verticalDpi="1200" r:id="rId1"/>
  <headerFooter>
    <oddHeader>&amp;C&amp;A</oddHeader>
    <oddFooter>&amp;CPage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Y141"/>
  <sheetViews>
    <sheetView topLeftCell="F1" zoomScaleNormal="100" zoomScaleSheetLayoutView="95" workbookViewId="0">
      <selection activeCell="Z9" sqref="Z9"/>
    </sheetView>
  </sheetViews>
  <sheetFormatPr defaultRowHeight="11.25" x14ac:dyDescent="0.2"/>
  <cols>
    <col min="1" max="1" width="19.5" style="3" bestFit="1" customWidth="1"/>
    <col min="2" max="2" width="7.625" style="3" bestFit="1" customWidth="1"/>
    <col min="3" max="3" width="5" style="3" bestFit="1" customWidth="1"/>
    <col min="4" max="4" width="4.625" style="3" customWidth="1"/>
    <col min="5" max="5" width="19.5" style="3" bestFit="1" customWidth="1"/>
    <col min="6" max="7" width="7.625" style="3" customWidth="1"/>
    <col min="8" max="8" width="5" style="3" bestFit="1" customWidth="1"/>
    <col min="9" max="9" width="4.625" style="3" customWidth="1"/>
    <col min="10" max="10" width="19.5" style="3" bestFit="1" customWidth="1"/>
    <col min="11" max="11" width="6.5" style="3" customWidth="1"/>
    <col min="12" max="13" width="7.375" style="3" customWidth="1"/>
    <col min="14" max="14" width="5" style="3" bestFit="1" customWidth="1"/>
    <col min="15" max="17" width="7.375" style="3" customWidth="1"/>
    <col min="18" max="18" width="1.875" style="18" customWidth="1"/>
    <col min="19" max="19" width="9.625" style="3" bestFit="1" customWidth="1"/>
    <col min="20" max="27" width="9" style="3"/>
    <col min="28" max="28" width="2.75" style="3" customWidth="1"/>
    <col min="29" max="16384" width="9" style="3"/>
  </cols>
  <sheetData>
    <row r="1" spans="1:25" s="4" customFormat="1" ht="21" customHeight="1" x14ac:dyDescent="0.2">
      <c r="A1" s="41" t="s">
        <v>20</v>
      </c>
      <c r="B1" s="24" t="s">
        <v>3</v>
      </c>
      <c r="C1" s="24" t="s">
        <v>2</v>
      </c>
      <c r="E1" s="41" t="s">
        <v>20</v>
      </c>
      <c r="F1" s="24" t="s">
        <v>4</v>
      </c>
      <c r="G1" s="24" t="s">
        <v>5</v>
      </c>
      <c r="H1" s="24" t="s">
        <v>2</v>
      </c>
      <c r="J1" s="64" t="s">
        <v>20</v>
      </c>
      <c r="K1" s="64" t="s">
        <v>54</v>
      </c>
      <c r="L1" s="44" t="s">
        <v>43</v>
      </c>
      <c r="M1" s="48" t="s">
        <v>44</v>
      </c>
      <c r="N1" s="53" t="s">
        <v>2</v>
      </c>
      <c r="O1" s="137" t="s">
        <v>71</v>
      </c>
      <c r="P1" s="64" t="s">
        <v>72</v>
      </c>
      <c r="Q1" s="64" t="s">
        <v>73</v>
      </c>
      <c r="R1" s="161"/>
      <c r="S1" s="270" t="s">
        <v>20</v>
      </c>
      <c r="T1" s="271" t="s">
        <v>43</v>
      </c>
      <c r="U1" s="272" t="s">
        <v>44</v>
      </c>
      <c r="V1" s="273" t="s">
        <v>2</v>
      </c>
      <c r="W1" s="274" t="s">
        <v>71</v>
      </c>
      <c r="X1" s="270" t="s">
        <v>72</v>
      </c>
      <c r="Y1" s="270" t="s">
        <v>73</v>
      </c>
    </row>
    <row r="2" spans="1:25" x14ac:dyDescent="0.2">
      <c r="A2" s="7" t="str">
        <f>'Exp_3 (All)'!A4</f>
        <v>ParkJoy_0</v>
      </c>
      <c r="B2" s="25">
        <f>Combination!G2</f>
        <v>0</v>
      </c>
      <c r="C2" s="25">
        <f>Combination!F2</f>
        <v>23</v>
      </c>
      <c r="E2" s="7" t="str">
        <f>'Exp_3 (All)'!A4</f>
        <v>ParkJoy_0</v>
      </c>
      <c r="F2" s="26">
        <f>Combination!I2</f>
        <v>0</v>
      </c>
      <c r="G2" s="26">
        <f>Combination!J2</f>
        <v>0</v>
      </c>
      <c r="H2" s="25">
        <f>Combination!F2</f>
        <v>23</v>
      </c>
      <c r="J2" s="65" t="s">
        <v>23</v>
      </c>
      <c r="K2" s="138">
        <f>B3/C3</f>
        <v>0.91304347826086951</v>
      </c>
      <c r="L2" s="45">
        <f>F3</f>
        <v>32.739130434782609</v>
      </c>
      <c r="M2" s="49">
        <f>G3</f>
        <v>27.003732723971108</v>
      </c>
      <c r="N2" s="70">
        <f>$H$2</f>
        <v>23</v>
      </c>
      <c r="O2" s="138">
        <f>_xlfn.CONFIDENCE.T(0.05,M2,N2)</f>
        <v>11.677289695622735</v>
      </c>
      <c r="P2" s="139">
        <f>L2-O2</f>
        <v>21.061840739159877</v>
      </c>
      <c r="Q2" s="139">
        <f>L2+O2</f>
        <v>44.416420130405342</v>
      </c>
      <c r="R2" s="162"/>
      <c r="S2" s="275" t="s">
        <v>23</v>
      </c>
      <c r="T2" s="277">
        <f>F2</f>
        <v>0</v>
      </c>
      <c r="U2" s="277">
        <f>G2</f>
        <v>0</v>
      </c>
      <c r="V2" s="278">
        <f>$H$2</f>
        <v>23</v>
      </c>
      <c r="W2" s="276" t="e">
        <f>_xlfn.CONFIDENCE.T(0.05,U2,V2)</f>
        <v>#NUM!</v>
      </c>
      <c r="X2" s="279" t="e">
        <f>T2-W2</f>
        <v>#NUM!</v>
      </c>
      <c r="Y2" s="279" t="e">
        <f>T2+W2</f>
        <v>#NUM!</v>
      </c>
    </row>
    <row r="3" spans="1:25" x14ac:dyDescent="0.2">
      <c r="A3" s="7" t="str">
        <f>'Exp_3 (All)'!A5</f>
        <v>ParkJoy_3</v>
      </c>
      <c r="B3" s="25">
        <f>Combination!G3</f>
        <v>21</v>
      </c>
      <c r="C3" s="25">
        <f>Combination!F3</f>
        <v>23</v>
      </c>
      <c r="E3" s="7" t="str">
        <f>'Exp_3 (All)'!A5</f>
        <v>ParkJoy_3</v>
      </c>
      <c r="F3" s="26">
        <f>Combination!I3</f>
        <v>32.739130434782609</v>
      </c>
      <c r="G3" s="26">
        <f>Combination!J3</f>
        <v>27.003732723971108</v>
      </c>
      <c r="H3" s="25">
        <f>Combination!F3</f>
        <v>23</v>
      </c>
      <c r="J3" s="65" t="s">
        <v>24</v>
      </c>
      <c r="K3" s="138">
        <f>B23/C23</f>
        <v>0.95652173913043481</v>
      </c>
      <c r="L3" s="45">
        <f>F23</f>
        <v>39.695652173913047</v>
      </c>
      <c r="M3" s="49">
        <f>G23</f>
        <v>29.554933110163606</v>
      </c>
      <c r="N3" s="70">
        <f t="shared" ref="N3:N8" si="0">$H$2</f>
        <v>23</v>
      </c>
      <c r="O3" s="138">
        <f t="shared" ref="O3:O8" si="1">_xlfn.CONFIDENCE.T(0.05,M3,N3)</f>
        <v>12.780511471874021</v>
      </c>
      <c r="P3" s="139">
        <f t="shared" ref="P3:P8" si="2">L3-O3</f>
        <v>26.915140702039025</v>
      </c>
      <c r="Q3" s="139">
        <f t="shared" ref="Q3:Q8" si="3">L3+O3</f>
        <v>52.476163645787068</v>
      </c>
      <c r="R3" s="162"/>
      <c r="S3" s="275" t="s">
        <v>24</v>
      </c>
      <c r="T3" s="277">
        <f>F22</f>
        <v>0.69565217391304346</v>
      </c>
      <c r="U3" s="277">
        <f>G22</f>
        <v>2.304832524160243</v>
      </c>
      <c r="V3" s="278">
        <f t="shared" ref="V3:V8" si="4">$H$2</f>
        <v>23</v>
      </c>
      <c r="W3" s="276">
        <f t="shared" ref="W3:W8" si="5">_xlfn.CONFIDENCE.T(0.05,U3,V3)</f>
        <v>0.99668432359430503</v>
      </c>
      <c r="X3" s="279">
        <f t="shared" ref="X3:X8" si="6">T3-W3</f>
        <v>-0.30103214968126157</v>
      </c>
      <c r="Y3" s="279">
        <f t="shared" ref="Y3:Y8" si="7">T3+W3</f>
        <v>1.6923364975073485</v>
      </c>
    </row>
    <row r="4" spans="1:25" x14ac:dyDescent="0.2">
      <c r="A4" s="7" t="str">
        <f>'Exp_3 (All)'!A6</f>
        <v>ParkJoy_12</v>
      </c>
      <c r="B4" s="25">
        <f>Combination!G4</f>
        <v>23</v>
      </c>
      <c r="C4" s="25">
        <f>Combination!F4</f>
        <v>23</v>
      </c>
      <c r="E4" s="7" t="str">
        <f>'Exp_3 (All)'!A6</f>
        <v>ParkJoy_12</v>
      </c>
      <c r="F4" s="26">
        <f>Combination!I4</f>
        <v>51.956521739130437</v>
      </c>
      <c r="G4" s="26">
        <f>Combination!J4</f>
        <v>14.806258691603617</v>
      </c>
      <c r="H4" s="25">
        <f>Combination!F4</f>
        <v>23</v>
      </c>
      <c r="J4" s="65" t="s">
        <v>25</v>
      </c>
      <c r="K4" s="138">
        <f>B43/C43</f>
        <v>1</v>
      </c>
      <c r="L4" s="45">
        <f>F43</f>
        <v>58.086956521739133</v>
      </c>
      <c r="M4" s="49">
        <f>G43</f>
        <v>26.441896925967292</v>
      </c>
      <c r="N4" s="70">
        <f t="shared" si="0"/>
        <v>23</v>
      </c>
      <c r="O4" s="138">
        <f t="shared" si="1"/>
        <v>11.434333677589049</v>
      </c>
      <c r="P4" s="139">
        <f t="shared" si="2"/>
        <v>46.652622844150088</v>
      </c>
      <c r="Q4" s="139">
        <f t="shared" si="3"/>
        <v>69.521290199328178</v>
      </c>
      <c r="R4" s="162"/>
      <c r="S4" s="275" t="s">
        <v>25</v>
      </c>
      <c r="T4" s="277">
        <f>F42</f>
        <v>1.3043478260869565</v>
      </c>
      <c r="U4" s="277">
        <f>G42</f>
        <v>4.5769658728016003</v>
      </c>
      <c r="V4" s="278">
        <f t="shared" si="4"/>
        <v>23</v>
      </c>
      <c r="W4" s="276">
        <f t="shared" si="5"/>
        <v>1.9792284633390238</v>
      </c>
      <c r="X4" s="279">
        <f t="shared" si="6"/>
        <v>-0.67488063725206726</v>
      </c>
      <c r="Y4" s="279">
        <f t="shared" si="7"/>
        <v>3.2835762894259801</v>
      </c>
    </row>
    <row r="5" spans="1:25" x14ac:dyDescent="0.2">
      <c r="A5" s="7" t="str">
        <f>'Exp_3 (All)'!A7</f>
        <v>ParkJoy_0_PckErr3</v>
      </c>
      <c r="B5" s="25">
        <f>Combination!G5</f>
        <v>23</v>
      </c>
      <c r="C5" s="25">
        <f>Combination!F5</f>
        <v>23</v>
      </c>
      <c r="E5" s="7" t="str">
        <f>'Exp_3 (All)'!A7</f>
        <v>ParkJoy_0_PckErr3</v>
      </c>
      <c r="F5" s="26">
        <f>Combination!I5</f>
        <v>38.695652173913047</v>
      </c>
      <c r="G5" s="26">
        <f>Combination!J5</f>
        <v>21.518353229085623</v>
      </c>
      <c r="H5" s="25">
        <f>Combination!F5</f>
        <v>23</v>
      </c>
      <c r="J5" s="65" t="s">
        <v>75</v>
      </c>
      <c r="K5" s="138">
        <f>B63/C63</f>
        <v>0.43478260869565216</v>
      </c>
      <c r="L5" s="45">
        <f>F63</f>
        <v>12.739130434782609</v>
      </c>
      <c r="M5" s="49">
        <f>G63</f>
        <v>19.868241884301757</v>
      </c>
      <c r="N5" s="70">
        <f t="shared" si="0"/>
        <v>23</v>
      </c>
      <c r="O5" s="138">
        <f t="shared" si="1"/>
        <v>8.5916720698300004</v>
      </c>
      <c r="P5" s="139">
        <f t="shared" si="2"/>
        <v>4.1474583649526089</v>
      </c>
      <c r="Q5" s="139">
        <f t="shared" si="3"/>
        <v>21.33080250461261</v>
      </c>
      <c r="R5" s="162"/>
      <c r="S5" s="275" t="s">
        <v>75</v>
      </c>
      <c r="T5" s="277">
        <f>F62</f>
        <v>0</v>
      </c>
      <c r="U5" s="277">
        <f>G62</f>
        <v>0</v>
      </c>
      <c r="V5" s="278">
        <f t="shared" si="4"/>
        <v>23</v>
      </c>
      <c r="W5" s="276" t="e">
        <f t="shared" si="5"/>
        <v>#NUM!</v>
      </c>
      <c r="X5" s="279" t="e">
        <f t="shared" si="6"/>
        <v>#NUM!</v>
      </c>
      <c r="Y5" s="279" t="e">
        <f t="shared" si="7"/>
        <v>#NUM!</v>
      </c>
    </row>
    <row r="6" spans="1:25" x14ac:dyDescent="0.2">
      <c r="A6" s="7" t="str">
        <f>'Exp_3 (All)'!A8</f>
        <v>ParkJoy_2_PckErr1</v>
      </c>
      <c r="B6" s="25">
        <f>Combination!G6</f>
        <v>22</v>
      </c>
      <c r="C6" s="25">
        <f>Combination!F6</f>
        <v>23</v>
      </c>
      <c r="E6" s="7" t="str">
        <f>'Exp_3 (All)'!A8</f>
        <v>ParkJoy_2_PckErr1</v>
      </c>
      <c r="F6" s="26">
        <f>Combination!I6</f>
        <v>24.913043478260871</v>
      </c>
      <c r="G6" s="26">
        <f>Combination!J6</f>
        <v>19.785010495731498</v>
      </c>
      <c r="H6" s="25">
        <f>Combination!F6</f>
        <v>23</v>
      </c>
      <c r="J6" s="65" t="s">
        <v>26</v>
      </c>
      <c r="K6" s="138">
        <f>B83/C83</f>
        <v>0.86956521739130432</v>
      </c>
      <c r="L6" s="45">
        <f>F83</f>
        <v>26.521739130434781</v>
      </c>
      <c r="M6" s="49">
        <f>G83</f>
        <v>21.13564323648</v>
      </c>
      <c r="N6" s="70">
        <f t="shared" si="0"/>
        <v>23</v>
      </c>
      <c r="O6" s="138">
        <f t="shared" si="1"/>
        <v>9.1397375132741043</v>
      </c>
      <c r="P6" s="139">
        <f t="shared" si="2"/>
        <v>17.382001617160675</v>
      </c>
      <c r="Q6" s="139">
        <f t="shared" si="3"/>
        <v>35.661476643708887</v>
      </c>
      <c r="R6" s="162"/>
      <c r="S6" s="275" t="s">
        <v>26</v>
      </c>
      <c r="T6" s="277">
        <f>F82</f>
        <v>0.43478260869565216</v>
      </c>
      <c r="U6" s="277">
        <f>G82</f>
        <v>2.0851441405707476</v>
      </c>
      <c r="V6" s="278">
        <f t="shared" si="4"/>
        <v>23</v>
      </c>
      <c r="W6" s="276">
        <f t="shared" si="5"/>
        <v>0.90168394256696782</v>
      </c>
      <c r="X6" s="279">
        <f t="shared" si="6"/>
        <v>-0.46690133387131566</v>
      </c>
      <c r="Y6" s="279">
        <f t="shared" si="7"/>
        <v>1.3364665512626199</v>
      </c>
    </row>
    <row r="7" spans="1:25" x14ac:dyDescent="0.2">
      <c r="A7" s="7" t="str">
        <f>'Exp_3 (All)'!A9</f>
        <v>ParkJoy_2_PckErr3</v>
      </c>
      <c r="B7" s="25">
        <f>Combination!G7</f>
        <v>23</v>
      </c>
      <c r="C7" s="25">
        <f>Combination!F7</f>
        <v>23</v>
      </c>
      <c r="E7" s="7" t="str">
        <f>'Exp_3 (All)'!A9</f>
        <v>ParkJoy_2_PckErr3</v>
      </c>
      <c r="F7" s="26">
        <f>Combination!I7</f>
        <v>51.521739130434781</v>
      </c>
      <c r="G7" s="26">
        <f>Combination!J7</f>
        <v>23.546606714068922</v>
      </c>
      <c r="H7" s="25">
        <f>Combination!F7</f>
        <v>23</v>
      </c>
      <c r="J7" s="65" t="s">
        <v>27</v>
      </c>
      <c r="K7" s="138">
        <f>B103/C103</f>
        <v>0.78260869565217395</v>
      </c>
      <c r="L7" s="45">
        <f>F103</f>
        <v>32.130434782608695</v>
      </c>
      <c r="M7" s="49">
        <f>G103</f>
        <v>29.005178766160309</v>
      </c>
      <c r="N7" s="70">
        <f t="shared" si="0"/>
        <v>23</v>
      </c>
      <c r="O7" s="138">
        <f t="shared" si="1"/>
        <v>12.54277986632251</v>
      </c>
      <c r="P7" s="139">
        <f t="shared" si="2"/>
        <v>19.587654916286183</v>
      </c>
      <c r="Q7" s="139">
        <f t="shared" si="3"/>
        <v>44.673214648931207</v>
      </c>
      <c r="R7" s="162"/>
      <c r="S7" s="275" t="s">
        <v>27</v>
      </c>
      <c r="T7" s="277">
        <f>F102</f>
        <v>0.82608695652173914</v>
      </c>
      <c r="U7" s="277">
        <f>G102</f>
        <v>3.9617738670844203</v>
      </c>
      <c r="V7" s="278">
        <f t="shared" si="4"/>
        <v>23</v>
      </c>
      <c r="W7" s="276">
        <f t="shared" si="5"/>
        <v>1.7131994908772388</v>
      </c>
      <c r="X7" s="279">
        <f t="shared" si="6"/>
        <v>-0.88711253435549964</v>
      </c>
      <c r="Y7" s="279">
        <f t="shared" si="7"/>
        <v>2.539286447398978</v>
      </c>
    </row>
    <row r="8" spans="1:25" x14ac:dyDescent="0.2">
      <c r="A8" s="7" t="str">
        <f>'Exp_3 (All)'!A10</f>
        <v>ParkJoy_3_PckErr1</v>
      </c>
      <c r="B8" s="25">
        <f>Combination!G8</f>
        <v>23</v>
      </c>
      <c r="C8" s="25">
        <f>Combination!F8</f>
        <v>23</v>
      </c>
      <c r="E8" s="7" t="str">
        <f>'Exp_3 (All)'!A10</f>
        <v>ParkJoy_3_PckErr1</v>
      </c>
      <c r="F8" s="26">
        <f>Combination!I8</f>
        <v>44.608695652173914</v>
      </c>
      <c r="G8" s="26">
        <f>Combination!J8</f>
        <v>21.310985494969454</v>
      </c>
      <c r="H8" s="25">
        <f>Combination!F8</f>
        <v>23</v>
      </c>
      <c r="J8" s="65" t="s">
        <v>28</v>
      </c>
      <c r="K8" s="138">
        <f>B123/C123</f>
        <v>0.82608695652173914</v>
      </c>
      <c r="L8" s="45">
        <f>F123</f>
        <v>25.260869565217391</v>
      </c>
      <c r="M8" s="49">
        <f>G123</f>
        <v>25.641261831282705</v>
      </c>
      <c r="N8" s="70">
        <f t="shared" si="0"/>
        <v>23</v>
      </c>
      <c r="O8" s="138">
        <f t="shared" si="1"/>
        <v>11.088113099986645</v>
      </c>
      <c r="P8" s="139">
        <f t="shared" si="2"/>
        <v>14.172756465230746</v>
      </c>
      <c r="Q8" s="139">
        <f t="shared" si="3"/>
        <v>36.348982665204034</v>
      </c>
      <c r="R8" s="162"/>
      <c r="S8" s="275" t="s">
        <v>28</v>
      </c>
      <c r="T8" s="277">
        <f>F122</f>
        <v>2.3043478260869565</v>
      </c>
      <c r="U8" s="277">
        <f>G122</f>
        <v>11.051263945024962</v>
      </c>
      <c r="V8" s="278">
        <f t="shared" si="4"/>
        <v>23</v>
      </c>
      <c r="W8" s="276">
        <f t="shared" si="5"/>
        <v>4.7789248956049288</v>
      </c>
      <c r="X8" s="279">
        <f t="shared" si="6"/>
        <v>-2.4745770695179723</v>
      </c>
      <c r="Y8" s="279">
        <f t="shared" si="7"/>
        <v>7.0832727216918858</v>
      </c>
    </row>
    <row r="9" spans="1:25" s="132" customFormat="1" ht="22.5" x14ac:dyDescent="0.2">
      <c r="A9" s="135" t="str">
        <f>'Exp_3 (All)'!A11</f>
        <v>ParkJoy_3_PckErr3</v>
      </c>
      <c r="B9" s="131">
        <f>Combination!G9</f>
        <v>23</v>
      </c>
      <c r="C9" s="131">
        <f>Combination!F9</f>
        <v>23</v>
      </c>
      <c r="E9" s="135" t="str">
        <f>'Exp_3 (All)'!A11</f>
        <v>ParkJoy_3_PckErr3</v>
      </c>
      <c r="F9" s="133">
        <f>Combination!I9</f>
        <v>59.434782608695649</v>
      </c>
      <c r="G9" s="133">
        <f>Combination!J9</f>
        <v>25.503700421269567</v>
      </c>
      <c r="H9" s="131">
        <f>Combination!F9</f>
        <v>23</v>
      </c>
      <c r="J9" s="136" t="s">
        <v>20</v>
      </c>
      <c r="K9" s="136" t="s">
        <v>54</v>
      </c>
      <c r="L9" s="42" t="s">
        <v>41</v>
      </c>
      <c r="M9" s="42" t="s">
        <v>42</v>
      </c>
      <c r="N9" s="68" t="s">
        <v>2</v>
      </c>
      <c r="O9" s="140" t="s">
        <v>71</v>
      </c>
      <c r="P9" s="136" t="s">
        <v>72</v>
      </c>
      <c r="Q9" s="136" t="s">
        <v>73</v>
      </c>
      <c r="R9" s="161"/>
    </row>
    <row r="10" spans="1:25" x14ac:dyDescent="0.2">
      <c r="A10" s="7" t="str">
        <f>'Exp_3 (All)'!A12</f>
        <v>ParkJoy_8_PckErr1</v>
      </c>
      <c r="B10" s="25">
        <f>Combination!G10</f>
        <v>23</v>
      </c>
      <c r="C10" s="25">
        <f>Combination!F10</f>
        <v>23</v>
      </c>
      <c r="E10" s="7" t="str">
        <f>'Exp_3 (All)'!A12</f>
        <v>ParkJoy_8_PckErr1</v>
      </c>
      <c r="F10" s="26">
        <f>Combination!I10</f>
        <v>44.608695652173914</v>
      </c>
      <c r="G10" s="26">
        <f>Combination!J10</f>
        <v>17.366998825972896</v>
      </c>
      <c r="H10" s="25">
        <f>Combination!F10</f>
        <v>23</v>
      </c>
      <c r="J10" s="66" t="s">
        <v>23</v>
      </c>
      <c r="K10" s="141">
        <f>B4/C4</f>
        <v>1</v>
      </c>
      <c r="L10" s="43">
        <f>F4</f>
        <v>51.956521739130437</v>
      </c>
      <c r="M10" s="43">
        <f>G4</f>
        <v>14.806258691603617</v>
      </c>
      <c r="N10" s="69">
        <f>$H$2</f>
        <v>23</v>
      </c>
      <c r="O10" s="141">
        <f>_xlfn.CONFIDENCE.T(0.05,M10,N10)</f>
        <v>6.4027063894284328</v>
      </c>
      <c r="P10" s="142">
        <f>L10-O10</f>
        <v>45.553815349702006</v>
      </c>
      <c r="Q10" s="142">
        <f>L10+O10</f>
        <v>58.359228128558868</v>
      </c>
      <c r="R10" s="162"/>
    </row>
    <row r="11" spans="1:25" x14ac:dyDescent="0.2">
      <c r="A11" s="7" t="str">
        <f>'Exp_3 (All)'!A13</f>
        <v>ParkJoy_8_PckErr3</v>
      </c>
      <c r="B11" s="25">
        <f>Combination!G11</f>
        <v>23</v>
      </c>
      <c r="C11" s="25">
        <f>Combination!F11</f>
        <v>23</v>
      </c>
      <c r="E11" s="7" t="str">
        <f>'Exp_3 (All)'!A13</f>
        <v>ParkJoy_8_PckErr3</v>
      </c>
      <c r="F11" s="26">
        <f>Combination!I11</f>
        <v>57.260869565217391</v>
      </c>
      <c r="G11" s="26">
        <f>Combination!J11</f>
        <v>19.561598259912536</v>
      </c>
      <c r="H11" s="25">
        <f>Combination!F11</f>
        <v>23</v>
      </c>
      <c r="J11" s="66" t="s">
        <v>24</v>
      </c>
      <c r="K11" s="141">
        <f>B24/C24</f>
        <v>1</v>
      </c>
      <c r="L11" s="43">
        <f>F24</f>
        <v>44.434782608695649</v>
      </c>
      <c r="M11" s="43">
        <f>G24</f>
        <v>18.431263181089697</v>
      </c>
      <c r="N11" s="69">
        <f t="shared" ref="N11:N16" si="8">$H$2</f>
        <v>23</v>
      </c>
      <c r="O11" s="141">
        <f t="shared" ref="O11:O16" si="9">_xlfn.CONFIDENCE.T(0.05,M11,N11)</f>
        <v>7.9702758808152883</v>
      </c>
      <c r="P11" s="142">
        <f t="shared" ref="P11:P16" si="10">L11-O11</f>
        <v>36.464506727880362</v>
      </c>
      <c r="Q11" s="142">
        <f t="shared" ref="Q11:Q16" si="11">L11+O11</f>
        <v>52.405058489510935</v>
      </c>
      <c r="R11" s="162"/>
    </row>
    <row r="12" spans="1:25" x14ac:dyDescent="0.2">
      <c r="A12" s="7" t="str">
        <f>'Exp_3 (All)'!A14</f>
        <v>ParkJoy_10_PckErr1</v>
      </c>
      <c r="B12" s="25">
        <f>Combination!G12</f>
        <v>23</v>
      </c>
      <c r="C12" s="25">
        <f>Combination!F12</f>
        <v>23</v>
      </c>
      <c r="E12" s="7" t="str">
        <f>'Exp_3 (All)'!A14</f>
        <v>ParkJoy_10_PckErr1</v>
      </c>
      <c r="F12" s="26">
        <f>Combination!I12</f>
        <v>53.608695652173914</v>
      </c>
      <c r="G12" s="26">
        <f>Combination!J12</f>
        <v>19.750118826880243</v>
      </c>
      <c r="H12" s="25">
        <f>Combination!F12</f>
        <v>23</v>
      </c>
      <c r="J12" s="66" t="s">
        <v>25</v>
      </c>
      <c r="K12" s="141">
        <f>B44/C44</f>
        <v>1</v>
      </c>
      <c r="L12" s="43">
        <f>F44</f>
        <v>53.347826086956523</v>
      </c>
      <c r="M12" s="43">
        <f>G44</f>
        <v>19.692196644753778</v>
      </c>
      <c r="N12" s="69">
        <f t="shared" si="8"/>
        <v>23</v>
      </c>
      <c r="O12" s="141">
        <f t="shared" si="9"/>
        <v>8.5155443995278794</v>
      </c>
      <c r="P12" s="142">
        <f t="shared" si="10"/>
        <v>44.832281687428647</v>
      </c>
      <c r="Q12" s="142">
        <f t="shared" si="11"/>
        <v>61.863370486484399</v>
      </c>
      <c r="R12" s="162"/>
    </row>
    <row r="13" spans="1:25" x14ac:dyDescent="0.2">
      <c r="A13" s="7" t="str">
        <f>'Exp_3 (All)'!A15</f>
        <v>ParkJoy_10_PckErr3</v>
      </c>
      <c r="B13" s="25">
        <f>Combination!G13</f>
        <v>23</v>
      </c>
      <c r="C13" s="25">
        <f>Combination!F13</f>
        <v>23</v>
      </c>
      <c r="E13" s="7" t="str">
        <f>'Exp_3 (All)'!A15</f>
        <v>ParkJoy_10_PckErr3</v>
      </c>
      <c r="F13" s="26">
        <f>Combination!I13</f>
        <v>63.347826086956523</v>
      </c>
      <c r="G13" s="26">
        <f>Combination!J13</f>
        <v>18.408517533646251</v>
      </c>
      <c r="H13" s="25">
        <f>Combination!F13</f>
        <v>23</v>
      </c>
      <c r="J13" s="66" t="s">
        <v>75</v>
      </c>
      <c r="K13" s="141">
        <f>B64/C64</f>
        <v>1</v>
      </c>
      <c r="L13" s="43">
        <f>F64</f>
        <v>45.565217391304351</v>
      </c>
      <c r="M13" s="43">
        <f>G64</f>
        <v>19.265669152799706</v>
      </c>
      <c r="N13" s="69">
        <f t="shared" si="8"/>
        <v>23</v>
      </c>
      <c r="O13" s="141">
        <f t="shared" si="9"/>
        <v>8.331100080751396</v>
      </c>
      <c r="P13" s="142">
        <f t="shared" si="10"/>
        <v>37.234117310552953</v>
      </c>
      <c r="Q13" s="142">
        <f t="shared" si="11"/>
        <v>53.896317472055749</v>
      </c>
      <c r="R13" s="162"/>
    </row>
    <row r="14" spans="1:25" x14ac:dyDescent="0.2">
      <c r="A14" s="7" t="str">
        <f>'Exp_3 (All)'!A16</f>
        <v>ParkJoy_11_PckErr1</v>
      </c>
      <c r="B14" s="25">
        <f>Combination!G14</f>
        <v>23</v>
      </c>
      <c r="C14" s="25">
        <f>Combination!F14</f>
        <v>23</v>
      </c>
      <c r="E14" s="7" t="str">
        <f>'Exp_3 (All)'!A16</f>
        <v>ParkJoy_11_PckErr1</v>
      </c>
      <c r="F14" s="26">
        <f>Combination!I14</f>
        <v>71.739130434782609</v>
      </c>
      <c r="G14" s="26">
        <f>Combination!J14</f>
        <v>18.043425877346685</v>
      </c>
      <c r="H14" s="25">
        <f>Combination!F14</f>
        <v>23</v>
      </c>
      <c r="J14" s="66" t="s">
        <v>26</v>
      </c>
      <c r="K14" s="141">
        <f>B84/C84</f>
        <v>0.91304347826086951</v>
      </c>
      <c r="L14" s="43">
        <f>F84</f>
        <v>34.608695652173914</v>
      </c>
      <c r="M14" s="43">
        <f>G84</f>
        <v>20.341938609757971</v>
      </c>
      <c r="N14" s="69">
        <f t="shared" si="8"/>
        <v>23</v>
      </c>
      <c r="O14" s="141">
        <f t="shared" si="9"/>
        <v>8.796513894757032</v>
      </c>
      <c r="P14" s="142">
        <f t="shared" si="10"/>
        <v>25.81218175741688</v>
      </c>
      <c r="Q14" s="142">
        <f t="shared" si="11"/>
        <v>43.405209546930948</v>
      </c>
      <c r="R14" s="162"/>
    </row>
    <row r="15" spans="1:25" x14ac:dyDescent="0.2">
      <c r="A15" s="7" t="str">
        <f>'Exp_3 (All)'!A17</f>
        <v>ParkJoy_11_PckErr3</v>
      </c>
      <c r="B15" s="25">
        <f>Combination!G15</f>
        <v>23</v>
      </c>
      <c r="C15" s="25">
        <f>Combination!F15</f>
        <v>23</v>
      </c>
      <c r="E15" s="7" t="str">
        <f>'Exp_3 (All)'!A17</f>
        <v>ParkJoy_11_PckErr3</v>
      </c>
      <c r="F15" s="26">
        <f>Combination!I15</f>
        <v>79.739130434782609</v>
      </c>
      <c r="G15" s="26">
        <f>Combination!J15</f>
        <v>15.08225143340329</v>
      </c>
      <c r="H15" s="25">
        <f>Combination!F15</f>
        <v>23</v>
      </c>
      <c r="J15" s="66" t="s">
        <v>27</v>
      </c>
      <c r="K15" s="141">
        <f>B104/C104</f>
        <v>1</v>
      </c>
      <c r="L15" s="43">
        <f>F104</f>
        <v>49.521739130434781</v>
      </c>
      <c r="M15" s="43">
        <f>G104</f>
        <v>19.1094207257653</v>
      </c>
      <c r="N15" s="69">
        <f t="shared" si="8"/>
        <v>23</v>
      </c>
      <c r="O15" s="141">
        <f t="shared" si="9"/>
        <v>8.2635331941429193</v>
      </c>
      <c r="P15" s="142">
        <f t="shared" si="10"/>
        <v>41.258205936291859</v>
      </c>
      <c r="Q15" s="142">
        <f t="shared" si="11"/>
        <v>57.785272324577704</v>
      </c>
      <c r="R15" s="162"/>
    </row>
    <row r="16" spans="1:25" x14ac:dyDescent="0.2">
      <c r="A16" s="7" t="str">
        <f>'Exp_3 (All)'!A18</f>
        <v>ParkJoy_12_PckErr1</v>
      </c>
      <c r="B16" s="25">
        <f>Combination!G16</f>
        <v>23</v>
      </c>
      <c r="C16" s="25">
        <f>Combination!F16</f>
        <v>23</v>
      </c>
      <c r="E16" s="7" t="str">
        <f>'Exp_3 (All)'!A18</f>
        <v>ParkJoy_12_PckErr1</v>
      </c>
      <c r="F16" s="26">
        <f>Combination!I16</f>
        <v>57.478260869565219</v>
      </c>
      <c r="G16" s="26">
        <f>Combination!J16</f>
        <v>18.595868468847375</v>
      </c>
      <c r="H16" s="25">
        <f>Combination!F16</f>
        <v>23</v>
      </c>
      <c r="J16" s="66" t="s">
        <v>28</v>
      </c>
      <c r="K16" s="141">
        <f>B124/C124</f>
        <v>1</v>
      </c>
      <c r="L16" s="43">
        <f>F124</f>
        <v>60.608695652173914</v>
      </c>
      <c r="M16" s="43">
        <f>G124</f>
        <v>15.643003462003486</v>
      </c>
      <c r="N16" s="69">
        <f t="shared" si="8"/>
        <v>23</v>
      </c>
      <c r="O16" s="141">
        <f t="shared" si="9"/>
        <v>6.7645419617596234</v>
      </c>
      <c r="P16" s="142">
        <f t="shared" si="10"/>
        <v>53.844153690414288</v>
      </c>
      <c r="Q16" s="142">
        <f t="shared" si="11"/>
        <v>67.37323761393354</v>
      </c>
      <c r="R16" s="162"/>
    </row>
    <row r="17" spans="1:19" s="132" customFormat="1" ht="22.5" x14ac:dyDescent="0.2">
      <c r="A17" s="130" t="str">
        <f>'Exp_3 (All)'!A19</f>
        <v>ParkJoy_12_PckErr3</v>
      </c>
      <c r="B17" s="131">
        <f>Combination!G17</f>
        <v>23</v>
      </c>
      <c r="C17" s="131">
        <f>Combination!F17</f>
        <v>23</v>
      </c>
      <c r="E17" s="130" t="str">
        <f>'Exp_3 (All)'!A19</f>
        <v>ParkJoy_12_PckErr3</v>
      </c>
      <c r="F17" s="133">
        <f>Combination!I17</f>
        <v>66.739130434782609</v>
      </c>
      <c r="G17" s="133">
        <f>Combination!J17</f>
        <v>18.206435903284174</v>
      </c>
      <c r="H17" s="131">
        <f>Combination!F17</f>
        <v>23</v>
      </c>
      <c r="J17" s="134" t="s">
        <v>20</v>
      </c>
      <c r="K17" s="134" t="s">
        <v>54</v>
      </c>
      <c r="L17" s="19" t="s">
        <v>39</v>
      </c>
      <c r="M17" s="19" t="s">
        <v>40</v>
      </c>
      <c r="N17" s="54" t="s">
        <v>2</v>
      </c>
      <c r="O17" s="143" t="s">
        <v>71</v>
      </c>
      <c r="P17" s="134" t="s">
        <v>72</v>
      </c>
      <c r="Q17" s="134" t="s">
        <v>73</v>
      </c>
      <c r="R17" s="161"/>
    </row>
    <row r="18" spans="1:19" x14ac:dyDescent="0.2">
      <c r="A18" s="7" t="str">
        <f>'Exp_3 (All)'!A20</f>
        <v>ParkJoy_14_PckErr1</v>
      </c>
      <c r="B18" s="25">
        <f>Combination!G18</f>
        <v>23</v>
      </c>
      <c r="C18" s="25">
        <f>Combination!F18</f>
        <v>23</v>
      </c>
      <c r="E18" s="7" t="str">
        <f>'Exp_3 (All)'!A20</f>
        <v>ParkJoy_14_PckErr1</v>
      </c>
      <c r="F18" s="26">
        <f>Combination!I18</f>
        <v>75.956521739130437</v>
      </c>
      <c r="G18" s="26">
        <f>Combination!J18</f>
        <v>16.720913037460733</v>
      </c>
      <c r="H18" s="25">
        <f>Combination!F18</f>
        <v>23</v>
      </c>
      <c r="J18" s="67" t="s">
        <v>23</v>
      </c>
      <c r="K18" s="144">
        <f>B5/C5</f>
        <v>1</v>
      </c>
      <c r="L18" s="20">
        <f>F5</f>
        <v>38.695652173913047</v>
      </c>
      <c r="M18" s="20">
        <f>G5</f>
        <v>21.518353229085623</v>
      </c>
      <c r="N18" s="51">
        <f>$H$2</f>
        <v>23</v>
      </c>
      <c r="O18" s="144">
        <f>_xlfn.CONFIDENCE.T(0.05,M18,N18)</f>
        <v>9.3052337244367322</v>
      </c>
      <c r="P18" s="145">
        <f>L18-O18</f>
        <v>29.390418449476314</v>
      </c>
      <c r="Q18" s="145">
        <f>L18+O18</f>
        <v>48.000885898349779</v>
      </c>
      <c r="R18" s="162"/>
    </row>
    <row r="19" spans="1:19" x14ac:dyDescent="0.2">
      <c r="A19" s="7" t="str">
        <f>'Exp_3 (All)'!A21</f>
        <v>ParkJoy_14_PckErr3</v>
      </c>
      <c r="B19" s="25">
        <f>Combination!G19</f>
        <v>23</v>
      </c>
      <c r="C19" s="25">
        <f>Combination!F19</f>
        <v>23</v>
      </c>
      <c r="E19" s="7" t="str">
        <f>'Exp_3 (All)'!A21</f>
        <v>ParkJoy_14_PckErr3</v>
      </c>
      <c r="F19" s="26">
        <f>Combination!I19</f>
        <v>80.913043478260875</v>
      </c>
      <c r="G19" s="26">
        <f>Combination!J19</f>
        <v>11.401407582472423</v>
      </c>
      <c r="H19" s="25">
        <f>Combination!F19</f>
        <v>23</v>
      </c>
      <c r="J19" s="67" t="s">
        <v>24</v>
      </c>
      <c r="K19" s="144">
        <f>B25/C25</f>
        <v>1</v>
      </c>
      <c r="L19" s="20">
        <f>F25</f>
        <v>49.521739130434781</v>
      </c>
      <c r="M19" s="20">
        <f>G25</f>
        <v>25.730896824312193</v>
      </c>
      <c r="N19" s="51">
        <f t="shared" ref="N19:N24" si="12">$H$2</f>
        <v>23</v>
      </c>
      <c r="O19" s="144">
        <f t="shared" ref="O19:O24" si="13">_xlfn.CONFIDENCE.T(0.05,M19,N19)</f>
        <v>11.126874177618749</v>
      </c>
      <c r="P19" s="145">
        <f t="shared" ref="P19:P24" si="14">L19-O19</f>
        <v>38.394864952816036</v>
      </c>
      <c r="Q19" s="145">
        <f t="shared" ref="Q19:Q24" si="15">L19+O19</f>
        <v>60.648613308053527</v>
      </c>
      <c r="R19" s="162"/>
    </row>
    <row r="20" spans="1:19" x14ac:dyDescent="0.2">
      <c r="A20" s="7" t="str">
        <f>'Exp_3 (All)'!A22</f>
        <v>ParkJoy_15_PckErr1</v>
      </c>
      <c r="B20" s="25">
        <f>Combination!G20</f>
        <v>23</v>
      </c>
      <c r="C20" s="25">
        <f>Combination!F20</f>
        <v>23</v>
      </c>
      <c r="E20" s="7" t="str">
        <f>'Exp_3 (All)'!A22</f>
        <v>ParkJoy_15_PckErr1</v>
      </c>
      <c r="F20" s="26">
        <f>Combination!I20</f>
        <v>84.304347826086953</v>
      </c>
      <c r="G20" s="26">
        <f>Combination!J20</f>
        <v>15.052739957800158</v>
      </c>
      <c r="H20" s="25">
        <f>Combination!F20</f>
        <v>23</v>
      </c>
      <c r="J20" s="67" t="s">
        <v>25</v>
      </c>
      <c r="K20" s="144">
        <f>B45/C45</f>
        <v>0.91304347826086951</v>
      </c>
      <c r="L20" s="20">
        <f>F45</f>
        <v>20.521739130434781</v>
      </c>
      <c r="M20" s="20">
        <f>G45</f>
        <v>18.970957624790085</v>
      </c>
      <c r="N20" s="51">
        <f t="shared" si="12"/>
        <v>23</v>
      </c>
      <c r="O20" s="144">
        <f t="shared" si="13"/>
        <v>8.2036572592575716</v>
      </c>
      <c r="P20" s="145">
        <f t="shared" si="14"/>
        <v>12.31808187117721</v>
      </c>
      <c r="Q20" s="145">
        <f t="shared" si="15"/>
        <v>28.725396389692353</v>
      </c>
      <c r="R20" s="162"/>
    </row>
    <row r="21" spans="1:19" x14ac:dyDescent="0.2">
      <c r="A21" s="7" t="str">
        <f>'Exp_3 (All)'!A23</f>
        <v>ParkJoy_15_PckErr3</v>
      </c>
      <c r="B21" s="25">
        <f>Combination!G21</f>
        <v>23</v>
      </c>
      <c r="C21" s="25">
        <f>Combination!F21</f>
        <v>23</v>
      </c>
      <c r="E21" s="7" t="str">
        <f>'Exp_3 (All)'!A23</f>
        <v>ParkJoy_15_PckErr3</v>
      </c>
      <c r="F21" s="26">
        <f>Combination!I21</f>
        <v>87.956521739130437</v>
      </c>
      <c r="G21" s="26">
        <f>Combination!J21</f>
        <v>15.775349760910267</v>
      </c>
      <c r="H21" s="25">
        <f>Combination!F21</f>
        <v>23</v>
      </c>
      <c r="J21" s="67" t="s">
        <v>75</v>
      </c>
      <c r="K21" s="144">
        <f>B65/C65</f>
        <v>1</v>
      </c>
      <c r="L21" s="20">
        <f>F65</f>
        <v>43.956521739130437</v>
      </c>
      <c r="M21" s="20">
        <f>G65</f>
        <v>25.013593142474218</v>
      </c>
      <c r="N21" s="51">
        <f t="shared" si="12"/>
        <v>23</v>
      </c>
      <c r="O21" s="144">
        <f t="shared" si="13"/>
        <v>10.816688805167503</v>
      </c>
      <c r="P21" s="145">
        <f t="shared" si="14"/>
        <v>33.139832933962936</v>
      </c>
      <c r="Q21" s="145">
        <f t="shared" si="15"/>
        <v>54.773210544297939</v>
      </c>
      <c r="R21" s="162"/>
    </row>
    <row r="22" spans="1:19" x14ac:dyDescent="0.2">
      <c r="A22" s="7" t="str">
        <f>'Exp_3 (All)'!A24</f>
        <v>IntoTree_0</v>
      </c>
      <c r="B22" s="25">
        <f>Combination!G22</f>
        <v>2</v>
      </c>
      <c r="C22" s="25">
        <f>Combination!F22</f>
        <v>23</v>
      </c>
      <c r="E22" s="7" t="str">
        <f>'Exp_3 (All)'!A24</f>
        <v>IntoTree_0</v>
      </c>
      <c r="F22" s="26">
        <f>Combination!I22</f>
        <v>0.69565217391304346</v>
      </c>
      <c r="G22" s="26">
        <f>Combination!J22</f>
        <v>2.304832524160243</v>
      </c>
      <c r="H22" s="25">
        <f>Combination!F22</f>
        <v>23</v>
      </c>
      <c r="J22" s="67" t="s">
        <v>26</v>
      </c>
      <c r="K22" s="144">
        <f>B85/C85</f>
        <v>1</v>
      </c>
      <c r="L22" s="20">
        <f>F85</f>
        <v>27.782608695652176</v>
      </c>
      <c r="M22" s="20">
        <f>G85</f>
        <v>19.771321107602319</v>
      </c>
      <c r="N22" s="51">
        <f t="shared" si="12"/>
        <v>23</v>
      </c>
      <c r="O22" s="144">
        <f t="shared" si="13"/>
        <v>8.5497603830786542</v>
      </c>
      <c r="P22" s="145">
        <f t="shared" si="14"/>
        <v>19.232848312573523</v>
      </c>
      <c r="Q22" s="145">
        <f t="shared" si="15"/>
        <v>36.332369078730828</v>
      </c>
      <c r="R22" s="162"/>
      <c r="S22" s="15"/>
    </row>
    <row r="23" spans="1:19" x14ac:dyDescent="0.2">
      <c r="A23" s="7" t="str">
        <f>'Exp_3 (All)'!A25</f>
        <v>IntoTree_3</v>
      </c>
      <c r="B23" s="25">
        <f>Combination!G23</f>
        <v>22</v>
      </c>
      <c r="C23" s="25">
        <f>Combination!F23</f>
        <v>23</v>
      </c>
      <c r="E23" s="7" t="str">
        <f>'Exp_3 (All)'!A25</f>
        <v>IntoTree_3</v>
      </c>
      <c r="F23" s="26">
        <f>Combination!I23</f>
        <v>39.695652173913047</v>
      </c>
      <c r="G23" s="26">
        <f>Combination!J23</f>
        <v>29.554933110163606</v>
      </c>
      <c r="H23" s="25">
        <f>Combination!F23</f>
        <v>23</v>
      </c>
      <c r="J23" s="67" t="s">
        <v>27</v>
      </c>
      <c r="K23" s="144">
        <f>B105/C105</f>
        <v>1</v>
      </c>
      <c r="L23" s="20">
        <f>F105</f>
        <v>43.565217391304351</v>
      </c>
      <c r="M23" s="20">
        <f>G105</f>
        <v>23.01743625040595</v>
      </c>
      <c r="N23" s="51">
        <f t="shared" si="12"/>
        <v>23</v>
      </c>
      <c r="O23" s="144">
        <f t="shared" si="13"/>
        <v>9.9534858344943746</v>
      </c>
      <c r="P23" s="145">
        <f t="shared" si="14"/>
        <v>33.611731556809978</v>
      </c>
      <c r="Q23" s="145">
        <f t="shared" si="15"/>
        <v>53.518703225798724</v>
      </c>
      <c r="R23" s="162"/>
      <c r="S23" s="47"/>
    </row>
    <row r="24" spans="1:19" x14ac:dyDescent="0.2">
      <c r="A24" s="7" t="str">
        <f>'Exp_3 (All)'!A26</f>
        <v>IntoTree_12</v>
      </c>
      <c r="B24" s="25">
        <f>Combination!G24</f>
        <v>23</v>
      </c>
      <c r="C24" s="25">
        <f>Combination!F24</f>
        <v>23</v>
      </c>
      <c r="E24" s="7" t="str">
        <f>'Exp_3 (All)'!A26</f>
        <v>IntoTree_12</v>
      </c>
      <c r="F24" s="26">
        <f>Combination!I24</f>
        <v>44.434782608695649</v>
      </c>
      <c r="G24" s="26">
        <f>Combination!J24</f>
        <v>18.431263181089697</v>
      </c>
      <c r="H24" s="25">
        <f>Combination!F24</f>
        <v>23</v>
      </c>
      <c r="J24" s="67" t="s">
        <v>28</v>
      </c>
      <c r="K24" s="144">
        <f>B125/C125</f>
        <v>0.95652173913043481</v>
      </c>
      <c r="L24" s="20">
        <f>F125</f>
        <v>41.869565217391305</v>
      </c>
      <c r="M24" s="20">
        <f>G125</f>
        <v>23.166010265484935</v>
      </c>
      <c r="N24" s="51">
        <f t="shared" si="12"/>
        <v>23</v>
      </c>
      <c r="O24" s="144">
        <f t="shared" si="13"/>
        <v>10.017734056510696</v>
      </c>
      <c r="P24" s="145">
        <f t="shared" si="14"/>
        <v>31.851831160880607</v>
      </c>
      <c r="Q24" s="145">
        <f t="shared" si="15"/>
        <v>51.887299273902002</v>
      </c>
      <c r="R24" s="162"/>
      <c r="S24" s="47"/>
    </row>
    <row r="25" spans="1:19" x14ac:dyDescent="0.2">
      <c r="A25" s="7" t="str">
        <f>'Exp_3 (All)'!A27</f>
        <v>IntoTree_0_PckErr3</v>
      </c>
      <c r="B25" s="25">
        <f>Combination!G25</f>
        <v>23</v>
      </c>
      <c r="C25" s="25">
        <f>Combination!F25</f>
        <v>23</v>
      </c>
      <c r="E25" s="7" t="str">
        <f>'Exp_3 (All)'!A27</f>
        <v>IntoTree_0_PckErr3</v>
      </c>
      <c r="F25" s="26">
        <f>Combination!I25</f>
        <v>49.521739130434781</v>
      </c>
      <c r="G25" s="26">
        <f>Combination!J25</f>
        <v>25.730896824312193</v>
      </c>
      <c r="H25" s="25">
        <f>Combination!F25</f>
        <v>23</v>
      </c>
      <c r="S25" s="47"/>
    </row>
    <row r="26" spans="1:19" ht="22.5" x14ac:dyDescent="0.2">
      <c r="A26" s="130" t="str">
        <f>'Exp_3 (All)'!A28</f>
        <v>IntoTree_2_PckErr1</v>
      </c>
      <c r="B26" s="131">
        <f>Combination!G26</f>
        <v>20</v>
      </c>
      <c r="C26" s="131">
        <f>Combination!F26</f>
        <v>23</v>
      </c>
      <c r="D26" s="132"/>
      <c r="E26" s="130" t="str">
        <f>'Exp_3 (All)'!A28</f>
        <v>IntoTree_2_PckErr1</v>
      </c>
      <c r="F26" s="133">
        <f>Combination!I26</f>
        <v>14.695652173913043</v>
      </c>
      <c r="G26" s="133">
        <f>Combination!J26</f>
        <v>14.577176377688685</v>
      </c>
      <c r="H26" s="131">
        <f>Combination!F26</f>
        <v>23</v>
      </c>
      <c r="J26" s="147" t="s">
        <v>74</v>
      </c>
      <c r="K26" s="147" t="s">
        <v>54</v>
      </c>
      <c r="L26" s="148" t="s">
        <v>4</v>
      </c>
      <c r="M26" s="148" t="s">
        <v>63</v>
      </c>
      <c r="N26" s="56" t="s">
        <v>2</v>
      </c>
      <c r="O26" s="149" t="s">
        <v>71</v>
      </c>
      <c r="P26" s="147" t="s">
        <v>72</v>
      </c>
      <c r="Q26" s="147" t="s">
        <v>73</v>
      </c>
      <c r="R26" s="161"/>
      <c r="S26" s="47"/>
    </row>
    <row r="27" spans="1:19" x14ac:dyDescent="0.2">
      <c r="A27" s="7" t="str">
        <f>'Exp_3 (All)'!A29</f>
        <v>IntoTree_2_PckErr3</v>
      </c>
      <c r="B27" s="25">
        <f>Combination!G27</f>
        <v>23</v>
      </c>
      <c r="C27" s="25">
        <f>Combination!F27</f>
        <v>23</v>
      </c>
      <c r="E27" s="7" t="str">
        <f>'Exp_3 (All)'!A29</f>
        <v>IntoTree_2_PckErr3</v>
      </c>
      <c r="F27" s="26">
        <f>Combination!I27</f>
        <v>34.304347826086953</v>
      </c>
      <c r="G27" s="26">
        <f>Combination!J27</f>
        <v>21.100268810456367</v>
      </c>
      <c r="H27" s="25">
        <f>Combination!F27</f>
        <v>23</v>
      </c>
      <c r="J27" s="150" t="s">
        <v>23</v>
      </c>
      <c r="K27" s="151">
        <f>AVERAGE(Combination!H2:H21)</f>
        <v>0.94347826086956521</v>
      </c>
      <c r="L27" s="152">
        <f>Combination!P2</f>
        <v>56.376086956521746</v>
      </c>
      <c r="M27" s="152">
        <f>_xlfn.STDEV.P('Exp_3 (Ann)'!B4:X23)</f>
        <v>28.076445990735714</v>
      </c>
      <c r="N27" s="153">
        <f>$H$2</f>
        <v>23</v>
      </c>
      <c r="O27" s="151">
        <f>_xlfn.CONFIDENCE.NORM(0.05,M27,(20*23))</f>
        <v>2.5657320999009716</v>
      </c>
      <c r="P27" s="154">
        <f>L27-O27</f>
        <v>53.810354856620776</v>
      </c>
      <c r="Q27" s="154">
        <f>L27+O27</f>
        <v>58.941819056422716</v>
      </c>
      <c r="R27" s="162"/>
      <c r="S27" s="47"/>
    </row>
    <row r="28" spans="1:19" x14ac:dyDescent="0.2">
      <c r="A28" s="7" t="str">
        <f>'Exp_3 (All)'!A30</f>
        <v>IntoTree_3_PckErr1</v>
      </c>
      <c r="B28" s="25">
        <f>Combination!G28</f>
        <v>23</v>
      </c>
      <c r="C28" s="25">
        <f>Combination!F28</f>
        <v>23</v>
      </c>
      <c r="E28" s="7" t="str">
        <f>'Exp_3 (All)'!A30</f>
        <v>IntoTree_3_PckErr1</v>
      </c>
      <c r="F28" s="26">
        <f>Combination!I28</f>
        <v>35.478260869565219</v>
      </c>
      <c r="G28" s="26">
        <f>Combination!J28</f>
        <v>26.832594773753993</v>
      </c>
      <c r="H28" s="25">
        <f>Combination!F28</f>
        <v>23</v>
      </c>
      <c r="J28" s="150" t="s">
        <v>24</v>
      </c>
      <c r="K28" s="151">
        <f>AVERAGE(Combination!H22:H41)</f>
        <v>0.94565217391304335</v>
      </c>
      <c r="L28" s="152">
        <f>Combination!P22</f>
        <v>49.191304347826076</v>
      </c>
      <c r="M28" s="152">
        <f>_xlfn.STDEV.P('Exp_3 (Ann)'!B24:X43)</f>
        <v>27.595965569082399</v>
      </c>
      <c r="N28" s="153">
        <f t="shared" ref="N28:N33" si="16">$H$2</f>
        <v>23</v>
      </c>
      <c r="O28" s="151">
        <f t="shared" ref="O28:O33" si="17">_xlfn.CONFIDENCE.NORM(0.05,M28,(20*23))</f>
        <v>2.5218239769990687</v>
      </c>
      <c r="P28" s="154">
        <f t="shared" ref="P28:P33" si="18">L28-O28</f>
        <v>46.66948037082701</v>
      </c>
      <c r="Q28" s="154">
        <f t="shared" ref="Q28:Q33" si="19">L28+O28</f>
        <v>51.713128324825142</v>
      </c>
      <c r="R28" s="162"/>
      <c r="S28" s="47"/>
    </row>
    <row r="29" spans="1:19" x14ac:dyDescent="0.2">
      <c r="A29" s="7" t="str">
        <f>'Exp_3 (All)'!A31</f>
        <v>IntoTree_3_PckErr3</v>
      </c>
      <c r="B29" s="25">
        <f>Combination!G29</f>
        <v>23</v>
      </c>
      <c r="C29" s="25">
        <f>Combination!F29</f>
        <v>23</v>
      </c>
      <c r="E29" s="7" t="str">
        <f>'Exp_3 (All)'!A31</f>
        <v>IntoTree_3_PckErr3</v>
      </c>
      <c r="F29" s="26">
        <f>Combination!I29</f>
        <v>49.739130434782609</v>
      </c>
      <c r="G29" s="26">
        <f>Combination!J29</f>
        <v>22.91926024370283</v>
      </c>
      <c r="H29" s="25">
        <f>Combination!F29</f>
        <v>23</v>
      </c>
      <c r="J29" s="150" t="s">
        <v>25</v>
      </c>
      <c r="K29" s="151">
        <f>AVERAGE(Combination!H42:H61)</f>
        <v>0.94130434782608696</v>
      </c>
      <c r="L29" s="152">
        <f>Combination!P42</f>
        <v>56.623913043478254</v>
      </c>
      <c r="M29" s="152">
        <f>_xlfn.STDEV.P('Exp_3 (Ann)'!B44:X63)</f>
        <v>30.851888003552439</v>
      </c>
      <c r="N29" s="153">
        <f t="shared" si="16"/>
        <v>23</v>
      </c>
      <c r="O29" s="151">
        <f t="shared" si="17"/>
        <v>2.8193625154474176</v>
      </c>
      <c r="P29" s="154">
        <f t="shared" si="18"/>
        <v>53.804550528030838</v>
      </c>
      <c r="Q29" s="154">
        <f t="shared" si="19"/>
        <v>59.44327555892567</v>
      </c>
      <c r="R29" s="162"/>
      <c r="S29" s="47"/>
    </row>
    <row r="30" spans="1:19" x14ac:dyDescent="0.2">
      <c r="A30" s="7" t="str">
        <f>'Exp_3 (All)'!A32</f>
        <v>IntoTree_8_PckErr1</v>
      </c>
      <c r="B30" s="25">
        <f>Combination!G30</f>
        <v>23</v>
      </c>
      <c r="C30" s="25">
        <f>Combination!F30</f>
        <v>23</v>
      </c>
      <c r="E30" s="7" t="str">
        <f>'Exp_3 (All)'!A32</f>
        <v>IntoTree_8_PckErr1</v>
      </c>
      <c r="F30" s="26">
        <f>Combination!I30</f>
        <v>37.695652173913047</v>
      </c>
      <c r="G30" s="26">
        <f>Combination!J30</f>
        <v>15.955719358184831</v>
      </c>
      <c r="H30" s="25">
        <f>Combination!F30</f>
        <v>23</v>
      </c>
      <c r="J30" s="150" t="s">
        <v>75</v>
      </c>
      <c r="K30" s="151">
        <f>AVERAGE(Combination!H62:H81)</f>
        <v>0.91521739130434787</v>
      </c>
      <c r="L30" s="152">
        <f>Combination!P62</f>
        <v>50.27391304347826</v>
      </c>
      <c r="M30" s="152">
        <f>_xlfn.STDEV.P('Exp_3 (Ann)'!B64:X83)</f>
        <v>28.560518771797156</v>
      </c>
      <c r="N30" s="153">
        <f t="shared" si="16"/>
        <v>23</v>
      </c>
      <c r="O30" s="151">
        <f t="shared" si="17"/>
        <v>2.6099685062277374</v>
      </c>
      <c r="P30" s="154">
        <f t="shared" si="18"/>
        <v>47.663944537250522</v>
      </c>
      <c r="Q30" s="154">
        <f t="shared" si="19"/>
        <v>52.883881549705997</v>
      </c>
      <c r="R30" s="162"/>
      <c r="S30" s="47"/>
    </row>
    <row r="31" spans="1:19" x14ac:dyDescent="0.2">
      <c r="A31" s="7" t="str">
        <f>'Exp_3 (All)'!A33</f>
        <v>IntoTree_8_PckErr3</v>
      </c>
      <c r="B31" s="25">
        <f>Combination!G31</f>
        <v>23</v>
      </c>
      <c r="C31" s="25">
        <f>Combination!F31</f>
        <v>23</v>
      </c>
      <c r="E31" s="7" t="str">
        <f>'Exp_3 (All)'!A33</f>
        <v>IntoTree_8_PckErr3</v>
      </c>
      <c r="F31" s="26">
        <f>Combination!I31</f>
        <v>58.956521739130437</v>
      </c>
      <c r="G31" s="26">
        <f>Combination!J31</f>
        <v>22.106104177290792</v>
      </c>
      <c r="H31" s="25">
        <f>Combination!F31</f>
        <v>23</v>
      </c>
      <c r="J31" s="150" t="s">
        <v>26</v>
      </c>
      <c r="K31" s="151">
        <f>AVERAGE(Combination!H82:H101)</f>
        <v>0.93260869565217386</v>
      </c>
      <c r="L31" s="152">
        <f>Combination!P82</f>
        <v>46.904347826086962</v>
      </c>
      <c r="M31" s="152">
        <f>_xlfn.STDEV.P('Exp_3 (Ann)'!B84:X103)</f>
        <v>28.65058582390472</v>
      </c>
      <c r="N31" s="153">
        <f t="shared" si="16"/>
        <v>23</v>
      </c>
      <c r="O31" s="151">
        <f t="shared" si="17"/>
        <v>2.6181991749816134</v>
      </c>
      <c r="P31" s="154">
        <f t="shared" si="18"/>
        <v>44.28614865110535</v>
      </c>
      <c r="Q31" s="154">
        <f t="shared" si="19"/>
        <v>49.522547001068574</v>
      </c>
      <c r="R31" s="162"/>
      <c r="S31" s="47"/>
    </row>
    <row r="32" spans="1:19" x14ac:dyDescent="0.2">
      <c r="A32" s="7" t="str">
        <f>'Exp_3 (All)'!A34</f>
        <v>IntoTree_10_PckErr1</v>
      </c>
      <c r="B32" s="25">
        <f>Combination!G32</f>
        <v>23</v>
      </c>
      <c r="C32" s="25">
        <f>Combination!F32</f>
        <v>23</v>
      </c>
      <c r="E32" s="7" t="str">
        <f>'Exp_3 (All)'!A34</f>
        <v>IntoTree_10_PckErr1</v>
      </c>
      <c r="F32" s="26">
        <f>Combination!I32</f>
        <v>39.130434782608695</v>
      </c>
      <c r="G32" s="26">
        <f>Combination!J32</f>
        <v>19.66377460256686</v>
      </c>
      <c r="H32" s="25">
        <f>Combination!F32</f>
        <v>23</v>
      </c>
      <c r="J32" s="150" t="s">
        <v>27</v>
      </c>
      <c r="K32" s="151">
        <f>AVERAGE(Combination!H102:H121)</f>
        <v>0.94130434782608696</v>
      </c>
      <c r="L32" s="152">
        <f>Combination!P102</f>
        <v>57.136956521739137</v>
      </c>
      <c r="M32" s="152">
        <f>_xlfn.STDEV.P('Exp_3 (Ann)'!B104:X123)</f>
        <v>29.107461008982114</v>
      </c>
      <c r="N32" s="153">
        <f t="shared" si="16"/>
        <v>23</v>
      </c>
      <c r="O32" s="151">
        <f t="shared" si="17"/>
        <v>2.659950161854669</v>
      </c>
      <c r="P32" s="154">
        <f t="shared" si="18"/>
        <v>54.47700635988447</v>
      </c>
      <c r="Q32" s="154">
        <f t="shared" si="19"/>
        <v>59.796906683593804</v>
      </c>
      <c r="R32" s="162"/>
      <c r="S32" s="47"/>
    </row>
    <row r="33" spans="1:19" x14ac:dyDescent="0.2">
      <c r="A33" s="7" t="str">
        <f>'Exp_3 (All)'!A35</f>
        <v>IntoTree_10_PckErr3</v>
      </c>
      <c r="B33" s="25">
        <f>Combination!G33</f>
        <v>23</v>
      </c>
      <c r="C33" s="25">
        <f>Combination!F33</f>
        <v>23</v>
      </c>
      <c r="E33" s="7" t="str">
        <f>'Exp_3 (All)'!A35</f>
        <v>IntoTree_10_PckErr3</v>
      </c>
      <c r="F33" s="26">
        <f>Combination!I33</f>
        <v>47.478260869565219</v>
      </c>
      <c r="G33" s="26">
        <f>Combination!J33</f>
        <v>20.395787366328619</v>
      </c>
      <c r="H33" s="25">
        <f>Combination!F33</f>
        <v>23</v>
      </c>
      <c r="J33" s="150" t="s">
        <v>28</v>
      </c>
      <c r="K33" s="151">
        <f>AVERAGE(Combination!H122:H141)</f>
        <v>0.93695652173913047</v>
      </c>
      <c r="L33" s="152">
        <f>Combination!P122</f>
        <v>57.669565217391288</v>
      </c>
      <c r="M33" s="152">
        <f>_xlfn.STDEV.P('Exp_3 (Ann)'!B124:X143)</f>
        <v>30.718984850508107</v>
      </c>
      <c r="N33" s="153">
        <f t="shared" si="16"/>
        <v>23</v>
      </c>
      <c r="O33" s="151">
        <f t="shared" si="17"/>
        <v>2.8072173213563842</v>
      </c>
      <c r="P33" s="154">
        <f t="shared" si="18"/>
        <v>54.862347896034905</v>
      </c>
      <c r="Q33" s="154">
        <f t="shared" si="19"/>
        <v>60.476782538747671</v>
      </c>
      <c r="R33" s="162"/>
      <c r="S33" s="47"/>
    </row>
    <row r="34" spans="1:19" x14ac:dyDescent="0.2">
      <c r="A34" s="7" t="str">
        <f>'Exp_3 (All)'!A36</f>
        <v>IntoTree_11_PckErr1</v>
      </c>
      <c r="B34" s="25">
        <f>Combination!G34</f>
        <v>23</v>
      </c>
      <c r="C34" s="25">
        <f>Combination!F34</f>
        <v>23</v>
      </c>
      <c r="E34" s="7" t="str">
        <f>'Exp_3 (All)'!A36</f>
        <v>IntoTree_11_PckErr1</v>
      </c>
      <c r="F34" s="26">
        <f>Combination!I34</f>
        <v>65.695652173913047</v>
      </c>
      <c r="G34" s="26">
        <f>Combination!J34</f>
        <v>19.113143461095742</v>
      </c>
      <c r="H34" s="25">
        <f>Combination!F34</f>
        <v>23</v>
      </c>
      <c r="J34" s="12"/>
      <c r="K34" s="12"/>
      <c r="L34" s="46"/>
      <c r="M34" s="46"/>
      <c r="N34" s="46"/>
      <c r="O34" s="46"/>
      <c r="P34" s="46"/>
      <c r="Q34" s="46"/>
      <c r="R34" s="46"/>
      <c r="S34" s="47"/>
    </row>
    <row r="35" spans="1:19" x14ac:dyDescent="0.2">
      <c r="A35" s="7" t="str">
        <f>'Exp_3 (All)'!A37</f>
        <v>IntoTree_11_PckErr3</v>
      </c>
      <c r="B35" s="25">
        <f>Combination!G35</f>
        <v>23</v>
      </c>
      <c r="C35" s="25">
        <f>Combination!F35</f>
        <v>23</v>
      </c>
      <c r="E35" s="7" t="str">
        <f>'Exp_3 (All)'!A37</f>
        <v>IntoTree_11_PckErr3</v>
      </c>
      <c r="F35" s="26">
        <f>Combination!I35</f>
        <v>64.782608695652172</v>
      </c>
      <c r="G35" s="26">
        <f>Combination!J35</f>
        <v>21.811082507709301</v>
      </c>
      <c r="H35" s="25">
        <f>Combination!F35</f>
        <v>23</v>
      </c>
      <c r="J35" s="12"/>
      <c r="K35" s="12"/>
      <c r="L35" s="46"/>
      <c r="M35" s="46"/>
      <c r="N35" s="46"/>
      <c r="O35" s="46"/>
      <c r="P35" s="46"/>
      <c r="Q35" s="46"/>
      <c r="R35" s="46"/>
      <c r="S35" s="47"/>
    </row>
    <row r="36" spans="1:19" x14ac:dyDescent="0.2">
      <c r="A36" s="7" t="str">
        <f>'Exp_3 (All)'!A38</f>
        <v>IntoTree_12_PckErr1</v>
      </c>
      <c r="B36" s="25">
        <f>Combination!G36</f>
        <v>23</v>
      </c>
      <c r="C36" s="25">
        <f>Combination!F36</f>
        <v>23</v>
      </c>
      <c r="E36" s="7" t="str">
        <f>'Exp_3 (All)'!A38</f>
        <v>IntoTree_12_PckErr1</v>
      </c>
      <c r="F36" s="26">
        <f>Combination!I36</f>
        <v>50.173913043478258</v>
      </c>
      <c r="G36" s="26">
        <f>Combination!J36</f>
        <v>18.112407033234138</v>
      </c>
      <c r="H36" s="25">
        <f>Combination!F36</f>
        <v>23</v>
      </c>
      <c r="J36" s="12"/>
      <c r="K36" s="12"/>
      <c r="L36" s="46"/>
      <c r="M36" s="46"/>
      <c r="N36" s="46"/>
      <c r="O36" s="46"/>
      <c r="P36" s="46"/>
      <c r="Q36" s="46"/>
      <c r="R36" s="46"/>
      <c r="S36" s="47"/>
    </row>
    <row r="37" spans="1:19" x14ac:dyDescent="0.2">
      <c r="A37" s="7" t="str">
        <f>'Exp_3 (All)'!A39</f>
        <v>IntoTree_12_PckErr3</v>
      </c>
      <c r="B37" s="25">
        <f>Combination!G37</f>
        <v>23</v>
      </c>
      <c r="C37" s="25">
        <f>Combination!F37</f>
        <v>23</v>
      </c>
      <c r="E37" s="7" t="str">
        <f>'Exp_3 (All)'!A39</f>
        <v>IntoTree_12_PckErr3</v>
      </c>
      <c r="F37" s="26">
        <f>Combination!I37</f>
        <v>65.086956521739125</v>
      </c>
      <c r="G37" s="26">
        <f>Combination!J37</f>
        <v>17.885781665075509</v>
      </c>
      <c r="H37" s="25">
        <f>Combination!F37</f>
        <v>23</v>
      </c>
      <c r="J37" s="12"/>
      <c r="K37" s="12"/>
      <c r="L37" s="46"/>
      <c r="M37" s="46"/>
      <c r="N37" s="46"/>
      <c r="O37" s="46"/>
      <c r="P37" s="46"/>
      <c r="Q37" s="46"/>
      <c r="R37" s="46"/>
      <c r="S37" s="47"/>
    </row>
    <row r="38" spans="1:19" x14ac:dyDescent="0.2">
      <c r="A38" s="7" t="str">
        <f>'Exp_3 (All)'!A40</f>
        <v>IntoTree_14_PckErr1</v>
      </c>
      <c r="B38" s="25">
        <f>Combination!G38</f>
        <v>23</v>
      </c>
      <c r="C38" s="25">
        <f>Combination!F38</f>
        <v>23</v>
      </c>
      <c r="E38" s="7" t="str">
        <f>'Exp_3 (All)'!A40</f>
        <v>IntoTree_14_PckErr1</v>
      </c>
      <c r="F38" s="26">
        <f>Combination!I38</f>
        <v>64.695652173913047</v>
      </c>
      <c r="G38" s="26">
        <f>Combination!J38</f>
        <v>18.818353668230618</v>
      </c>
      <c r="H38" s="25">
        <f>Combination!F38</f>
        <v>23</v>
      </c>
      <c r="J38" s="12"/>
      <c r="K38" s="12"/>
      <c r="L38" s="46"/>
      <c r="M38" s="46"/>
      <c r="N38" s="46"/>
      <c r="O38" s="46"/>
      <c r="P38" s="46"/>
      <c r="Q38" s="46"/>
      <c r="R38" s="46"/>
      <c r="S38" s="47"/>
    </row>
    <row r="39" spans="1:19" x14ac:dyDescent="0.2">
      <c r="A39" s="7" t="str">
        <f>'Exp_3 (All)'!A41</f>
        <v>IntoTree_14_PckErr3</v>
      </c>
      <c r="B39" s="25">
        <f>Combination!G39</f>
        <v>23</v>
      </c>
      <c r="C39" s="25">
        <f>Combination!F39</f>
        <v>23</v>
      </c>
      <c r="E39" s="7" t="str">
        <f>'Exp_3 (All)'!A41</f>
        <v>IntoTree_14_PckErr3</v>
      </c>
      <c r="F39" s="26">
        <f>Combination!I39</f>
        <v>65.869565217391298</v>
      </c>
      <c r="G39" s="26">
        <f>Combination!J39</f>
        <v>20.66024805761953</v>
      </c>
      <c r="H39" s="25">
        <f>Combination!F39</f>
        <v>23</v>
      </c>
      <c r="J39" s="12"/>
      <c r="K39" s="12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7" t="str">
        <f>'Exp_3 (All)'!A42</f>
        <v>IntoTree_15_PckErr1</v>
      </c>
      <c r="B40" s="25">
        <f>Combination!G40</f>
        <v>23</v>
      </c>
      <c r="C40" s="25">
        <f>Combination!F40</f>
        <v>23</v>
      </c>
      <c r="E40" s="7" t="str">
        <f>'Exp_3 (All)'!A42</f>
        <v>IntoTree_15_PckErr1</v>
      </c>
      <c r="F40" s="26">
        <f>Combination!I40</f>
        <v>80.608695652173907</v>
      </c>
      <c r="G40" s="26">
        <f>Combination!J40</f>
        <v>15.002239621999426</v>
      </c>
      <c r="H40" s="25">
        <f>Combination!F40</f>
        <v>23</v>
      </c>
      <c r="J40" s="12"/>
      <c r="K40" s="12"/>
      <c r="L40" s="46"/>
      <c r="M40" s="46"/>
      <c r="N40" s="46"/>
      <c r="O40" s="46"/>
      <c r="P40" s="46"/>
      <c r="Q40" s="46"/>
      <c r="R40" s="46"/>
      <c r="S40" s="47"/>
    </row>
    <row r="41" spans="1:19" x14ac:dyDescent="0.2">
      <c r="A41" s="7" t="str">
        <f>'Exp_3 (All)'!A43</f>
        <v>IntoTree_15_PckErr3</v>
      </c>
      <c r="B41" s="25">
        <f>Combination!G41</f>
        <v>23</v>
      </c>
      <c r="C41" s="25">
        <f>Combination!F41</f>
        <v>23</v>
      </c>
      <c r="E41" s="7" t="str">
        <f>'Exp_3 (All)'!A43</f>
        <v>IntoTree_15_PckErr3</v>
      </c>
      <c r="F41" s="26">
        <f>Combination!I41</f>
        <v>75.086956521739125</v>
      </c>
      <c r="G41" s="26">
        <f>Combination!J41</f>
        <v>20.571191337486475</v>
      </c>
      <c r="H41" s="25">
        <f>Combination!F41</f>
        <v>23</v>
      </c>
      <c r="J41" s="12"/>
      <c r="K41" s="12"/>
      <c r="L41" s="46"/>
      <c r="M41" s="46"/>
      <c r="N41" s="46"/>
      <c r="O41" s="46"/>
      <c r="P41" s="46"/>
      <c r="Q41" s="46"/>
      <c r="R41" s="46"/>
      <c r="S41" s="47"/>
    </row>
    <row r="42" spans="1:19" x14ac:dyDescent="0.2">
      <c r="A42" s="7" t="str">
        <f>'Exp_3 (All)'!A44</f>
        <v>ParkRun_0</v>
      </c>
      <c r="B42" s="25">
        <f>Combination!G42</f>
        <v>4</v>
      </c>
      <c r="C42" s="25">
        <f>Combination!F42</f>
        <v>23</v>
      </c>
      <c r="E42" s="7" t="str">
        <f>'Exp_3 (All)'!A44</f>
        <v>ParkRun_0</v>
      </c>
      <c r="F42" s="26">
        <f>Combination!I42</f>
        <v>1.3043478260869565</v>
      </c>
      <c r="G42" s="26">
        <f>Combination!J42</f>
        <v>4.5769658728016003</v>
      </c>
      <c r="H42" s="25">
        <f>Combination!F42</f>
        <v>23</v>
      </c>
      <c r="J42" s="12"/>
      <c r="K42" s="12"/>
      <c r="L42" s="46"/>
      <c r="M42" s="46"/>
      <c r="N42" s="46"/>
      <c r="O42" s="46"/>
      <c r="P42" s="46"/>
      <c r="Q42" s="46"/>
      <c r="R42" s="46"/>
      <c r="S42" s="47"/>
    </row>
    <row r="43" spans="1:19" x14ac:dyDescent="0.2">
      <c r="A43" s="7" t="str">
        <f>'Exp_3 (All)'!A45</f>
        <v>ParkRun_3</v>
      </c>
      <c r="B43" s="25">
        <f>Combination!G43</f>
        <v>23</v>
      </c>
      <c r="C43" s="25">
        <f>Combination!F43</f>
        <v>23</v>
      </c>
      <c r="E43" s="7" t="str">
        <f>'Exp_3 (All)'!A45</f>
        <v>ParkRun_3</v>
      </c>
      <c r="F43" s="26">
        <f>Combination!I43</f>
        <v>58.086956521739133</v>
      </c>
      <c r="G43" s="26">
        <f>Combination!J43</f>
        <v>26.441896925967292</v>
      </c>
      <c r="H43" s="25">
        <f>Combination!F43</f>
        <v>23</v>
      </c>
      <c r="J43" s="12"/>
      <c r="K43" s="12"/>
      <c r="L43" s="46"/>
      <c r="M43" s="46"/>
      <c r="N43" s="46"/>
      <c r="O43" s="46"/>
      <c r="P43" s="46"/>
      <c r="Q43" s="46"/>
      <c r="R43" s="46"/>
      <c r="S43" s="47"/>
    </row>
    <row r="44" spans="1:19" x14ac:dyDescent="0.2">
      <c r="A44" s="7" t="str">
        <f>'Exp_3 (All)'!A46</f>
        <v>ParkRun_12</v>
      </c>
      <c r="B44" s="25">
        <f>Combination!G44</f>
        <v>23</v>
      </c>
      <c r="C44" s="25">
        <f>Combination!F44</f>
        <v>23</v>
      </c>
      <c r="E44" s="7" t="str">
        <f>'Exp_3 (All)'!A46</f>
        <v>ParkRun_12</v>
      </c>
      <c r="F44" s="26">
        <f>Combination!I44</f>
        <v>53.347826086956523</v>
      </c>
      <c r="G44" s="26">
        <f>Combination!J44</f>
        <v>19.692196644753778</v>
      </c>
      <c r="H44" s="25">
        <f>Combination!F44</f>
        <v>23</v>
      </c>
      <c r="J44" s="12"/>
      <c r="K44" s="12"/>
      <c r="L44" s="46"/>
      <c r="M44" s="46"/>
      <c r="N44" s="46"/>
      <c r="O44" s="46"/>
      <c r="P44" s="46"/>
      <c r="Q44" s="46"/>
      <c r="R44" s="46"/>
      <c r="S44" s="47"/>
    </row>
    <row r="45" spans="1:19" x14ac:dyDescent="0.2">
      <c r="A45" s="7" t="str">
        <f>'Exp_3 (All)'!A47</f>
        <v>ParkRun_0_PckErr3</v>
      </c>
      <c r="B45" s="25">
        <f>Combination!G45</f>
        <v>21</v>
      </c>
      <c r="C45" s="25">
        <f>Combination!F45</f>
        <v>23</v>
      </c>
      <c r="E45" s="7" t="str">
        <f>'Exp_3 (All)'!A47</f>
        <v>ParkRun_0_PckErr3</v>
      </c>
      <c r="F45" s="26">
        <f>Combination!I45</f>
        <v>20.521739130434781</v>
      </c>
      <c r="G45" s="26">
        <f>Combination!J45</f>
        <v>18.970957624790085</v>
      </c>
      <c r="H45" s="25">
        <f>Combination!F45</f>
        <v>23</v>
      </c>
      <c r="J45" s="12"/>
      <c r="K45" s="12"/>
      <c r="L45" s="46"/>
      <c r="M45" s="46"/>
      <c r="N45" s="46"/>
      <c r="O45" s="46"/>
      <c r="P45" s="46"/>
      <c r="Q45" s="46"/>
      <c r="R45" s="46"/>
      <c r="S45" s="47"/>
    </row>
    <row r="46" spans="1:19" x14ac:dyDescent="0.2">
      <c r="A46" s="7" t="str">
        <f>'Exp_3 (All)'!A48</f>
        <v>ParkRun_2_PckErr1</v>
      </c>
      <c r="B46" s="25">
        <f>Combination!G46</f>
        <v>17</v>
      </c>
      <c r="C46" s="25">
        <f>Combination!F46</f>
        <v>23</v>
      </c>
      <c r="E46" s="7" t="str">
        <f>'Exp_3 (All)'!A48</f>
        <v>ParkRun_2_PckErr1</v>
      </c>
      <c r="F46" s="26">
        <f>Combination!I46</f>
        <v>21.652173913043477</v>
      </c>
      <c r="G46" s="26">
        <f>Combination!J46</f>
        <v>24.488603463749072</v>
      </c>
      <c r="H46" s="25">
        <f>Combination!F46</f>
        <v>23</v>
      </c>
      <c r="J46" s="12"/>
      <c r="K46" s="12"/>
      <c r="L46" s="46"/>
      <c r="M46" s="46"/>
      <c r="N46" s="46"/>
      <c r="O46" s="46"/>
      <c r="P46" s="46"/>
      <c r="Q46" s="46"/>
      <c r="R46" s="46"/>
      <c r="S46" s="47"/>
    </row>
    <row r="47" spans="1:19" x14ac:dyDescent="0.2">
      <c r="A47" s="7" t="str">
        <f>'Exp_3 (All)'!A49</f>
        <v>ParkRun_2_PckErr3</v>
      </c>
      <c r="B47" s="25">
        <f>Combination!G47</f>
        <v>23</v>
      </c>
      <c r="C47" s="25">
        <f>Combination!F47</f>
        <v>23</v>
      </c>
      <c r="E47" s="7" t="str">
        <f>'Exp_3 (All)'!A49</f>
        <v>ParkRun_2_PckErr3</v>
      </c>
      <c r="F47" s="26">
        <f>Combination!I47</f>
        <v>33.652173913043477</v>
      </c>
      <c r="G47" s="26">
        <f>Combination!J47</f>
        <v>21.860318336807477</v>
      </c>
      <c r="H47" s="25">
        <f>Combination!F47</f>
        <v>23</v>
      </c>
      <c r="J47" s="12"/>
      <c r="K47" s="12"/>
      <c r="L47" s="46"/>
      <c r="M47" s="46"/>
      <c r="N47" s="46"/>
      <c r="O47" s="46"/>
      <c r="P47" s="46"/>
      <c r="Q47" s="46"/>
      <c r="R47" s="46"/>
      <c r="S47" s="47"/>
    </row>
    <row r="48" spans="1:19" x14ac:dyDescent="0.2">
      <c r="A48" s="7" t="str">
        <f>'Exp_3 (All)'!A50</f>
        <v>ParkRun_3_PckErr1</v>
      </c>
      <c r="B48" s="25">
        <f>Combination!G48</f>
        <v>23</v>
      </c>
      <c r="C48" s="25">
        <f>Combination!F48</f>
        <v>23</v>
      </c>
      <c r="E48" s="7" t="str">
        <f>'Exp_3 (All)'!A50</f>
        <v>ParkRun_3_PckErr1</v>
      </c>
      <c r="F48" s="26">
        <f>Combination!I48</f>
        <v>53.869565217391305</v>
      </c>
      <c r="G48" s="26">
        <f>Combination!J48</f>
        <v>29.513177869964967</v>
      </c>
      <c r="H48" s="25">
        <f>Combination!F48</f>
        <v>23</v>
      </c>
      <c r="J48" s="12"/>
      <c r="K48" s="12"/>
      <c r="L48" s="46"/>
      <c r="M48" s="46"/>
      <c r="N48" s="46"/>
      <c r="O48" s="46"/>
      <c r="P48" s="46"/>
      <c r="Q48" s="46"/>
      <c r="R48" s="46"/>
      <c r="S48" s="47"/>
    </row>
    <row r="49" spans="1:19" x14ac:dyDescent="0.2">
      <c r="A49" s="7" t="str">
        <f>'Exp_3 (All)'!A51</f>
        <v>ParkRun_3_PckErr3</v>
      </c>
      <c r="B49" s="25">
        <f>Combination!G49</f>
        <v>23</v>
      </c>
      <c r="C49" s="25">
        <f>Combination!F49</f>
        <v>23</v>
      </c>
      <c r="E49" s="7" t="str">
        <f>'Exp_3 (All)'!A51</f>
        <v>ParkRun_3_PckErr3</v>
      </c>
      <c r="F49" s="26">
        <f>Combination!I49</f>
        <v>57</v>
      </c>
      <c r="G49" s="26">
        <f>Combination!J49</f>
        <v>24.637369989509839</v>
      </c>
      <c r="H49" s="25">
        <f>Combination!F49</f>
        <v>23</v>
      </c>
      <c r="J49" s="12"/>
      <c r="K49" s="12"/>
      <c r="L49" s="46"/>
      <c r="M49" s="46"/>
      <c r="N49" s="46"/>
      <c r="O49" s="46"/>
      <c r="P49" s="46"/>
      <c r="Q49" s="46"/>
      <c r="R49" s="46"/>
      <c r="S49" s="47"/>
    </row>
    <row r="50" spans="1:19" x14ac:dyDescent="0.2">
      <c r="A50" s="7" t="str">
        <f>'Exp_3 (All)'!A52</f>
        <v>ParkRun_8_PckErr1</v>
      </c>
      <c r="B50" s="25">
        <f>Combination!G50</f>
        <v>23</v>
      </c>
      <c r="C50" s="25">
        <f>Combination!F50</f>
        <v>23</v>
      </c>
      <c r="E50" s="7" t="str">
        <f>'Exp_3 (All)'!A52</f>
        <v>ParkRun_8_PckErr1</v>
      </c>
      <c r="F50" s="26">
        <f>Combination!I50</f>
        <v>29.913043478260871</v>
      </c>
      <c r="G50" s="26">
        <f>Combination!J50</f>
        <v>19.581793592932325</v>
      </c>
      <c r="H50" s="25">
        <f>Combination!F50</f>
        <v>23</v>
      </c>
      <c r="J50" s="12"/>
      <c r="K50" s="12"/>
      <c r="L50" s="46"/>
      <c r="M50" s="46"/>
      <c r="N50" s="46"/>
      <c r="O50" s="46"/>
      <c r="P50" s="46"/>
      <c r="Q50" s="46"/>
      <c r="R50" s="46"/>
      <c r="S50" s="47"/>
    </row>
    <row r="51" spans="1:19" x14ac:dyDescent="0.2">
      <c r="A51" s="7" t="str">
        <f>'Exp_3 (All)'!A53</f>
        <v>ParkRun_8_PckErr3</v>
      </c>
      <c r="B51" s="25">
        <f>Combination!G51</f>
        <v>23</v>
      </c>
      <c r="C51" s="25">
        <f>Combination!F51</f>
        <v>23</v>
      </c>
      <c r="E51" s="7" t="str">
        <f>'Exp_3 (All)'!A53</f>
        <v>ParkRun_8_PckErr3</v>
      </c>
      <c r="F51" s="26">
        <f>Combination!I51</f>
        <v>49.173913043478258</v>
      </c>
      <c r="G51" s="26">
        <f>Combination!J51</f>
        <v>18.034442234773095</v>
      </c>
      <c r="H51" s="25">
        <f>Combination!F51</f>
        <v>23</v>
      </c>
      <c r="J51" s="12"/>
      <c r="K51" s="12"/>
      <c r="L51" s="46"/>
      <c r="M51" s="46"/>
      <c r="N51" s="46"/>
      <c r="O51" s="46"/>
      <c r="P51" s="46"/>
      <c r="Q51" s="46"/>
      <c r="R51" s="46"/>
      <c r="S51" s="47"/>
    </row>
    <row r="52" spans="1:19" x14ac:dyDescent="0.2">
      <c r="A52" s="7" t="str">
        <f>'Exp_3 (All)'!A54</f>
        <v>ParkRun_10_PckErr1</v>
      </c>
      <c r="B52" s="25">
        <f>Combination!G52</f>
        <v>23</v>
      </c>
      <c r="C52" s="25">
        <f>Combination!F52</f>
        <v>23</v>
      </c>
      <c r="E52" s="7" t="str">
        <f>'Exp_3 (All)'!A54</f>
        <v>ParkRun_10_PckErr1</v>
      </c>
      <c r="F52" s="26">
        <f>Combination!I52</f>
        <v>56.304347826086953</v>
      </c>
      <c r="G52" s="26">
        <f>Combination!J52</f>
        <v>21.378482773379865</v>
      </c>
      <c r="H52" s="25">
        <f>Combination!F52</f>
        <v>23</v>
      </c>
      <c r="J52" s="12"/>
      <c r="K52" s="12"/>
      <c r="L52" s="46"/>
      <c r="M52" s="46"/>
      <c r="N52" s="46"/>
      <c r="O52" s="46"/>
      <c r="P52" s="46"/>
      <c r="Q52" s="46"/>
      <c r="R52" s="46"/>
      <c r="S52" s="47"/>
    </row>
    <row r="53" spans="1:19" x14ac:dyDescent="0.2">
      <c r="A53" s="7" t="str">
        <f>'Exp_3 (All)'!A55</f>
        <v>ParkRun_10_PckErr3</v>
      </c>
      <c r="B53" s="25">
        <f>Combination!G53</f>
        <v>23</v>
      </c>
      <c r="C53" s="25">
        <f>Combination!F53</f>
        <v>23</v>
      </c>
      <c r="E53" s="7" t="str">
        <f>'Exp_3 (All)'!A55</f>
        <v>ParkRun_10_PckErr3</v>
      </c>
      <c r="F53" s="26">
        <f>Combination!I53</f>
        <v>69.695652173913047</v>
      </c>
      <c r="G53" s="26">
        <f>Combination!J53</f>
        <v>14.461342772460956</v>
      </c>
      <c r="H53" s="25">
        <f>Combination!F53</f>
        <v>23</v>
      </c>
      <c r="J53" s="12"/>
      <c r="K53" s="12"/>
      <c r="L53" s="46"/>
      <c r="M53" s="46"/>
      <c r="N53" s="46"/>
      <c r="O53" s="46"/>
      <c r="P53" s="46"/>
      <c r="Q53" s="46"/>
      <c r="R53" s="46"/>
      <c r="S53" s="47"/>
    </row>
    <row r="54" spans="1:19" x14ac:dyDescent="0.2">
      <c r="A54" s="7" t="str">
        <f>'Exp_3 (All)'!A56</f>
        <v>ParkRun_11_PckErr1</v>
      </c>
      <c r="B54" s="25">
        <f>Combination!G54</f>
        <v>23</v>
      </c>
      <c r="C54" s="25">
        <f>Combination!F54</f>
        <v>23</v>
      </c>
      <c r="E54" s="7" t="str">
        <f>'Exp_3 (All)'!A56</f>
        <v>ParkRun_11_PckErr1</v>
      </c>
      <c r="F54" s="26">
        <f>Combination!I54</f>
        <v>81</v>
      </c>
      <c r="G54" s="26">
        <f>Combination!J54</f>
        <v>17.472055610967111</v>
      </c>
      <c r="H54" s="25">
        <f>Combination!F54</f>
        <v>23</v>
      </c>
      <c r="J54" s="12"/>
      <c r="K54" s="12"/>
      <c r="L54" s="46"/>
      <c r="M54" s="46"/>
      <c r="N54" s="46"/>
      <c r="O54" s="46"/>
      <c r="P54" s="46"/>
      <c r="Q54" s="46"/>
      <c r="R54" s="46"/>
      <c r="S54" s="47"/>
    </row>
    <row r="55" spans="1:19" x14ac:dyDescent="0.2">
      <c r="A55" s="7" t="str">
        <f>'Exp_3 (All)'!A57</f>
        <v>ParkRun_11_PckErr3</v>
      </c>
      <c r="B55" s="25">
        <f>Combination!G55</f>
        <v>23</v>
      </c>
      <c r="C55" s="25">
        <f>Combination!F55</f>
        <v>23</v>
      </c>
      <c r="E55" s="7" t="str">
        <f>'Exp_3 (All)'!A57</f>
        <v>ParkRun_11_PckErr3</v>
      </c>
      <c r="F55" s="26">
        <f>Combination!I55</f>
        <v>85.826086956521735</v>
      </c>
      <c r="G55" s="26">
        <f>Combination!J55</f>
        <v>18.187538625796012</v>
      </c>
      <c r="H55" s="25">
        <f>Combination!F55</f>
        <v>23</v>
      </c>
      <c r="J55" s="12"/>
      <c r="K55" s="12"/>
      <c r="L55" s="46"/>
      <c r="M55" s="46"/>
      <c r="N55" s="46"/>
      <c r="O55" s="46"/>
      <c r="P55" s="46"/>
      <c r="Q55" s="46"/>
      <c r="R55" s="46"/>
      <c r="S55" s="47"/>
    </row>
    <row r="56" spans="1:19" x14ac:dyDescent="0.2">
      <c r="A56" s="7" t="str">
        <f>'Exp_3 (All)'!A58</f>
        <v>ParkRun_12_PckErr1</v>
      </c>
      <c r="B56" s="25">
        <f>Combination!G56</f>
        <v>23</v>
      </c>
      <c r="C56" s="25">
        <f>Combination!F56</f>
        <v>23</v>
      </c>
      <c r="E56" s="7" t="str">
        <f>'Exp_3 (All)'!A58</f>
        <v>ParkRun_12_PckErr1</v>
      </c>
      <c r="F56" s="26">
        <f>Combination!I56</f>
        <v>54.086956521739133</v>
      </c>
      <c r="G56" s="26">
        <f>Combination!J56</f>
        <v>16.239438647592873</v>
      </c>
      <c r="H56" s="25">
        <f>Combination!F56</f>
        <v>23</v>
      </c>
      <c r="J56" s="12"/>
      <c r="K56" s="12"/>
      <c r="L56" s="46"/>
      <c r="M56" s="46"/>
      <c r="N56" s="46"/>
      <c r="O56" s="46"/>
      <c r="P56" s="46"/>
      <c r="Q56" s="46"/>
      <c r="R56" s="46"/>
      <c r="S56" s="47"/>
    </row>
    <row r="57" spans="1:19" x14ac:dyDescent="0.2">
      <c r="A57" s="7" t="str">
        <f>'Exp_3 (All)'!A59</f>
        <v>ParkRun_12_PckErr3</v>
      </c>
      <c r="B57" s="25">
        <f>Combination!G57</f>
        <v>23</v>
      </c>
      <c r="C57" s="25">
        <f>Combination!F57</f>
        <v>23</v>
      </c>
      <c r="E57" s="7" t="str">
        <f>'Exp_3 (All)'!A59</f>
        <v>ParkRun_12_PckErr3</v>
      </c>
      <c r="F57" s="26">
        <f>Combination!I57</f>
        <v>63.086956521739133</v>
      </c>
      <c r="G57" s="26">
        <f>Combination!J57</f>
        <v>17.063818829426154</v>
      </c>
      <c r="H57" s="25">
        <f>Combination!F57</f>
        <v>23</v>
      </c>
      <c r="J57" s="12"/>
      <c r="K57" s="12"/>
      <c r="L57" s="46"/>
      <c r="M57" s="46"/>
      <c r="N57" s="46"/>
      <c r="O57" s="46"/>
      <c r="P57" s="46"/>
      <c r="Q57" s="46"/>
      <c r="R57" s="46"/>
      <c r="S57" s="47"/>
    </row>
    <row r="58" spans="1:19" x14ac:dyDescent="0.2">
      <c r="A58" s="7" t="str">
        <f>'Exp_3 (All)'!A60</f>
        <v>ParkRun_14_PckErr1</v>
      </c>
      <c r="B58" s="25">
        <f>Combination!G58</f>
        <v>23</v>
      </c>
      <c r="C58" s="25">
        <f>Combination!F58</f>
        <v>23</v>
      </c>
      <c r="E58" s="7" t="str">
        <f>'Exp_3 (All)'!A60</f>
        <v>ParkRun_14_PckErr1</v>
      </c>
      <c r="F58" s="26">
        <f>Combination!I58</f>
        <v>75.173913043478265</v>
      </c>
      <c r="G58" s="26">
        <f>Combination!J58</f>
        <v>16.452831129441304</v>
      </c>
      <c r="H58" s="25">
        <f>Combination!F58</f>
        <v>23</v>
      </c>
      <c r="J58" s="12"/>
      <c r="K58" s="12"/>
      <c r="L58" s="46"/>
      <c r="M58" s="46"/>
      <c r="N58" s="46"/>
      <c r="O58" s="46"/>
      <c r="P58" s="46"/>
      <c r="Q58" s="46"/>
      <c r="R58" s="46"/>
      <c r="S58" s="47"/>
    </row>
    <row r="59" spans="1:19" x14ac:dyDescent="0.2">
      <c r="A59" s="7" t="str">
        <f>'Exp_3 (All)'!A61</f>
        <v>ParkRun_14_PckErr3</v>
      </c>
      <c r="B59" s="25">
        <f>Combination!G59</f>
        <v>23</v>
      </c>
      <c r="C59" s="25">
        <f>Combination!F59</f>
        <v>23</v>
      </c>
      <c r="E59" s="7" t="str">
        <f>'Exp_3 (All)'!A61</f>
        <v>ParkRun_14_PckErr3</v>
      </c>
      <c r="F59" s="26">
        <f>Combination!I59</f>
        <v>85.391304347826093</v>
      </c>
      <c r="G59" s="26">
        <f>Combination!J59</f>
        <v>8.6167866317849313</v>
      </c>
      <c r="H59" s="25">
        <f>Combination!F59</f>
        <v>23</v>
      </c>
      <c r="J59" s="12"/>
      <c r="K59" s="12"/>
      <c r="L59" s="46"/>
      <c r="M59" s="46"/>
      <c r="N59" s="46"/>
      <c r="O59" s="46"/>
      <c r="P59" s="46"/>
      <c r="Q59" s="46"/>
      <c r="R59" s="46"/>
      <c r="S59" s="47"/>
    </row>
    <row r="60" spans="1:19" x14ac:dyDescent="0.2">
      <c r="A60" s="7" t="str">
        <f>'Exp_3 (All)'!A62</f>
        <v>ParkRun_15_PckErr1</v>
      </c>
      <c r="B60" s="25">
        <f>Combination!G60</f>
        <v>23</v>
      </c>
      <c r="C60" s="25">
        <f>Combination!F60</f>
        <v>23</v>
      </c>
      <c r="E60" s="7" t="str">
        <f>'Exp_3 (All)'!A62</f>
        <v>ParkRun_15_PckErr1</v>
      </c>
      <c r="F60" s="26">
        <f>Combination!I60</f>
        <v>89.652173913043484</v>
      </c>
      <c r="G60" s="26">
        <f>Combination!J60</f>
        <v>11.72646073727811</v>
      </c>
      <c r="H60" s="25">
        <f>Combination!F60</f>
        <v>23</v>
      </c>
      <c r="J60" s="12"/>
      <c r="K60" s="12"/>
      <c r="L60" s="46"/>
      <c r="M60" s="46"/>
      <c r="N60" s="46"/>
      <c r="O60" s="46"/>
      <c r="P60" s="46"/>
      <c r="Q60" s="46"/>
      <c r="R60" s="46"/>
      <c r="S60" s="47"/>
    </row>
    <row r="61" spans="1:19" x14ac:dyDescent="0.2">
      <c r="A61" s="7" t="str">
        <f>'Exp_3 (All)'!A63</f>
        <v>ParkRun_15_PckErr3</v>
      </c>
      <c r="B61" s="25">
        <f>Combination!G61</f>
        <v>23</v>
      </c>
      <c r="C61" s="25">
        <f>Combination!F61</f>
        <v>23</v>
      </c>
      <c r="E61" s="7" t="str">
        <f>'Exp_3 (All)'!A63</f>
        <v>ParkRun_15_PckErr3</v>
      </c>
      <c r="F61" s="26">
        <f>Combination!I61</f>
        <v>93.739130434782609</v>
      </c>
      <c r="G61" s="26">
        <f>Combination!J61</f>
        <v>8.0803768549849888</v>
      </c>
      <c r="H61" s="25">
        <f>Combination!F61</f>
        <v>23</v>
      </c>
      <c r="J61" s="12"/>
      <c r="K61" s="12"/>
      <c r="L61" s="46"/>
      <c r="M61" s="46"/>
      <c r="N61" s="46"/>
      <c r="O61" s="46"/>
      <c r="P61" s="46"/>
      <c r="Q61" s="46"/>
      <c r="R61" s="46"/>
      <c r="S61" s="47"/>
    </row>
    <row r="62" spans="1:19" x14ac:dyDescent="0.2">
      <c r="A62" s="7" t="str">
        <f>'Exp_3 (All)'!A64</f>
        <v>RomeoJ_0</v>
      </c>
      <c r="B62" s="25">
        <f>Combination!G62</f>
        <v>1</v>
      </c>
      <c r="C62" s="25">
        <f>Combination!F62</f>
        <v>23</v>
      </c>
      <c r="E62" s="7" t="str">
        <f>'Exp_3 (All)'!A64</f>
        <v>RomeoJ_0</v>
      </c>
      <c r="F62" s="26">
        <f>Combination!I62</f>
        <v>0</v>
      </c>
      <c r="G62" s="26">
        <f>Combination!J62</f>
        <v>0</v>
      </c>
      <c r="H62" s="25">
        <f>Combination!F62</f>
        <v>23</v>
      </c>
      <c r="J62" s="12"/>
      <c r="K62" s="12"/>
      <c r="L62" s="46"/>
      <c r="M62" s="46"/>
      <c r="N62" s="46"/>
      <c r="O62" s="46"/>
      <c r="P62" s="46"/>
      <c r="Q62" s="46"/>
      <c r="R62" s="46"/>
      <c r="S62" s="47"/>
    </row>
    <row r="63" spans="1:19" x14ac:dyDescent="0.2">
      <c r="A63" s="7" t="str">
        <f>'Exp_3 (All)'!A65</f>
        <v>RomeoJ_3</v>
      </c>
      <c r="B63" s="25">
        <f>Combination!G63</f>
        <v>10</v>
      </c>
      <c r="C63" s="25">
        <f>Combination!F63</f>
        <v>23</v>
      </c>
      <c r="E63" s="7" t="str">
        <f>'Exp_3 (All)'!A65</f>
        <v>RomeoJ_3</v>
      </c>
      <c r="F63" s="26">
        <f>Combination!I63</f>
        <v>12.739130434782609</v>
      </c>
      <c r="G63" s="26">
        <f>Combination!J63</f>
        <v>19.868241884301757</v>
      </c>
      <c r="H63" s="25">
        <f>Combination!F63</f>
        <v>23</v>
      </c>
      <c r="J63" s="12"/>
      <c r="K63" s="12"/>
      <c r="L63" s="46"/>
      <c r="M63" s="46"/>
      <c r="N63" s="46"/>
      <c r="O63" s="46"/>
      <c r="P63" s="46"/>
      <c r="Q63" s="46"/>
      <c r="R63" s="46"/>
      <c r="S63" s="47"/>
    </row>
    <row r="64" spans="1:19" x14ac:dyDescent="0.2">
      <c r="A64" s="7" t="str">
        <f>'Exp_3 (All)'!A66</f>
        <v>RomeoJ_12</v>
      </c>
      <c r="B64" s="25">
        <f>Combination!G64</f>
        <v>23</v>
      </c>
      <c r="C64" s="25">
        <f>Combination!F64</f>
        <v>23</v>
      </c>
      <c r="E64" s="7" t="str">
        <f>'Exp_3 (All)'!A66</f>
        <v>RomeoJ_12</v>
      </c>
      <c r="F64" s="26">
        <f>Combination!I64</f>
        <v>45.565217391304351</v>
      </c>
      <c r="G64" s="26">
        <f>Combination!J64</f>
        <v>19.265669152799706</v>
      </c>
      <c r="H64" s="25">
        <f>Combination!F64</f>
        <v>23</v>
      </c>
      <c r="J64" s="12"/>
      <c r="K64" s="12"/>
      <c r="L64" s="46"/>
      <c r="M64" s="46"/>
      <c r="N64" s="46"/>
      <c r="O64" s="46"/>
      <c r="P64" s="46"/>
      <c r="Q64" s="46"/>
      <c r="R64" s="46"/>
      <c r="S64" s="47"/>
    </row>
    <row r="65" spans="1:19" x14ac:dyDescent="0.2">
      <c r="A65" s="7" t="str">
        <f>'Exp_3 (All)'!A67</f>
        <v>RomeoJ_0_PckErr3</v>
      </c>
      <c r="B65" s="25">
        <f>Combination!G65</f>
        <v>23</v>
      </c>
      <c r="C65" s="25">
        <f>Combination!F65</f>
        <v>23</v>
      </c>
      <c r="E65" s="7" t="str">
        <f>'Exp_3 (All)'!A67</f>
        <v>RomeoJ_0_PckErr3</v>
      </c>
      <c r="F65" s="26">
        <f>Combination!I65</f>
        <v>43.956521739130437</v>
      </c>
      <c r="G65" s="26">
        <f>Combination!J65</f>
        <v>25.013593142474218</v>
      </c>
      <c r="H65" s="25">
        <f>Combination!F65</f>
        <v>23</v>
      </c>
      <c r="J65" s="12"/>
      <c r="K65" s="12"/>
      <c r="L65" s="46"/>
      <c r="M65" s="46"/>
      <c r="N65" s="46"/>
      <c r="O65" s="46"/>
      <c r="P65" s="46"/>
      <c r="Q65" s="46"/>
      <c r="R65" s="46"/>
      <c r="S65" s="47"/>
    </row>
    <row r="66" spans="1:19" x14ac:dyDescent="0.2">
      <c r="A66" s="7" t="str">
        <f>'Exp_3 (All)'!A68</f>
        <v>RomeoJ_2_PckErr1</v>
      </c>
      <c r="B66" s="25">
        <f>Combination!G66</f>
        <v>19</v>
      </c>
      <c r="C66" s="25">
        <f>Combination!F66</f>
        <v>23</v>
      </c>
      <c r="E66" s="7" t="str">
        <f>'Exp_3 (All)'!A68</f>
        <v>RomeoJ_2_PckErr1</v>
      </c>
      <c r="F66" s="26">
        <f>Combination!I66</f>
        <v>11.043478260869565</v>
      </c>
      <c r="G66" s="26">
        <f>Combination!J66</f>
        <v>10.776566584575008</v>
      </c>
      <c r="H66" s="25">
        <f>Combination!F66</f>
        <v>23</v>
      </c>
      <c r="J66" s="12"/>
      <c r="K66" s="12"/>
      <c r="L66" s="46"/>
      <c r="M66" s="46"/>
      <c r="N66" s="46"/>
      <c r="O66" s="46"/>
      <c r="P66" s="46"/>
      <c r="Q66" s="46"/>
      <c r="R66" s="46"/>
      <c r="S66" s="47"/>
    </row>
    <row r="67" spans="1:19" x14ac:dyDescent="0.2">
      <c r="A67" s="7" t="str">
        <f>'Exp_3 (All)'!A69</f>
        <v>RomeoJ_2_PckErr3</v>
      </c>
      <c r="B67" s="25">
        <f>Combination!G67</f>
        <v>23</v>
      </c>
      <c r="C67" s="25">
        <f>Combination!F67</f>
        <v>23</v>
      </c>
      <c r="E67" s="7" t="str">
        <f>'Exp_3 (All)'!A69</f>
        <v>RomeoJ_2_PckErr3</v>
      </c>
      <c r="F67" s="26">
        <f>Combination!I67</f>
        <v>51.130434782608695</v>
      </c>
      <c r="G67" s="26">
        <f>Combination!J67</f>
        <v>24.469469563344902</v>
      </c>
      <c r="H67" s="25">
        <f>Combination!F67</f>
        <v>23</v>
      </c>
      <c r="J67" s="12"/>
      <c r="K67" s="12"/>
      <c r="L67" s="46"/>
      <c r="M67" s="46"/>
      <c r="N67" s="46"/>
      <c r="O67" s="46"/>
      <c r="P67" s="46"/>
      <c r="Q67" s="46"/>
      <c r="R67" s="46"/>
      <c r="S67" s="47"/>
    </row>
    <row r="68" spans="1:19" x14ac:dyDescent="0.2">
      <c r="A68" s="7" t="str">
        <f>'Exp_3 (All)'!A70</f>
        <v>RomeoJ_3_PckErr1</v>
      </c>
      <c r="B68" s="25">
        <f>Combination!G68</f>
        <v>23</v>
      </c>
      <c r="C68" s="25">
        <f>Combination!F68</f>
        <v>23</v>
      </c>
      <c r="E68" s="7" t="str">
        <f>'Exp_3 (All)'!A70</f>
        <v>RomeoJ_3_PckErr1</v>
      </c>
      <c r="F68" s="26">
        <f>Combination!I68</f>
        <v>26.565217391304348</v>
      </c>
      <c r="G68" s="26">
        <f>Combination!J68</f>
        <v>19.731898694422608</v>
      </c>
      <c r="H68" s="25">
        <f>Combination!F68</f>
        <v>23</v>
      </c>
      <c r="J68" s="12"/>
      <c r="K68" s="12"/>
      <c r="L68" s="46"/>
      <c r="M68" s="46"/>
      <c r="N68" s="46"/>
      <c r="O68" s="46"/>
      <c r="P68" s="46"/>
      <c r="Q68" s="46"/>
      <c r="R68" s="46"/>
      <c r="S68" s="47"/>
    </row>
    <row r="69" spans="1:19" x14ac:dyDescent="0.2">
      <c r="A69" s="7" t="str">
        <f>'Exp_3 (All)'!A71</f>
        <v>RomeoJ_3_PckErr3</v>
      </c>
      <c r="B69" s="25">
        <f>Combination!G69</f>
        <v>23</v>
      </c>
      <c r="C69" s="25">
        <f>Combination!F69</f>
        <v>23</v>
      </c>
      <c r="E69" s="7" t="str">
        <f>'Exp_3 (All)'!A71</f>
        <v>RomeoJ_3_PckErr3</v>
      </c>
      <c r="F69" s="26">
        <f>Combination!I69</f>
        <v>56.565217391304351</v>
      </c>
      <c r="G69" s="26">
        <f>Combination!J69</f>
        <v>21.328227320441119</v>
      </c>
      <c r="H69" s="25">
        <f>Combination!F69</f>
        <v>23</v>
      </c>
      <c r="J69" s="12"/>
      <c r="K69" s="12"/>
      <c r="L69" s="46"/>
      <c r="M69" s="46"/>
      <c r="N69" s="46"/>
      <c r="O69" s="46"/>
      <c r="P69" s="46"/>
      <c r="Q69" s="46"/>
      <c r="R69" s="46"/>
      <c r="S69" s="47"/>
    </row>
    <row r="70" spans="1:19" x14ac:dyDescent="0.2">
      <c r="A70" s="7" t="str">
        <f>'Exp_3 (All)'!A72</f>
        <v>RomeoJ_8_PckErr1</v>
      </c>
      <c r="B70" s="25">
        <f>Combination!G70</f>
        <v>23</v>
      </c>
      <c r="C70" s="25">
        <f>Combination!F70</f>
        <v>23</v>
      </c>
      <c r="E70" s="7" t="str">
        <f>'Exp_3 (All)'!A72</f>
        <v>RomeoJ_8_PckErr1</v>
      </c>
      <c r="F70" s="26">
        <f>Combination!I70</f>
        <v>44.173913043478258</v>
      </c>
      <c r="G70" s="26">
        <f>Combination!J70</f>
        <v>20.737870877637111</v>
      </c>
      <c r="H70" s="25">
        <f>Combination!F70</f>
        <v>23</v>
      </c>
      <c r="J70" s="12"/>
      <c r="K70" s="12"/>
      <c r="L70" s="46"/>
      <c r="M70" s="46"/>
      <c r="N70" s="46"/>
      <c r="O70" s="46"/>
      <c r="P70" s="46"/>
      <c r="Q70" s="46"/>
      <c r="R70" s="46"/>
      <c r="S70" s="47"/>
    </row>
    <row r="71" spans="1:19" x14ac:dyDescent="0.2">
      <c r="A71" s="7" t="str">
        <f>'Exp_3 (All)'!A73</f>
        <v>RomeoJ_8_PckErr3</v>
      </c>
      <c r="B71" s="25">
        <f>Combination!G71</f>
        <v>23</v>
      </c>
      <c r="C71" s="25">
        <f>Combination!F71</f>
        <v>23</v>
      </c>
      <c r="E71" s="7" t="str">
        <f>'Exp_3 (All)'!A73</f>
        <v>RomeoJ_8_PckErr3</v>
      </c>
      <c r="F71" s="26">
        <f>Combination!I71</f>
        <v>62.869565217391305</v>
      </c>
      <c r="G71" s="26">
        <f>Combination!J71</f>
        <v>23.624533372642492</v>
      </c>
      <c r="H71" s="25">
        <f>Combination!F71</f>
        <v>23</v>
      </c>
      <c r="J71" s="12"/>
      <c r="K71" s="12"/>
      <c r="L71" s="46"/>
      <c r="M71" s="46"/>
      <c r="N71" s="46"/>
      <c r="O71" s="46"/>
      <c r="P71" s="46"/>
      <c r="Q71" s="46"/>
      <c r="R71" s="46"/>
      <c r="S71" s="47"/>
    </row>
    <row r="72" spans="1:19" x14ac:dyDescent="0.2">
      <c r="A72" s="7" t="str">
        <f>'Exp_3 (All)'!A74</f>
        <v>RomeoJ_10_PckErr1</v>
      </c>
      <c r="B72" s="25">
        <f>Combination!G72</f>
        <v>23</v>
      </c>
      <c r="C72" s="25">
        <f>Combination!F72</f>
        <v>23</v>
      </c>
      <c r="E72" s="7" t="str">
        <f>'Exp_3 (All)'!A74</f>
        <v>RomeoJ_10_PckErr1</v>
      </c>
      <c r="F72" s="26">
        <f>Combination!I72</f>
        <v>48.739130434782609</v>
      </c>
      <c r="G72" s="26">
        <f>Combination!J72</f>
        <v>18.95980770736864</v>
      </c>
      <c r="H72" s="25">
        <f>Combination!F72</f>
        <v>23</v>
      </c>
      <c r="J72" s="12"/>
      <c r="K72" s="12"/>
      <c r="L72" s="46"/>
      <c r="M72" s="46"/>
      <c r="N72" s="46"/>
      <c r="O72" s="46"/>
      <c r="P72" s="46"/>
      <c r="Q72" s="46"/>
      <c r="R72" s="46"/>
      <c r="S72" s="47"/>
    </row>
    <row r="73" spans="1:19" x14ac:dyDescent="0.2">
      <c r="A73" s="7" t="str">
        <f>'Exp_3 (All)'!A75</f>
        <v>RomeoJ_10_PckErr3</v>
      </c>
      <c r="B73" s="25">
        <f>Combination!G73</f>
        <v>23</v>
      </c>
      <c r="C73" s="25">
        <f>Combination!F73</f>
        <v>23</v>
      </c>
      <c r="E73" s="7" t="str">
        <f>'Exp_3 (All)'!A75</f>
        <v>RomeoJ_10_PckErr3</v>
      </c>
      <c r="F73" s="26">
        <f>Combination!I73</f>
        <v>64.869565217391298</v>
      </c>
      <c r="G73" s="26">
        <f>Combination!J73</f>
        <v>23.112972248631461</v>
      </c>
      <c r="H73" s="25">
        <f>Combination!F73</f>
        <v>23</v>
      </c>
      <c r="J73" s="12"/>
      <c r="K73" s="12"/>
      <c r="L73" s="46"/>
      <c r="M73" s="46"/>
      <c r="N73" s="46"/>
      <c r="O73" s="46"/>
      <c r="P73" s="46"/>
      <c r="Q73" s="46"/>
      <c r="R73" s="46"/>
      <c r="S73" s="47"/>
    </row>
    <row r="74" spans="1:19" x14ac:dyDescent="0.2">
      <c r="A74" s="7" t="str">
        <f>'Exp_3 (All)'!A76</f>
        <v>RomeoJ_11_PckErr1</v>
      </c>
      <c r="B74" s="25">
        <f>Combination!G74</f>
        <v>23</v>
      </c>
      <c r="C74" s="25">
        <f>Combination!F74</f>
        <v>23</v>
      </c>
      <c r="E74" s="7" t="str">
        <f>'Exp_3 (All)'!A76</f>
        <v>RomeoJ_11_PckErr1</v>
      </c>
      <c r="F74" s="26">
        <f>Combination!I74</f>
        <v>58.304347826086953</v>
      </c>
      <c r="G74" s="26">
        <f>Combination!J74</f>
        <v>19.0535961354202</v>
      </c>
      <c r="H74" s="25">
        <f>Combination!F74</f>
        <v>23</v>
      </c>
      <c r="J74" s="12"/>
      <c r="K74" s="12"/>
      <c r="L74" s="46"/>
      <c r="M74" s="46"/>
      <c r="N74" s="46"/>
      <c r="O74" s="46"/>
      <c r="P74" s="46"/>
      <c r="Q74" s="46"/>
      <c r="R74" s="46"/>
      <c r="S74" s="47"/>
    </row>
    <row r="75" spans="1:19" x14ac:dyDescent="0.2">
      <c r="A75" s="7" t="str">
        <f>'Exp_3 (All)'!A77</f>
        <v>RomeoJ_11_PckErr3</v>
      </c>
      <c r="B75" s="25">
        <f>Combination!G75</f>
        <v>23</v>
      </c>
      <c r="C75" s="25">
        <f>Combination!F75</f>
        <v>23</v>
      </c>
      <c r="E75" s="7" t="str">
        <f>'Exp_3 (All)'!A77</f>
        <v>RomeoJ_11_PckErr3</v>
      </c>
      <c r="F75" s="26">
        <f>Combination!I75</f>
        <v>69.826086956521735</v>
      </c>
      <c r="G75" s="26">
        <f>Combination!J75</f>
        <v>15.101631982588806</v>
      </c>
      <c r="H75" s="25">
        <f>Combination!F75</f>
        <v>23</v>
      </c>
      <c r="J75" s="12"/>
      <c r="K75" s="12"/>
      <c r="L75" s="46"/>
      <c r="M75" s="46"/>
      <c r="N75" s="46"/>
      <c r="O75" s="46"/>
      <c r="P75" s="46"/>
      <c r="Q75" s="46"/>
      <c r="R75" s="46"/>
      <c r="S75" s="47"/>
    </row>
    <row r="76" spans="1:19" x14ac:dyDescent="0.2">
      <c r="A76" s="7" t="str">
        <f>'Exp_3 (All)'!A78</f>
        <v>RomeoJ_12_PckErr1</v>
      </c>
      <c r="B76" s="25">
        <f>Combination!G76</f>
        <v>23</v>
      </c>
      <c r="C76" s="25">
        <f>Combination!F76</f>
        <v>23</v>
      </c>
      <c r="E76" s="7" t="str">
        <f>'Exp_3 (All)'!A78</f>
        <v>RomeoJ_12_PckErr1</v>
      </c>
      <c r="F76" s="26">
        <f>Combination!I76</f>
        <v>52.869565217391305</v>
      </c>
      <c r="G76" s="26">
        <f>Combination!J76</f>
        <v>18.735732384515686</v>
      </c>
      <c r="H76" s="25">
        <f>Combination!F76</f>
        <v>23</v>
      </c>
      <c r="J76" s="12"/>
      <c r="K76" s="12"/>
      <c r="L76" s="46"/>
      <c r="M76" s="46"/>
      <c r="N76" s="46"/>
      <c r="O76" s="46"/>
      <c r="P76" s="46"/>
      <c r="Q76" s="46"/>
      <c r="R76" s="46"/>
      <c r="S76" s="47"/>
    </row>
    <row r="77" spans="1:19" x14ac:dyDescent="0.2">
      <c r="A77" s="7" t="str">
        <f>'Exp_3 (All)'!A79</f>
        <v>RomeoJ_12_PckErr3</v>
      </c>
      <c r="B77" s="25">
        <f>Combination!G77</f>
        <v>23</v>
      </c>
      <c r="C77" s="25">
        <f>Combination!F77</f>
        <v>23</v>
      </c>
      <c r="E77" s="7" t="str">
        <f>'Exp_3 (All)'!A79</f>
        <v>RomeoJ_12_PckErr3</v>
      </c>
      <c r="F77" s="26">
        <f>Combination!I77</f>
        <v>67.434782608695656</v>
      </c>
      <c r="G77" s="26">
        <f>Combination!J77</f>
        <v>19.938145457107453</v>
      </c>
      <c r="H77" s="25">
        <f>Combination!F77</f>
        <v>23</v>
      </c>
      <c r="J77" s="12"/>
      <c r="K77" s="12"/>
      <c r="L77" s="46"/>
      <c r="M77" s="46"/>
      <c r="N77" s="46"/>
      <c r="O77" s="46"/>
      <c r="P77" s="46"/>
      <c r="Q77" s="46"/>
      <c r="R77" s="46"/>
      <c r="S77" s="47"/>
    </row>
    <row r="78" spans="1:19" x14ac:dyDescent="0.2">
      <c r="A78" s="7" t="str">
        <f>'Exp_3 (All)'!A80</f>
        <v>RomeoJ_14_PckErr1</v>
      </c>
      <c r="B78" s="25">
        <f>Combination!G78</f>
        <v>23</v>
      </c>
      <c r="C78" s="25">
        <f>Combination!F78</f>
        <v>23</v>
      </c>
      <c r="E78" s="7" t="str">
        <f>'Exp_3 (All)'!A80</f>
        <v>RomeoJ_14_PckErr1</v>
      </c>
      <c r="F78" s="26">
        <f>Combination!I78</f>
        <v>63.434782608695649</v>
      </c>
      <c r="G78" s="26">
        <f>Combination!J78</f>
        <v>18.157958653179954</v>
      </c>
      <c r="H78" s="25">
        <f>Combination!F78</f>
        <v>23</v>
      </c>
      <c r="J78" s="12"/>
      <c r="K78" s="12"/>
      <c r="L78" s="46"/>
      <c r="M78" s="46"/>
      <c r="N78" s="46"/>
      <c r="O78" s="46"/>
      <c r="P78" s="46"/>
      <c r="Q78" s="46"/>
      <c r="R78" s="46"/>
      <c r="S78" s="47"/>
    </row>
    <row r="79" spans="1:19" x14ac:dyDescent="0.2">
      <c r="A79" s="7" t="str">
        <f>'Exp_3 (All)'!A81</f>
        <v>RomeoJ_14_PckErr3</v>
      </c>
      <c r="B79" s="25">
        <f>Combination!G79</f>
        <v>23</v>
      </c>
      <c r="C79" s="25">
        <f>Combination!F79</f>
        <v>23</v>
      </c>
      <c r="E79" s="7" t="str">
        <f>'Exp_3 (All)'!A81</f>
        <v>RomeoJ_14_PckErr3</v>
      </c>
      <c r="F79" s="26">
        <f>Combination!I79</f>
        <v>71.565217391304344</v>
      </c>
      <c r="G79" s="26">
        <f>Combination!J79</f>
        <v>17.429927468050515</v>
      </c>
      <c r="H79" s="25">
        <f>Combination!F79</f>
        <v>23</v>
      </c>
      <c r="J79" s="12"/>
      <c r="K79" s="12"/>
      <c r="L79" s="46"/>
      <c r="M79" s="46"/>
      <c r="N79" s="46"/>
      <c r="O79" s="46"/>
      <c r="P79" s="46"/>
      <c r="Q79" s="46"/>
      <c r="R79" s="46"/>
      <c r="S79" s="47"/>
    </row>
    <row r="80" spans="1:19" x14ac:dyDescent="0.2">
      <c r="A80" s="7" t="str">
        <f>'Exp_3 (All)'!A82</f>
        <v>RomeoJ_15_PckErr1</v>
      </c>
      <c r="B80" s="25">
        <f>Combination!G80</f>
        <v>23</v>
      </c>
      <c r="C80" s="25">
        <f>Combination!F80</f>
        <v>23</v>
      </c>
      <c r="E80" s="7" t="str">
        <f>'Exp_3 (All)'!A82</f>
        <v>RomeoJ_15_PckErr1</v>
      </c>
      <c r="F80" s="26">
        <f>Combination!I80</f>
        <v>71.260869565217391</v>
      </c>
      <c r="G80" s="26">
        <f>Combination!J80</f>
        <v>17.273777792060596</v>
      </c>
      <c r="H80" s="25">
        <f>Combination!F80</f>
        <v>23</v>
      </c>
      <c r="J80" s="12"/>
      <c r="K80" s="12"/>
      <c r="L80" s="46"/>
      <c r="M80" s="46"/>
      <c r="N80" s="46"/>
      <c r="O80" s="46"/>
      <c r="P80" s="46"/>
      <c r="Q80" s="46"/>
      <c r="R80" s="46"/>
      <c r="S80" s="47"/>
    </row>
    <row r="81" spans="1:19" x14ac:dyDescent="0.2">
      <c r="A81" s="7" t="str">
        <f>'Exp_3 (All)'!A83</f>
        <v>RomeoJ_15_PckErr3</v>
      </c>
      <c r="B81" s="25">
        <f>Combination!G81</f>
        <v>23</v>
      </c>
      <c r="C81" s="25">
        <f>Combination!F81</f>
        <v>23</v>
      </c>
      <c r="E81" s="7" t="str">
        <f>'Exp_3 (All)'!A83</f>
        <v>RomeoJ_15_PckErr3</v>
      </c>
      <c r="F81" s="26">
        <f>Combination!I81</f>
        <v>82.565217391304344</v>
      </c>
      <c r="G81" s="26">
        <f>Combination!J81</f>
        <v>10.723068111474472</v>
      </c>
      <c r="H81" s="25">
        <f>Combination!F81</f>
        <v>23</v>
      </c>
      <c r="J81" s="12"/>
      <c r="K81" s="12"/>
      <c r="L81" s="46"/>
      <c r="M81" s="46"/>
      <c r="N81" s="46"/>
      <c r="O81" s="46"/>
      <c r="P81" s="46"/>
      <c r="Q81" s="46"/>
      <c r="R81" s="46"/>
      <c r="S81" s="47"/>
    </row>
    <row r="82" spans="1:19" x14ac:dyDescent="0.2">
      <c r="A82" s="7" t="str">
        <f>'Exp_3 (All)'!A84</f>
        <v>Cactus_0</v>
      </c>
      <c r="B82" s="25">
        <f>Combination!G82</f>
        <v>1</v>
      </c>
      <c r="C82" s="25">
        <f>Combination!F82</f>
        <v>23</v>
      </c>
      <c r="E82" s="7" t="str">
        <f>'Exp_3 (All)'!A84</f>
        <v>Cactus_0</v>
      </c>
      <c r="F82" s="26">
        <f>Combination!I82</f>
        <v>0.43478260869565216</v>
      </c>
      <c r="G82" s="26">
        <f>Combination!J82</f>
        <v>2.0851441405707476</v>
      </c>
      <c r="H82" s="25">
        <f>Combination!F82</f>
        <v>23</v>
      </c>
      <c r="J82" s="12"/>
      <c r="K82" s="12"/>
      <c r="L82" s="46"/>
      <c r="M82" s="46"/>
      <c r="N82" s="46"/>
      <c r="O82" s="46"/>
      <c r="P82" s="46"/>
      <c r="Q82" s="46"/>
      <c r="R82" s="46"/>
      <c r="S82" s="47"/>
    </row>
    <row r="83" spans="1:19" x14ac:dyDescent="0.2">
      <c r="A83" s="7" t="str">
        <f>'Exp_3 (All)'!A85</f>
        <v>Cactus_3</v>
      </c>
      <c r="B83" s="25">
        <f>Combination!G83</f>
        <v>20</v>
      </c>
      <c r="C83" s="25">
        <f>Combination!F83</f>
        <v>23</v>
      </c>
      <c r="E83" s="7" t="str">
        <f>'Exp_3 (All)'!A85</f>
        <v>Cactus_3</v>
      </c>
      <c r="F83" s="26">
        <f>Combination!I83</f>
        <v>26.521739130434781</v>
      </c>
      <c r="G83" s="26">
        <f>Combination!J83</f>
        <v>21.13564323648</v>
      </c>
      <c r="H83" s="25">
        <f>Combination!F83</f>
        <v>23</v>
      </c>
      <c r="J83" s="12"/>
      <c r="K83" s="12"/>
      <c r="L83" s="46"/>
      <c r="M83" s="46"/>
      <c r="N83" s="46"/>
      <c r="O83" s="46"/>
      <c r="P83" s="46"/>
      <c r="Q83" s="46"/>
      <c r="R83" s="46"/>
      <c r="S83" s="47"/>
    </row>
    <row r="84" spans="1:19" x14ac:dyDescent="0.2">
      <c r="A84" s="7" t="str">
        <f>'Exp_3 (All)'!A86</f>
        <v>Cactus_12</v>
      </c>
      <c r="B84" s="25">
        <f>Combination!G84</f>
        <v>21</v>
      </c>
      <c r="C84" s="25">
        <f>Combination!F84</f>
        <v>23</v>
      </c>
      <c r="E84" s="7" t="str">
        <f>'Exp_3 (All)'!A86</f>
        <v>Cactus_12</v>
      </c>
      <c r="F84" s="26">
        <f>Combination!I84</f>
        <v>34.608695652173914</v>
      </c>
      <c r="G84" s="26">
        <f>Combination!J84</f>
        <v>20.341938609757971</v>
      </c>
      <c r="H84" s="25">
        <f>Combination!F84</f>
        <v>23</v>
      </c>
      <c r="J84" s="12"/>
      <c r="K84" s="12"/>
      <c r="L84" s="46"/>
      <c r="M84" s="46"/>
      <c r="N84" s="46"/>
      <c r="O84" s="46"/>
      <c r="P84" s="46"/>
      <c r="Q84" s="46"/>
      <c r="R84" s="46"/>
      <c r="S84" s="47"/>
    </row>
    <row r="85" spans="1:19" x14ac:dyDescent="0.2">
      <c r="A85" s="7" t="str">
        <f>'Exp_3 (All)'!A87</f>
        <v>Cactus_0_PckErr3</v>
      </c>
      <c r="B85" s="25">
        <f>Combination!G85</f>
        <v>23</v>
      </c>
      <c r="C85" s="25">
        <f>Combination!F85</f>
        <v>23</v>
      </c>
      <c r="E85" s="7" t="str">
        <f>'Exp_3 (All)'!A87</f>
        <v>Cactus_0_PckErr3</v>
      </c>
      <c r="F85" s="26">
        <f>Combination!I85</f>
        <v>27.782608695652176</v>
      </c>
      <c r="G85" s="26">
        <f>Combination!J85</f>
        <v>19.771321107602319</v>
      </c>
      <c r="H85" s="25">
        <f>Combination!F85</f>
        <v>23</v>
      </c>
      <c r="J85" s="12"/>
      <c r="K85" s="12"/>
      <c r="L85" s="46"/>
      <c r="M85" s="46"/>
      <c r="N85" s="46"/>
      <c r="O85" s="46"/>
      <c r="P85" s="46"/>
      <c r="Q85" s="46"/>
      <c r="R85" s="46"/>
      <c r="S85" s="47"/>
    </row>
    <row r="86" spans="1:19" x14ac:dyDescent="0.2">
      <c r="A86" s="7" t="str">
        <f>'Exp_3 (All)'!A88</f>
        <v>Cactus_2_PckErr1</v>
      </c>
      <c r="B86" s="25">
        <f>Combination!G86</f>
        <v>20</v>
      </c>
      <c r="C86" s="25">
        <f>Combination!F86</f>
        <v>23</v>
      </c>
      <c r="E86" s="7" t="str">
        <f>'Exp_3 (All)'!A88</f>
        <v>Cactus_2_PckErr1</v>
      </c>
      <c r="F86" s="26">
        <f>Combination!I86</f>
        <v>18.173913043478262</v>
      </c>
      <c r="G86" s="26">
        <f>Combination!J86</f>
        <v>19.611342205035431</v>
      </c>
      <c r="H86" s="25">
        <f>Combination!F86</f>
        <v>23</v>
      </c>
      <c r="J86" s="12"/>
      <c r="K86" s="12"/>
      <c r="L86" s="46"/>
      <c r="M86" s="46"/>
      <c r="N86" s="46"/>
      <c r="O86" s="46"/>
      <c r="P86" s="46"/>
      <c r="Q86" s="46"/>
      <c r="R86" s="46"/>
      <c r="S86" s="47"/>
    </row>
    <row r="87" spans="1:19" x14ac:dyDescent="0.2">
      <c r="A87" s="7" t="str">
        <f>'Exp_3 (All)'!A89</f>
        <v>Cactus_2_PckErr3</v>
      </c>
      <c r="B87" s="25">
        <f>Combination!G87</f>
        <v>23</v>
      </c>
      <c r="C87" s="25">
        <f>Combination!F87</f>
        <v>23</v>
      </c>
      <c r="E87" s="7" t="str">
        <f>'Exp_3 (All)'!A89</f>
        <v>Cactus_2_PckErr3</v>
      </c>
      <c r="F87" s="26">
        <f>Combination!I87</f>
        <v>48.478260869565219</v>
      </c>
      <c r="G87" s="26">
        <f>Combination!J87</f>
        <v>23.590964304961016</v>
      </c>
      <c r="H87" s="25">
        <f>Combination!F87</f>
        <v>23</v>
      </c>
      <c r="J87" s="12"/>
      <c r="K87" s="12"/>
      <c r="L87" s="46"/>
      <c r="M87" s="46"/>
      <c r="N87" s="46"/>
      <c r="O87" s="46"/>
      <c r="P87" s="46"/>
      <c r="Q87" s="46"/>
      <c r="R87" s="46"/>
      <c r="S87" s="47"/>
    </row>
    <row r="88" spans="1:19" x14ac:dyDescent="0.2">
      <c r="A88" s="7" t="str">
        <f>'Exp_3 (All)'!A90</f>
        <v>Cactus_3_PckErr1</v>
      </c>
      <c r="B88" s="25">
        <f>Combination!G88</f>
        <v>23</v>
      </c>
      <c r="C88" s="25">
        <f>Combination!F88</f>
        <v>23</v>
      </c>
      <c r="E88" s="7" t="str">
        <f>'Exp_3 (All)'!A90</f>
        <v>Cactus_3_PckErr1</v>
      </c>
      <c r="F88" s="26">
        <f>Combination!I88</f>
        <v>35.478260869565219</v>
      </c>
      <c r="G88" s="26">
        <f>Combination!J88</f>
        <v>25.380503550448097</v>
      </c>
      <c r="H88" s="25">
        <f>Combination!F88</f>
        <v>23</v>
      </c>
      <c r="J88" s="12"/>
      <c r="K88" s="12"/>
      <c r="L88" s="46"/>
      <c r="M88" s="46"/>
      <c r="N88" s="46"/>
      <c r="O88" s="46"/>
      <c r="P88" s="46"/>
      <c r="Q88" s="46"/>
      <c r="R88" s="46"/>
      <c r="S88" s="47"/>
    </row>
    <row r="89" spans="1:19" x14ac:dyDescent="0.2">
      <c r="A89" s="7" t="str">
        <f>'Exp_3 (All)'!A91</f>
        <v>Cactus_3_PckErr3</v>
      </c>
      <c r="B89" s="25">
        <f>Combination!G89</f>
        <v>23</v>
      </c>
      <c r="C89" s="25">
        <f>Combination!F89</f>
        <v>23</v>
      </c>
      <c r="E89" s="7" t="str">
        <f>'Exp_3 (All)'!A91</f>
        <v>Cactus_3_PckErr3</v>
      </c>
      <c r="F89" s="26">
        <f>Combination!I89</f>
        <v>55.478260869565219</v>
      </c>
      <c r="G89" s="26">
        <f>Combination!J89</f>
        <v>22.592978726742423</v>
      </c>
      <c r="H89" s="25">
        <f>Combination!F89</f>
        <v>23</v>
      </c>
      <c r="J89" s="12"/>
      <c r="K89" s="12"/>
      <c r="L89" s="46"/>
      <c r="M89" s="46"/>
      <c r="N89" s="46"/>
      <c r="O89" s="46"/>
      <c r="P89" s="46"/>
      <c r="Q89" s="46"/>
      <c r="R89" s="46"/>
      <c r="S89" s="47"/>
    </row>
    <row r="90" spans="1:19" x14ac:dyDescent="0.2">
      <c r="A90" s="7" t="str">
        <f>'Exp_3 (All)'!A92</f>
        <v>Cactus_8_PckErr1</v>
      </c>
      <c r="B90" s="25">
        <f>Combination!G90</f>
        <v>22</v>
      </c>
      <c r="C90" s="25">
        <f>Combination!F90</f>
        <v>23</v>
      </c>
      <c r="E90" s="7" t="str">
        <f>'Exp_3 (All)'!A92</f>
        <v>Cactus_8_PckErr1</v>
      </c>
      <c r="F90" s="26">
        <f>Combination!I90</f>
        <v>22.869565217391305</v>
      </c>
      <c r="G90" s="26">
        <f>Combination!J90</f>
        <v>20.325318621736262</v>
      </c>
      <c r="H90" s="25">
        <f>Combination!F90</f>
        <v>23</v>
      </c>
      <c r="J90" s="12"/>
      <c r="K90" s="12"/>
      <c r="L90" s="46"/>
      <c r="M90" s="46"/>
      <c r="N90" s="46"/>
      <c r="O90" s="46"/>
      <c r="P90" s="46"/>
      <c r="Q90" s="46"/>
      <c r="R90" s="46"/>
      <c r="S90" s="47"/>
    </row>
    <row r="91" spans="1:19" x14ac:dyDescent="0.2">
      <c r="A91" s="7" t="str">
        <f>'Exp_3 (All)'!A93</f>
        <v>Cactus_8_PckErr3</v>
      </c>
      <c r="B91" s="25">
        <f>Combination!G91</f>
        <v>23</v>
      </c>
      <c r="C91" s="25">
        <f>Combination!F91</f>
        <v>23</v>
      </c>
      <c r="E91" s="7" t="str">
        <f>'Exp_3 (All)'!A93</f>
        <v>Cactus_8_PckErr3</v>
      </c>
      <c r="F91" s="26">
        <f>Combination!I91</f>
        <v>57.391304347826086</v>
      </c>
      <c r="G91" s="26">
        <f>Combination!J91</f>
        <v>19.951621329503261</v>
      </c>
      <c r="H91" s="25">
        <f>Combination!F91</f>
        <v>23</v>
      </c>
      <c r="J91" s="12"/>
      <c r="K91" s="12"/>
      <c r="L91" s="46"/>
      <c r="M91" s="46"/>
      <c r="N91" s="46"/>
      <c r="O91" s="46"/>
      <c r="P91" s="46"/>
      <c r="Q91" s="46"/>
      <c r="R91" s="46"/>
      <c r="S91" s="47"/>
    </row>
    <row r="92" spans="1:19" x14ac:dyDescent="0.2">
      <c r="A92" s="7" t="str">
        <f>'Exp_3 (All)'!A94</f>
        <v>Cactus_10_PckErr1</v>
      </c>
      <c r="B92" s="25">
        <f>Combination!G92</f>
        <v>23</v>
      </c>
      <c r="C92" s="25">
        <f>Combination!F92</f>
        <v>23</v>
      </c>
      <c r="E92" s="7" t="str">
        <f>'Exp_3 (All)'!A94</f>
        <v>Cactus_10_PckErr1</v>
      </c>
      <c r="F92" s="26">
        <f>Combination!I92</f>
        <v>41</v>
      </c>
      <c r="G92" s="26">
        <f>Combination!J92</f>
        <v>22.22202020110192</v>
      </c>
      <c r="H92" s="25">
        <f>Combination!F92</f>
        <v>23</v>
      </c>
      <c r="J92" s="12"/>
      <c r="K92" s="12"/>
      <c r="L92" s="46"/>
      <c r="M92" s="46"/>
      <c r="N92" s="46"/>
      <c r="O92" s="46"/>
      <c r="P92" s="46"/>
      <c r="Q92" s="46"/>
      <c r="R92" s="46"/>
      <c r="S92" s="47"/>
    </row>
    <row r="93" spans="1:19" x14ac:dyDescent="0.2">
      <c r="A93" s="7" t="str">
        <f>'Exp_3 (All)'!A95</f>
        <v>Cactus_10_PckErr3</v>
      </c>
      <c r="B93" s="25">
        <f>Combination!G93</f>
        <v>23</v>
      </c>
      <c r="C93" s="25">
        <f>Combination!F93</f>
        <v>23</v>
      </c>
      <c r="E93" s="7" t="str">
        <f>'Exp_3 (All)'!A95</f>
        <v>Cactus_10_PckErr3</v>
      </c>
      <c r="F93" s="26">
        <f>Combination!I93</f>
        <v>64.956521739130437</v>
      </c>
      <c r="G93" s="26">
        <f>Combination!J93</f>
        <v>18.614457384393862</v>
      </c>
      <c r="H93" s="25">
        <f>Combination!F93</f>
        <v>23</v>
      </c>
      <c r="J93" s="12"/>
      <c r="K93" s="12"/>
      <c r="L93" s="46"/>
      <c r="M93" s="46"/>
      <c r="N93" s="46"/>
      <c r="O93" s="46"/>
      <c r="P93" s="46"/>
      <c r="Q93" s="46"/>
      <c r="R93" s="46"/>
      <c r="S93" s="47"/>
    </row>
    <row r="94" spans="1:19" x14ac:dyDescent="0.2">
      <c r="A94" s="7" t="str">
        <f>'Exp_3 (All)'!A96</f>
        <v>Cactus_11_PckErr1</v>
      </c>
      <c r="B94" s="25">
        <f>Combination!G94</f>
        <v>23</v>
      </c>
      <c r="C94" s="25">
        <f>Combination!F94</f>
        <v>23</v>
      </c>
      <c r="E94" s="7" t="str">
        <f>'Exp_3 (All)'!A96</f>
        <v>Cactus_11_PckErr1</v>
      </c>
      <c r="F94" s="26">
        <f>Combination!I94</f>
        <v>50.739130434782609</v>
      </c>
      <c r="G94" s="26">
        <f>Combination!J94</f>
        <v>21.642167156028673</v>
      </c>
      <c r="H94" s="25">
        <f>Combination!F94</f>
        <v>23</v>
      </c>
      <c r="J94" s="12"/>
      <c r="K94" s="12"/>
      <c r="L94" s="46"/>
      <c r="M94" s="46"/>
      <c r="N94" s="46"/>
      <c r="O94" s="46"/>
      <c r="P94" s="46"/>
      <c r="Q94" s="46"/>
      <c r="R94" s="46"/>
      <c r="S94" s="47"/>
    </row>
    <row r="95" spans="1:19" x14ac:dyDescent="0.2">
      <c r="A95" s="7" t="str">
        <f>'Exp_3 (All)'!A97</f>
        <v>Cactus_11_PckErr3</v>
      </c>
      <c r="B95" s="25">
        <f>Combination!G95</f>
        <v>23</v>
      </c>
      <c r="C95" s="25">
        <f>Combination!F95</f>
        <v>23</v>
      </c>
      <c r="E95" s="7" t="str">
        <f>'Exp_3 (All)'!A97</f>
        <v>Cactus_11_PckErr3</v>
      </c>
      <c r="F95" s="26">
        <f>Combination!I95</f>
        <v>70.217391304347828</v>
      </c>
      <c r="G95" s="26">
        <f>Combination!J95</f>
        <v>19.860780268795466</v>
      </c>
      <c r="H95" s="25">
        <f>Combination!F95</f>
        <v>23</v>
      </c>
      <c r="J95" s="12"/>
      <c r="K95" s="12"/>
      <c r="L95" s="46"/>
      <c r="M95" s="46"/>
      <c r="N95" s="46"/>
      <c r="O95" s="46"/>
      <c r="P95" s="46"/>
      <c r="Q95" s="46"/>
      <c r="R95" s="46"/>
      <c r="S95" s="47"/>
    </row>
    <row r="96" spans="1:19" x14ac:dyDescent="0.2">
      <c r="A96" s="7" t="str">
        <f>'Exp_3 (All)'!A98</f>
        <v>Cactus_12_PckErr1</v>
      </c>
      <c r="B96" s="25">
        <f>Combination!G96</f>
        <v>23</v>
      </c>
      <c r="C96" s="25">
        <f>Combination!F96</f>
        <v>23</v>
      </c>
      <c r="E96" s="7" t="str">
        <f>'Exp_3 (All)'!A98</f>
        <v>Cactus_12_PckErr1</v>
      </c>
      <c r="F96" s="26">
        <f>Combination!I96</f>
        <v>40.434782608695649</v>
      </c>
      <c r="G96" s="26">
        <f>Combination!J96</f>
        <v>22.679237775704816</v>
      </c>
      <c r="H96" s="25">
        <f>Combination!F96</f>
        <v>23</v>
      </c>
      <c r="J96" s="12"/>
      <c r="K96" s="12"/>
      <c r="L96" s="46"/>
      <c r="M96" s="46"/>
      <c r="N96" s="46"/>
      <c r="O96" s="46"/>
      <c r="P96" s="46"/>
      <c r="Q96" s="46"/>
      <c r="R96" s="46"/>
      <c r="S96" s="47"/>
    </row>
    <row r="97" spans="1:19" x14ac:dyDescent="0.2">
      <c r="A97" s="7" t="str">
        <f>'Exp_3 (All)'!A99</f>
        <v>Cactus_12_PckErr3</v>
      </c>
      <c r="B97" s="25">
        <f>Combination!G97</f>
        <v>23</v>
      </c>
      <c r="C97" s="25">
        <f>Combination!F97</f>
        <v>23</v>
      </c>
      <c r="E97" s="7" t="str">
        <f>'Exp_3 (All)'!A99</f>
        <v>Cactus_12_PckErr3</v>
      </c>
      <c r="F97" s="26">
        <f>Combination!I97</f>
        <v>61.565217391304351</v>
      </c>
      <c r="G97" s="26">
        <f>Combination!J97</f>
        <v>20.500168706526473</v>
      </c>
      <c r="H97" s="25">
        <f>Combination!F97</f>
        <v>23</v>
      </c>
      <c r="J97" s="12"/>
      <c r="K97" s="12"/>
      <c r="L97" s="46"/>
      <c r="M97" s="46"/>
      <c r="N97" s="46"/>
      <c r="O97" s="46"/>
      <c r="P97" s="46"/>
      <c r="Q97" s="46"/>
      <c r="R97" s="46"/>
      <c r="S97" s="47"/>
    </row>
    <row r="98" spans="1:19" x14ac:dyDescent="0.2">
      <c r="A98" s="7" t="str">
        <f>'Exp_3 (All)'!A100</f>
        <v>Cactus_14_PckErr1</v>
      </c>
      <c r="B98" s="25">
        <f>Combination!G98</f>
        <v>23</v>
      </c>
      <c r="C98" s="25">
        <f>Combination!F98</f>
        <v>23</v>
      </c>
      <c r="E98" s="7" t="str">
        <f>'Exp_3 (All)'!A100</f>
        <v>Cactus_14_PckErr1</v>
      </c>
      <c r="F98" s="26">
        <f>Combination!I98</f>
        <v>58.304347826086953</v>
      </c>
      <c r="G98" s="26">
        <f>Combination!J98</f>
        <v>19.657140230850874</v>
      </c>
      <c r="H98" s="25">
        <f>Combination!F98</f>
        <v>23</v>
      </c>
      <c r="J98" s="12"/>
      <c r="K98" s="12"/>
      <c r="L98" s="46"/>
      <c r="M98" s="46"/>
      <c r="N98" s="46"/>
      <c r="O98" s="46"/>
      <c r="P98" s="46"/>
      <c r="Q98" s="46"/>
      <c r="R98" s="46"/>
      <c r="S98" s="47"/>
    </row>
    <row r="99" spans="1:19" x14ac:dyDescent="0.2">
      <c r="A99" s="7" t="str">
        <f>'Exp_3 (All)'!A101</f>
        <v>Cactus_14_PckErr3</v>
      </c>
      <c r="B99" s="25">
        <f>Combination!G99</f>
        <v>23</v>
      </c>
      <c r="C99" s="25">
        <f>Combination!F99</f>
        <v>23</v>
      </c>
      <c r="E99" s="7" t="str">
        <f>'Exp_3 (All)'!A101</f>
        <v>Cactus_14_PckErr3</v>
      </c>
      <c r="F99" s="26">
        <f>Combination!I99</f>
        <v>72.565217391304344</v>
      </c>
      <c r="G99" s="26">
        <f>Combination!J99</f>
        <v>17.84994547217676</v>
      </c>
      <c r="H99" s="25">
        <f>Combination!F99</f>
        <v>23</v>
      </c>
      <c r="J99" s="12"/>
      <c r="K99" s="12"/>
      <c r="L99" s="46"/>
      <c r="M99" s="46"/>
      <c r="N99" s="46"/>
      <c r="O99" s="46"/>
      <c r="P99" s="46"/>
      <c r="Q99" s="46"/>
      <c r="R99" s="46"/>
      <c r="S99" s="47"/>
    </row>
    <row r="100" spans="1:19" x14ac:dyDescent="0.2">
      <c r="A100" s="7" t="str">
        <f>'Exp_3 (All)'!A102</f>
        <v>Cactus_15_PckErr1</v>
      </c>
      <c r="B100" s="25">
        <f>Combination!G100</f>
        <v>23</v>
      </c>
      <c r="C100" s="25">
        <f>Combination!F100</f>
        <v>23</v>
      </c>
      <c r="E100" s="7" t="str">
        <f>'Exp_3 (All)'!A102</f>
        <v>Cactus_15_PckErr1</v>
      </c>
      <c r="F100" s="26">
        <f>Combination!I100</f>
        <v>69.608695652173907</v>
      </c>
      <c r="G100" s="26">
        <f>Combination!J100</f>
        <v>22.820921681719213</v>
      </c>
      <c r="H100" s="25">
        <f>Combination!F100</f>
        <v>23</v>
      </c>
      <c r="J100" s="12"/>
      <c r="K100" s="12"/>
      <c r="L100" s="46"/>
      <c r="M100" s="46"/>
      <c r="N100" s="46"/>
      <c r="O100" s="46"/>
      <c r="P100" s="46"/>
      <c r="Q100" s="46"/>
      <c r="R100" s="46"/>
      <c r="S100" s="47"/>
    </row>
    <row r="101" spans="1:19" x14ac:dyDescent="0.2">
      <c r="A101" s="7" t="str">
        <f>'Exp_3 (All)'!A103</f>
        <v>Cactus_15_PckErr3</v>
      </c>
      <c r="B101" s="25">
        <f>Combination!G101</f>
        <v>23</v>
      </c>
      <c r="C101" s="25">
        <f>Combination!F101</f>
        <v>23</v>
      </c>
      <c r="E101" s="7" t="str">
        <f>'Exp_3 (All)'!A103</f>
        <v>Cactus_15_PckErr3</v>
      </c>
      <c r="F101" s="26">
        <f>Combination!I101</f>
        <v>81.478260869565219</v>
      </c>
      <c r="G101" s="26">
        <f>Combination!J101</f>
        <v>16.278456385434406</v>
      </c>
      <c r="H101" s="25">
        <f>Combination!F101</f>
        <v>23</v>
      </c>
      <c r="J101" s="12"/>
      <c r="K101" s="12"/>
      <c r="L101" s="46"/>
      <c r="M101" s="46"/>
      <c r="N101" s="46"/>
      <c r="O101" s="46"/>
      <c r="P101" s="46"/>
      <c r="Q101" s="46"/>
      <c r="R101" s="46"/>
      <c r="S101" s="47"/>
    </row>
    <row r="102" spans="1:19" x14ac:dyDescent="0.2">
      <c r="A102" s="7" t="str">
        <f>'Exp_3 (All)'!A104</f>
        <v>Basketball_0</v>
      </c>
      <c r="B102" s="25">
        <f>Combination!G102</f>
        <v>2</v>
      </c>
      <c r="C102" s="25">
        <f>Combination!F102</f>
        <v>23</v>
      </c>
      <c r="E102" s="7" t="str">
        <f>'Exp_3 (All)'!A104</f>
        <v>Basketball_0</v>
      </c>
      <c r="F102" s="26">
        <f>Combination!I102</f>
        <v>0.82608695652173914</v>
      </c>
      <c r="G102" s="26">
        <f>Combination!J102</f>
        <v>3.9617738670844203</v>
      </c>
      <c r="H102" s="25">
        <f>Combination!F102</f>
        <v>23</v>
      </c>
      <c r="J102" s="12"/>
      <c r="K102" s="12"/>
      <c r="L102" s="46"/>
      <c r="M102" s="46"/>
      <c r="N102" s="46"/>
      <c r="O102" s="46"/>
      <c r="P102" s="46"/>
      <c r="Q102" s="46"/>
      <c r="R102" s="46"/>
      <c r="S102" s="47"/>
    </row>
    <row r="103" spans="1:19" x14ac:dyDescent="0.2">
      <c r="A103" s="7" t="str">
        <f>'Exp_3 (All)'!A105</f>
        <v>Basketball_3</v>
      </c>
      <c r="B103" s="25">
        <f>Combination!G103</f>
        <v>18</v>
      </c>
      <c r="C103" s="25">
        <f>Combination!F103</f>
        <v>23</v>
      </c>
      <c r="E103" s="7" t="str">
        <f>'Exp_3 (All)'!A105</f>
        <v>Basketball_3</v>
      </c>
      <c r="F103" s="26">
        <f>Combination!I103</f>
        <v>32.130434782608695</v>
      </c>
      <c r="G103" s="26">
        <f>Combination!J103</f>
        <v>29.005178766160309</v>
      </c>
      <c r="H103" s="25">
        <f>Combination!F103</f>
        <v>23</v>
      </c>
      <c r="J103" s="12"/>
      <c r="K103" s="12"/>
      <c r="L103" s="46"/>
      <c r="M103" s="46"/>
      <c r="N103" s="46"/>
      <c r="O103" s="46"/>
      <c r="P103" s="46"/>
      <c r="Q103" s="46"/>
      <c r="R103" s="46"/>
      <c r="S103" s="47"/>
    </row>
    <row r="104" spans="1:19" x14ac:dyDescent="0.2">
      <c r="A104" s="7" t="str">
        <f>'Exp_3 (All)'!A106</f>
        <v>Basketball_12</v>
      </c>
      <c r="B104" s="25">
        <f>Combination!G104</f>
        <v>23</v>
      </c>
      <c r="C104" s="25">
        <f>Combination!F104</f>
        <v>23</v>
      </c>
      <c r="E104" s="7" t="str">
        <f>'Exp_3 (All)'!A106</f>
        <v>Basketball_12</v>
      </c>
      <c r="F104" s="26">
        <f>Combination!I104</f>
        <v>49.521739130434781</v>
      </c>
      <c r="G104" s="26">
        <f>Combination!J104</f>
        <v>19.1094207257653</v>
      </c>
      <c r="H104" s="25">
        <f>Combination!F104</f>
        <v>23</v>
      </c>
      <c r="J104" s="12"/>
      <c r="K104" s="12"/>
      <c r="L104" s="46"/>
      <c r="M104" s="46"/>
      <c r="N104" s="46"/>
      <c r="O104" s="46"/>
      <c r="P104" s="46"/>
      <c r="Q104" s="46"/>
      <c r="R104" s="46"/>
      <c r="S104" s="47"/>
    </row>
    <row r="105" spans="1:19" x14ac:dyDescent="0.2">
      <c r="A105" s="7" t="str">
        <f>'Exp_3 (All)'!A107</f>
        <v>Basketball_0_PckErr3</v>
      </c>
      <c r="B105" s="25">
        <f>Combination!G105</f>
        <v>23</v>
      </c>
      <c r="C105" s="25">
        <f>Combination!F105</f>
        <v>23</v>
      </c>
      <c r="E105" s="7" t="str">
        <f>'Exp_3 (All)'!A107</f>
        <v>Basketball_0_PckErr3</v>
      </c>
      <c r="F105" s="26">
        <f>Combination!I105</f>
        <v>43.565217391304351</v>
      </c>
      <c r="G105" s="26">
        <f>Combination!J105</f>
        <v>23.01743625040595</v>
      </c>
      <c r="H105" s="25">
        <f>Combination!F105</f>
        <v>23</v>
      </c>
      <c r="J105" s="12"/>
      <c r="K105" s="12"/>
      <c r="L105" s="46"/>
      <c r="M105" s="46"/>
      <c r="N105" s="46"/>
      <c r="O105" s="46"/>
      <c r="P105" s="46"/>
      <c r="Q105" s="46"/>
      <c r="R105" s="46"/>
      <c r="S105" s="47"/>
    </row>
    <row r="106" spans="1:19" x14ac:dyDescent="0.2">
      <c r="A106" s="7" t="str">
        <f>'Exp_3 (All)'!A108</f>
        <v>Basketball_2_PckErr1</v>
      </c>
      <c r="B106" s="25">
        <f>Combination!G106</f>
        <v>23</v>
      </c>
      <c r="C106" s="25">
        <f>Combination!F106</f>
        <v>23</v>
      </c>
      <c r="E106" s="7" t="str">
        <f>'Exp_3 (All)'!A108</f>
        <v>Basketball_2_PckErr1</v>
      </c>
      <c r="F106" s="26">
        <f>Combination!I106</f>
        <v>28</v>
      </c>
      <c r="G106" s="26">
        <f>Combination!J106</f>
        <v>23.982948488078318</v>
      </c>
      <c r="H106" s="25">
        <f>Combination!F106</f>
        <v>23</v>
      </c>
      <c r="J106" s="12"/>
      <c r="K106" s="12"/>
      <c r="L106" s="46"/>
      <c r="M106" s="46"/>
      <c r="N106" s="46"/>
      <c r="O106" s="46"/>
      <c r="P106" s="46"/>
      <c r="Q106" s="46"/>
      <c r="R106" s="46"/>
      <c r="S106" s="47"/>
    </row>
    <row r="107" spans="1:19" x14ac:dyDescent="0.2">
      <c r="A107" s="7" t="str">
        <f>'Exp_3 (All)'!A109</f>
        <v>Basketball_2_PckErr3</v>
      </c>
      <c r="B107" s="25">
        <f>Combination!G107</f>
        <v>23</v>
      </c>
      <c r="C107" s="25">
        <f>Combination!F107</f>
        <v>23</v>
      </c>
      <c r="E107" s="7" t="str">
        <f>'Exp_3 (All)'!A109</f>
        <v>Basketball_2_PckErr3</v>
      </c>
      <c r="F107" s="26">
        <f>Combination!I107</f>
        <v>63.521739130434781</v>
      </c>
      <c r="G107" s="26">
        <f>Combination!J107</f>
        <v>24.239092327022988</v>
      </c>
      <c r="H107" s="25">
        <f>Combination!F107</f>
        <v>23</v>
      </c>
      <c r="J107" s="12"/>
      <c r="K107" s="12"/>
      <c r="L107" s="46"/>
      <c r="M107" s="46"/>
      <c r="N107" s="46"/>
      <c r="O107" s="46"/>
      <c r="P107" s="46"/>
      <c r="Q107" s="46"/>
      <c r="R107" s="46"/>
      <c r="S107" s="47"/>
    </row>
    <row r="108" spans="1:19" x14ac:dyDescent="0.2">
      <c r="A108" s="7" t="str">
        <f>'Exp_3 (All)'!A110</f>
        <v>Basketball_3_PckErr1</v>
      </c>
      <c r="B108" s="25">
        <f>Combination!G108</f>
        <v>23</v>
      </c>
      <c r="C108" s="25">
        <f>Combination!F108</f>
        <v>23</v>
      </c>
      <c r="E108" s="7" t="str">
        <f>'Exp_3 (All)'!A110</f>
        <v>Basketball_3_PckErr1</v>
      </c>
      <c r="F108" s="26">
        <f>Combination!I108</f>
        <v>35.565217391304351</v>
      </c>
      <c r="G108" s="26">
        <f>Combination!J108</f>
        <v>25.769654611853635</v>
      </c>
      <c r="H108" s="25">
        <f>Combination!F108</f>
        <v>23</v>
      </c>
      <c r="J108" s="12"/>
      <c r="K108" s="12"/>
      <c r="L108" s="46"/>
      <c r="M108" s="46"/>
      <c r="N108" s="46"/>
      <c r="O108" s="46"/>
      <c r="P108" s="46"/>
      <c r="Q108" s="46"/>
      <c r="R108" s="46"/>
      <c r="S108" s="47"/>
    </row>
    <row r="109" spans="1:19" x14ac:dyDescent="0.2">
      <c r="A109" s="7" t="str">
        <f>'Exp_3 (All)'!A111</f>
        <v>Basketball_3_PckErr3</v>
      </c>
      <c r="B109" s="25">
        <f>Combination!G109</f>
        <v>23</v>
      </c>
      <c r="C109" s="25">
        <f>Combination!F109</f>
        <v>23</v>
      </c>
      <c r="E109" s="7" t="str">
        <f>'Exp_3 (All)'!A111</f>
        <v>Basketball_3_PckErr3</v>
      </c>
      <c r="F109" s="26">
        <f>Combination!I109</f>
        <v>62.695652173913047</v>
      </c>
      <c r="G109" s="26">
        <f>Combination!J109</f>
        <v>19.398769367267267</v>
      </c>
      <c r="H109" s="25">
        <f>Combination!F109</f>
        <v>23</v>
      </c>
      <c r="J109" s="12"/>
      <c r="K109" s="12"/>
      <c r="L109" s="46"/>
      <c r="M109" s="46"/>
      <c r="N109" s="46"/>
      <c r="O109" s="46"/>
      <c r="P109" s="46"/>
      <c r="Q109" s="46"/>
      <c r="R109" s="46"/>
      <c r="S109" s="47"/>
    </row>
    <row r="110" spans="1:19" x14ac:dyDescent="0.2">
      <c r="A110" s="7" t="str">
        <f>'Exp_3 (All)'!A112</f>
        <v>Basketball_8_PckErr1</v>
      </c>
      <c r="B110" s="25">
        <f>Combination!G110</f>
        <v>22</v>
      </c>
      <c r="C110" s="25">
        <f>Combination!F110</f>
        <v>23</v>
      </c>
      <c r="E110" s="7" t="str">
        <f>'Exp_3 (All)'!A112</f>
        <v>Basketball_8_PckErr1</v>
      </c>
      <c r="F110" s="26">
        <f>Combination!I110</f>
        <v>47.304347826086953</v>
      </c>
      <c r="G110" s="26">
        <f>Combination!J110</f>
        <v>24.966222240547864</v>
      </c>
      <c r="H110" s="25">
        <f>Combination!F110</f>
        <v>23</v>
      </c>
      <c r="J110" s="12"/>
      <c r="K110" s="12"/>
      <c r="L110" s="46"/>
      <c r="M110" s="46"/>
      <c r="N110" s="46"/>
      <c r="O110" s="46"/>
      <c r="P110" s="46"/>
      <c r="Q110" s="46"/>
      <c r="R110" s="46"/>
      <c r="S110" s="47"/>
    </row>
    <row r="111" spans="1:19" x14ac:dyDescent="0.2">
      <c r="A111" s="7" t="str">
        <f>'Exp_3 (All)'!A113</f>
        <v>Basketball_8_PckErr3</v>
      </c>
      <c r="B111" s="25">
        <f>Combination!G111</f>
        <v>23</v>
      </c>
      <c r="C111" s="25">
        <f>Combination!F111</f>
        <v>23</v>
      </c>
      <c r="E111" s="7" t="str">
        <f>'Exp_3 (All)'!A113</f>
        <v>Basketball_8_PckErr3</v>
      </c>
      <c r="F111" s="26">
        <f>Combination!I111</f>
        <v>64.521739130434781</v>
      </c>
      <c r="G111" s="26">
        <f>Combination!J111</f>
        <v>20.241428186265981</v>
      </c>
      <c r="H111" s="25">
        <f>Combination!F111</f>
        <v>23</v>
      </c>
      <c r="J111" s="12"/>
      <c r="K111" s="12"/>
      <c r="L111" s="46"/>
      <c r="M111" s="46"/>
      <c r="N111" s="46"/>
      <c r="O111" s="46"/>
      <c r="P111" s="46"/>
      <c r="Q111" s="46"/>
      <c r="R111" s="46"/>
      <c r="S111" s="47"/>
    </row>
    <row r="112" spans="1:19" x14ac:dyDescent="0.2">
      <c r="A112" s="7" t="str">
        <f>'Exp_3 (All)'!A114</f>
        <v>Basketball_10_PckErr1</v>
      </c>
      <c r="B112" s="25">
        <f>Combination!G112</f>
        <v>23</v>
      </c>
      <c r="C112" s="25">
        <f>Combination!F112</f>
        <v>23</v>
      </c>
      <c r="E112" s="7" t="str">
        <f>'Exp_3 (All)'!A114</f>
        <v>Basketball_10_PckErr1</v>
      </c>
      <c r="F112" s="26">
        <f>Combination!I112</f>
        <v>53</v>
      </c>
      <c r="G112" s="26">
        <f>Combination!J112</f>
        <v>21.328597959291439</v>
      </c>
      <c r="H112" s="25">
        <f>Combination!F112</f>
        <v>23</v>
      </c>
      <c r="J112" s="12"/>
      <c r="K112" s="12"/>
      <c r="L112" s="46"/>
      <c r="M112" s="46"/>
      <c r="N112" s="46"/>
      <c r="O112" s="46"/>
      <c r="P112" s="46"/>
      <c r="Q112" s="46"/>
      <c r="R112" s="46"/>
      <c r="S112" s="47"/>
    </row>
    <row r="113" spans="1:19" x14ac:dyDescent="0.2">
      <c r="A113" s="7" t="str">
        <f>'Exp_3 (All)'!A115</f>
        <v>Basketball_10_PckErr3</v>
      </c>
      <c r="B113" s="25">
        <f>Combination!G113</f>
        <v>23</v>
      </c>
      <c r="C113" s="25">
        <f>Combination!F113</f>
        <v>23</v>
      </c>
      <c r="E113" s="7" t="str">
        <f>'Exp_3 (All)'!A115</f>
        <v>Basketball_10_PckErr3</v>
      </c>
      <c r="F113" s="26">
        <f>Combination!I113</f>
        <v>68.347826086956516</v>
      </c>
      <c r="G113" s="26">
        <f>Combination!J113</f>
        <v>22.034288765987547</v>
      </c>
      <c r="H113" s="25">
        <f>Combination!F113</f>
        <v>23</v>
      </c>
      <c r="J113" s="12"/>
      <c r="K113" s="12"/>
      <c r="L113" s="46"/>
      <c r="M113" s="46"/>
      <c r="N113" s="46"/>
      <c r="O113" s="46"/>
      <c r="P113" s="46"/>
      <c r="Q113" s="46"/>
      <c r="R113" s="46"/>
      <c r="S113" s="47"/>
    </row>
    <row r="114" spans="1:19" x14ac:dyDescent="0.2">
      <c r="A114" s="7" t="str">
        <f>'Exp_3 (All)'!A116</f>
        <v>Basketball_11_PckErr1</v>
      </c>
      <c r="B114" s="25">
        <f>Combination!G114</f>
        <v>23</v>
      </c>
      <c r="C114" s="25">
        <f>Combination!F114</f>
        <v>23</v>
      </c>
      <c r="E114" s="7" t="str">
        <f>'Exp_3 (All)'!A116</f>
        <v>Basketball_11_PckErr1</v>
      </c>
      <c r="F114" s="26">
        <f>Combination!I114</f>
        <v>67.304347826086953</v>
      </c>
      <c r="G114" s="26">
        <f>Combination!J114</f>
        <v>23.383045105780649</v>
      </c>
      <c r="H114" s="25">
        <f>Combination!F114</f>
        <v>23</v>
      </c>
      <c r="J114" s="12"/>
      <c r="K114" s="12"/>
      <c r="L114" s="46"/>
      <c r="M114" s="46"/>
      <c r="N114" s="46"/>
      <c r="O114" s="46"/>
      <c r="P114" s="46"/>
      <c r="Q114" s="46"/>
      <c r="R114" s="46"/>
      <c r="S114" s="47"/>
    </row>
    <row r="115" spans="1:19" x14ac:dyDescent="0.2">
      <c r="A115" s="7" t="str">
        <f>'Exp_3 (All)'!A117</f>
        <v>Basketball_11_PckErr3</v>
      </c>
      <c r="B115" s="25">
        <f>Combination!G115</f>
        <v>23</v>
      </c>
      <c r="C115" s="25">
        <f>Combination!F115</f>
        <v>23</v>
      </c>
      <c r="E115" s="7" t="str">
        <f>'Exp_3 (All)'!A117</f>
        <v>Basketball_11_PckErr3</v>
      </c>
      <c r="F115" s="26">
        <f>Combination!I115</f>
        <v>80.260869565217391</v>
      </c>
      <c r="G115" s="26">
        <f>Combination!J115</f>
        <v>16.382411275800841</v>
      </c>
      <c r="H115" s="25">
        <f>Combination!F115</f>
        <v>23</v>
      </c>
      <c r="J115" s="12"/>
      <c r="K115" s="12"/>
      <c r="L115" s="46"/>
      <c r="M115" s="46"/>
      <c r="N115" s="46"/>
      <c r="O115" s="46"/>
      <c r="P115" s="46"/>
      <c r="Q115" s="46"/>
      <c r="R115" s="46"/>
      <c r="S115" s="47"/>
    </row>
    <row r="116" spans="1:19" x14ac:dyDescent="0.2">
      <c r="A116" s="7" t="str">
        <f>'Exp_3 (All)'!A118</f>
        <v>Basketball_12_PckErr1</v>
      </c>
      <c r="B116" s="25">
        <f>Combination!G116</f>
        <v>23</v>
      </c>
      <c r="C116" s="25">
        <f>Combination!F116</f>
        <v>23</v>
      </c>
      <c r="E116" s="7" t="str">
        <f>'Exp_3 (All)'!A118</f>
        <v>Basketball_12_PckErr1</v>
      </c>
      <c r="F116" s="26">
        <f>Combination!I116</f>
        <v>57.086956521739133</v>
      </c>
      <c r="G116" s="26">
        <f>Combination!J116</f>
        <v>19.579472189650485</v>
      </c>
      <c r="H116" s="25">
        <f>Combination!F116</f>
        <v>23</v>
      </c>
      <c r="J116" s="12"/>
      <c r="K116" s="12"/>
      <c r="L116" s="46"/>
      <c r="M116" s="46"/>
      <c r="N116" s="46"/>
      <c r="O116" s="46"/>
      <c r="P116" s="46"/>
      <c r="Q116" s="46"/>
      <c r="R116" s="46"/>
      <c r="S116" s="47"/>
    </row>
    <row r="117" spans="1:19" x14ac:dyDescent="0.2">
      <c r="A117" s="7" t="str">
        <f>'Exp_3 (All)'!A119</f>
        <v>Basketball_12_PckErr3</v>
      </c>
      <c r="B117" s="25">
        <f>Combination!G117</f>
        <v>23</v>
      </c>
      <c r="C117" s="25">
        <f>Combination!F117</f>
        <v>23</v>
      </c>
      <c r="E117" s="7" t="str">
        <f>'Exp_3 (All)'!A119</f>
        <v>Basketball_12_PckErr3</v>
      </c>
      <c r="F117" s="26">
        <f>Combination!I117</f>
        <v>72.782608695652172</v>
      </c>
      <c r="G117" s="26">
        <f>Combination!J117</f>
        <v>17.117127312456077</v>
      </c>
      <c r="H117" s="25">
        <f>Combination!F117</f>
        <v>23</v>
      </c>
      <c r="J117" s="12"/>
      <c r="K117" s="12"/>
      <c r="L117" s="46"/>
      <c r="M117" s="46"/>
      <c r="N117" s="46"/>
      <c r="O117" s="46"/>
      <c r="P117" s="46"/>
      <c r="Q117" s="46"/>
      <c r="R117" s="46"/>
      <c r="S117" s="47"/>
    </row>
    <row r="118" spans="1:19" x14ac:dyDescent="0.2">
      <c r="A118" s="7" t="str">
        <f>'Exp_3 (All)'!A120</f>
        <v>Basketball_14_PckErr1</v>
      </c>
      <c r="B118" s="25">
        <f>Combination!G118</f>
        <v>23</v>
      </c>
      <c r="C118" s="25">
        <f>Combination!F118</f>
        <v>23</v>
      </c>
      <c r="E118" s="7" t="str">
        <f>'Exp_3 (All)'!A120</f>
        <v>Basketball_14_PckErr1</v>
      </c>
      <c r="F118" s="26">
        <f>Combination!I118</f>
        <v>70.043478260869563</v>
      </c>
      <c r="G118" s="26">
        <f>Combination!J118</f>
        <v>20.2764490814289</v>
      </c>
      <c r="H118" s="25">
        <f>Combination!F118</f>
        <v>23</v>
      </c>
      <c r="J118" s="12"/>
      <c r="K118" s="12"/>
      <c r="L118" s="46"/>
      <c r="M118" s="46"/>
      <c r="N118" s="46"/>
      <c r="O118" s="46"/>
      <c r="P118" s="46"/>
      <c r="Q118" s="46"/>
      <c r="R118" s="46"/>
      <c r="S118" s="47"/>
    </row>
    <row r="119" spans="1:19" x14ac:dyDescent="0.2">
      <c r="A119" s="7" t="str">
        <f>'Exp_3 (All)'!A121</f>
        <v>Basketball_14_PckErr3</v>
      </c>
      <c r="B119" s="25">
        <f>Combination!G119</f>
        <v>23</v>
      </c>
      <c r="C119" s="25">
        <f>Combination!F119</f>
        <v>23</v>
      </c>
      <c r="E119" s="7" t="str">
        <f>'Exp_3 (All)'!A121</f>
        <v>Basketball_14_PckErr3</v>
      </c>
      <c r="F119" s="26">
        <f>Combination!I119</f>
        <v>84.304347826086953</v>
      </c>
      <c r="G119" s="26">
        <f>Combination!J119</f>
        <v>15.795381323230043</v>
      </c>
      <c r="H119" s="25">
        <f>Combination!F119</f>
        <v>23</v>
      </c>
      <c r="J119" s="12"/>
      <c r="K119" s="12"/>
      <c r="L119" s="46"/>
      <c r="M119" s="46"/>
      <c r="N119" s="46"/>
      <c r="O119" s="46"/>
      <c r="P119" s="46"/>
      <c r="Q119" s="46"/>
      <c r="R119" s="46"/>
      <c r="S119" s="47"/>
    </row>
    <row r="120" spans="1:19" x14ac:dyDescent="0.2">
      <c r="A120" s="7" t="str">
        <f>'Exp_3 (All)'!A122</f>
        <v>Basketball_15_PckErr1</v>
      </c>
      <c r="B120" s="25">
        <f>Combination!G120</f>
        <v>23</v>
      </c>
      <c r="C120" s="25">
        <f>Combination!F120</f>
        <v>23</v>
      </c>
      <c r="E120" s="7" t="str">
        <f>'Exp_3 (All)'!A122</f>
        <v>Basketball_15_PckErr1</v>
      </c>
      <c r="F120" s="26">
        <f>Combination!I120</f>
        <v>74.173913043478265</v>
      </c>
      <c r="G120" s="26">
        <f>Combination!J120</f>
        <v>18.514495976526661</v>
      </c>
      <c r="H120" s="25">
        <f>Combination!F120</f>
        <v>23</v>
      </c>
      <c r="J120" s="12"/>
      <c r="K120" s="12"/>
      <c r="L120" s="46"/>
      <c r="M120" s="46"/>
      <c r="N120" s="46"/>
      <c r="O120" s="46"/>
      <c r="P120" s="46"/>
      <c r="Q120" s="46"/>
      <c r="R120" s="46"/>
      <c r="S120" s="47"/>
    </row>
    <row r="121" spans="1:19" x14ac:dyDescent="0.2">
      <c r="A121" s="7" t="str">
        <f>'Exp_3 (All)'!A123</f>
        <v>Basketball_15_PckErr3</v>
      </c>
      <c r="B121" s="25">
        <f>Combination!G121</f>
        <v>23</v>
      </c>
      <c r="C121" s="25">
        <f>Combination!F121</f>
        <v>23</v>
      </c>
      <c r="E121" s="7" t="str">
        <f>'Exp_3 (All)'!A123</f>
        <v>Basketball_15_PckErr3</v>
      </c>
      <c r="F121" s="26">
        <f>Combination!I121</f>
        <v>87.782608695652172</v>
      </c>
      <c r="G121" s="26">
        <f>Combination!J121</f>
        <v>12.620173323039497</v>
      </c>
      <c r="H121" s="25">
        <f>Combination!F121</f>
        <v>23</v>
      </c>
      <c r="J121" s="12"/>
      <c r="K121" s="12"/>
      <c r="L121" s="46"/>
      <c r="M121" s="46"/>
      <c r="N121" s="46"/>
      <c r="O121" s="46"/>
      <c r="P121" s="46"/>
      <c r="Q121" s="46"/>
      <c r="R121" s="46"/>
      <c r="S121" s="47"/>
    </row>
    <row r="122" spans="1:19" x14ac:dyDescent="0.2">
      <c r="A122" s="7" t="str">
        <f>'Exp_3 (All)'!A124</f>
        <v>Barbecue_0</v>
      </c>
      <c r="B122" s="25">
        <f>Combination!G122</f>
        <v>1</v>
      </c>
      <c r="C122" s="25">
        <f>Combination!F122</f>
        <v>23</v>
      </c>
      <c r="E122" s="7" t="str">
        <f>'Exp_3 (All)'!A124</f>
        <v>Barbecue_0</v>
      </c>
      <c r="F122" s="26">
        <f>Combination!I122</f>
        <v>2.3043478260869565</v>
      </c>
      <c r="G122" s="26">
        <f>Combination!J122</f>
        <v>11.051263945024962</v>
      </c>
      <c r="H122" s="25">
        <f>Combination!F122</f>
        <v>23</v>
      </c>
      <c r="J122" s="12"/>
      <c r="K122" s="12"/>
      <c r="L122" s="46"/>
      <c r="M122" s="46"/>
      <c r="N122" s="46"/>
      <c r="O122" s="46"/>
      <c r="P122" s="46"/>
      <c r="Q122" s="46"/>
      <c r="R122" s="46"/>
      <c r="S122" s="47"/>
    </row>
    <row r="123" spans="1:19" x14ac:dyDescent="0.2">
      <c r="A123" s="7" t="str">
        <f>'Exp_3 (All)'!A125</f>
        <v>Barbecue_3</v>
      </c>
      <c r="B123" s="25">
        <f>Combination!G123</f>
        <v>19</v>
      </c>
      <c r="C123" s="25">
        <f>Combination!F123</f>
        <v>23</v>
      </c>
      <c r="E123" s="7" t="str">
        <f>'Exp_3 (All)'!A125</f>
        <v>Barbecue_3</v>
      </c>
      <c r="F123" s="26">
        <f>Combination!I123</f>
        <v>25.260869565217391</v>
      </c>
      <c r="G123" s="26">
        <f>Combination!J123</f>
        <v>25.641261831282705</v>
      </c>
      <c r="H123" s="25">
        <f>Combination!F123</f>
        <v>23</v>
      </c>
      <c r="J123" s="12"/>
      <c r="K123" s="12"/>
      <c r="L123" s="46"/>
      <c r="M123" s="46"/>
      <c r="N123" s="46"/>
      <c r="O123" s="46"/>
      <c r="P123" s="46"/>
      <c r="Q123" s="46"/>
      <c r="R123" s="46"/>
      <c r="S123" s="47"/>
    </row>
    <row r="124" spans="1:19" x14ac:dyDescent="0.2">
      <c r="A124" s="7" t="str">
        <f>'Exp_3 (All)'!A126</f>
        <v>Barbecue_12</v>
      </c>
      <c r="B124" s="25">
        <f>Combination!G124</f>
        <v>23</v>
      </c>
      <c r="C124" s="25">
        <f>Combination!F124</f>
        <v>23</v>
      </c>
      <c r="E124" s="7" t="str">
        <f>'Exp_3 (All)'!A126</f>
        <v>Barbecue_12</v>
      </c>
      <c r="F124" s="26">
        <f>Combination!I124</f>
        <v>60.608695652173914</v>
      </c>
      <c r="G124" s="26">
        <f>Combination!J124</f>
        <v>15.643003462003486</v>
      </c>
      <c r="H124" s="25">
        <f>Combination!F124</f>
        <v>23</v>
      </c>
      <c r="J124" s="12"/>
      <c r="K124" s="12"/>
      <c r="L124" s="46"/>
      <c r="M124" s="46"/>
      <c r="N124" s="46"/>
      <c r="O124" s="46"/>
      <c r="P124" s="46"/>
      <c r="Q124" s="46"/>
      <c r="R124" s="46"/>
      <c r="S124" s="47"/>
    </row>
    <row r="125" spans="1:19" x14ac:dyDescent="0.2">
      <c r="A125" s="7" t="str">
        <f>'Exp_3 (All)'!A127</f>
        <v>Barbecue_0_PckErr3</v>
      </c>
      <c r="B125" s="25">
        <f>Combination!G125</f>
        <v>22</v>
      </c>
      <c r="C125" s="25">
        <f>Combination!F125</f>
        <v>23</v>
      </c>
      <c r="E125" s="7" t="str">
        <f>'Exp_3 (All)'!A127</f>
        <v>Barbecue_0_PckErr3</v>
      </c>
      <c r="F125" s="26">
        <f>Combination!I125</f>
        <v>41.869565217391305</v>
      </c>
      <c r="G125" s="26">
        <f>Combination!J125</f>
        <v>23.166010265484935</v>
      </c>
      <c r="H125" s="25">
        <f>Combination!F125</f>
        <v>23</v>
      </c>
      <c r="J125" s="12"/>
      <c r="K125" s="12"/>
      <c r="L125" s="46"/>
      <c r="M125" s="46"/>
      <c r="N125" s="46"/>
      <c r="O125" s="46"/>
      <c r="P125" s="46"/>
      <c r="Q125" s="46"/>
      <c r="R125" s="46"/>
      <c r="S125" s="47"/>
    </row>
    <row r="126" spans="1:19" x14ac:dyDescent="0.2">
      <c r="A126" s="7" t="str">
        <f>'Exp_3 (All)'!A128</f>
        <v>Barbecue_2_PckErr1</v>
      </c>
      <c r="B126" s="25">
        <f>Combination!G126</f>
        <v>21</v>
      </c>
      <c r="C126" s="25">
        <f>Combination!F126</f>
        <v>23</v>
      </c>
      <c r="E126" s="7" t="str">
        <f>'Exp_3 (All)'!A128</f>
        <v>Barbecue_2_PckErr1</v>
      </c>
      <c r="F126" s="26">
        <f>Combination!I126</f>
        <v>17.869565217391305</v>
      </c>
      <c r="G126" s="26">
        <f>Combination!J126</f>
        <v>17.718260605750235</v>
      </c>
      <c r="H126" s="25">
        <f>Combination!F126</f>
        <v>23</v>
      </c>
      <c r="J126" s="12"/>
      <c r="K126" s="12"/>
      <c r="L126" s="46"/>
      <c r="M126" s="46"/>
      <c r="N126" s="46"/>
      <c r="O126" s="46"/>
      <c r="P126" s="46"/>
      <c r="Q126" s="46"/>
      <c r="R126" s="46"/>
      <c r="S126" s="47"/>
    </row>
    <row r="127" spans="1:19" x14ac:dyDescent="0.2">
      <c r="A127" s="7" t="str">
        <f>'Exp_3 (All)'!A129</f>
        <v>Barbecue_2_PckErr3</v>
      </c>
      <c r="B127" s="25">
        <f>Combination!G127</f>
        <v>23</v>
      </c>
      <c r="C127" s="25">
        <f>Combination!F127</f>
        <v>23</v>
      </c>
      <c r="E127" s="7" t="str">
        <f>'Exp_3 (All)'!A129</f>
        <v>Barbecue_2_PckErr3</v>
      </c>
      <c r="F127" s="26">
        <f>Combination!I127</f>
        <v>40.565217391304351</v>
      </c>
      <c r="G127" s="26">
        <f>Combination!J127</f>
        <v>19.279820083460134</v>
      </c>
      <c r="H127" s="25">
        <f>Combination!F127</f>
        <v>23</v>
      </c>
      <c r="J127" s="12"/>
      <c r="K127" s="12"/>
      <c r="L127" s="46"/>
      <c r="M127" s="46"/>
      <c r="N127" s="46"/>
      <c r="O127" s="46"/>
      <c r="P127" s="46"/>
      <c r="Q127" s="46"/>
      <c r="R127" s="46"/>
      <c r="S127" s="47"/>
    </row>
    <row r="128" spans="1:19" x14ac:dyDescent="0.2">
      <c r="A128" s="7" t="str">
        <f>'Exp_3 (All)'!A130</f>
        <v>Barbecue_3_PckErr1</v>
      </c>
      <c r="B128" s="25">
        <f>Combination!G128</f>
        <v>23</v>
      </c>
      <c r="C128" s="25">
        <f>Combination!F128</f>
        <v>23</v>
      </c>
      <c r="E128" s="7" t="str">
        <f>'Exp_3 (All)'!A130</f>
        <v>Barbecue_3_PckErr1</v>
      </c>
      <c r="F128" s="26">
        <f>Combination!I128</f>
        <v>36.347826086956523</v>
      </c>
      <c r="G128" s="26">
        <f>Combination!J128</f>
        <v>25.088223777940435</v>
      </c>
      <c r="H128" s="25">
        <f>Combination!F128</f>
        <v>23</v>
      </c>
      <c r="J128" s="12"/>
      <c r="K128" s="12"/>
      <c r="L128" s="46"/>
      <c r="M128" s="46"/>
      <c r="N128" s="46"/>
      <c r="O128" s="46"/>
      <c r="P128" s="46"/>
      <c r="Q128" s="46"/>
      <c r="R128" s="46"/>
      <c r="S128" s="47"/>
    </row>
    <row r="129" spans="1:19" x14ac:dyDescent="0.2">
      <c r="A129" s="7" t="str">
        <f>'Exp_3 (All)'!A131</f>
        <v>Barbecue_3_PckErr3</v>
      </c>
      <c r="B129" s="25">
        <f>Combination!G129</f>
        <v>23</v>
      </c>
      <c r="C129" s="25">
        <f>Combination!F129</f>
        <v>23</v>
      </c>
      <c r="E129" s="7" t="str">
        <f>'Exp_3 (All)'!A131</f>
        <v>Barbecue_3_PckErr3</v>
      </c>
      <c r="F129" s="26">
        <f>Combination!I129</f>
        <v>50.652173913043477</v>
      </c>
      <c r="G129" s="26">
        <f>Combination!J129</f>
        <v>25.95732283375256</v>
      </c>
      <c r="H129" s="25">
        <f>Combination!F129</f>
        <v>23</v>
      </c>
      <c r="J129" s="12"/>
      <c r="K129" s="12"/>
      <c r="L129" s="46"/>
      <c r="M129" s="46"/>
      <c r="N129" s="46"/>
      <c r="O129" s="46"/>
      <c r="P129" s="46"/>
      <c r="Q129" s="46"/>
      <c r="R129" s="46"/>
      <c r="S129" s="47"/>
    </row>
    <row r="130" spans="1:19" x14ac:dyDescent="0.2">
      <c r="A130" s="7" t="str">
        <f>'Exp_3 (All)'!A132</f>
        <v>Barbecue_8_PckErr1</v>
      </c>
      <c r="B130" s="25">
        <f>Combination!G130</f>
        <v>23</v>
      </c>
      <c r="C130" s="25">
        <f>Combination!F130</f>
        <v>23</v>
      </c>
      <c r="E130" s="7" t="str">
        <f>'Exp_3 (All)'!A132</f>
        <v>Barbecue_8_PckErr1</v>
      </c>
      <c r="F130" s="26">
        <f>Combination!I130</f>
        <v>42.521739130434781</v>
      </c>
      <c r="G130" s="26">
        <f>Combination!J130</f>
        <v>21.819235811168991</v>
      </c>
      <c r="H130" s="25">
        <f>Combination!F130</f>
        <v>23</v>
      </c>
      <c r="J130" s="12"/>
      <c r="K130" s="12"/>
      <c r="L130" s="46"/>
      <c r="M130" s="46"/>
      <c r="N130" s="46"/>
      <c r="O130" s="46"/>
      <c r="P130" s="46"/>
      <c r="Q130" s="46"/>
      <c r="R130" s="46"/>
      <c r="S130" s="47"/>
    </row>
    <row r="131" spans="1:19" x14ac:dyDescent="0.2">
      <c r="A131" s="7" t="str">
        <f>'Exp_3 (All)'!A133</f>
        <v>Barbecue_8_PckErr3</v>
      </c>
      <c r="B131" s="25">
        <f>Combination!G131</f>
        <v>23</v>
      </c>
      <c r="C131" s="25">
        <f>Combination!F131</f>
        <v>23</v>
      </c>
      <c r="E131" s="7" t="str">
        <f>'Exp_3 (All)'!A133</f>
        <v>Barbecue_8_PckErr3</v>
      </c>
      <c r="F131" s="26">
        <f>Combination!I131</f>
        <v>64.130434782608702</v>
      </c>
      <c r="G131" s="26">
        <f>Combination!J131</f>
        <v>26.552357107876315</v>
      </c>
      <c r="H131" s="25">
        <f>Combination!F131</f>
        <v>23</v>
      </c>
      <c r="J131" s="12"/>
      <c r="K131" s="12"/>
      <c r="L131" s="46"/>
      <c r="M131" s="46"/>
      <c r="N131" s="46"/>
      <c r="O131" s="46"/>
      <c r="P131" s="46"/>
      <c r="Q131" s="46"/>
      <c r="R131" s="46"/>
      <c r="S131" s="47"/>
    </row>
    <row r="132" spans="1:19" x14ac:dyDescent="0.2">
      <c r="A132" s="7" t="str">
        <f>'Exp_3 (All)'!A134</f>
        <v>Barbecue_10_PckErr1</v>
      </c>
      <c r="B132" s="25">
        <f>Combination!G132</f>
        <v>23</v>
      </c>
      <c r="C132" s="25">
        <f>Combination!F132</f>
        <v>23</v>
      </c>
      <c r="E132" s="7" t="str">
        <f>'Exp_3 (All)'!A134</f>
        <v>Barbecue_10_PckErr1</v>
      </c>
      <c r="F132" s="26">
        <f>Combination!I132</f>
        <v>59.391304347826086</v>
      </c>
      <c r="G132" s="26">
        <f>Combination!J132</f>
        <v>18.502430136298766</v>
      </c>
      <c r="H132" s="25">
        <f>Combination!F132</f>
        <v>23</v>
      </c>
      <c r="J132" s="12"/>
      <c r="K132" s="12"/>
      <c r="L132" s="46"/>
      <c r="M132" s="46"/>
      <c r="N132" s="46"/>
      <c r="O132" s="46"/>
      <c r="P132" s="46"/>
      <c r="Q132" s="46"/>
      <c r="R132" s="46"/>
      <c r="S132" s="47"/>
    </row>
    <row r="133" spans="1:19" x14ac:dyDescent="0.2">
      <c r="A133" s="7" t="str">
        <f>'Exp_3 (All)'!A135</f>
        <v>Barbecue_10_PckErr3</v>
      </c>
      <c r="B133" s="25">
        <f>Combination!G133</f>
        <v>23</v>
      </c>
      <c r="C133" s="25">
        <f>Combination!F133</f>
        <v>23</v>
      </c>
      <c r="E133" s="7" t="str">
        <f>'Exp_3 (All)'!A135</f>
        <v>Barbecue_10_PckErr3</v>
      </c>
      <c r="F133" s="26">
        <f>Combination!I133</f>
        <v>71.782608695652172</v>
      </c>
      <c r="G133" s="26">
        <f>Combination!J133</f>
        <v>16.11593373522312</v>
      </c>
      <c r="H133" s="25">
        <f>Combination!F133</f>
        <v>23</v>
      </c>
      <c r="J133" s="12"/>
      <c r="K133" s="12"/>
      <c r="L133" s="46"/>
      <c r="M133" s="46"/>
      <c r="N133" s="46"/>
      <c r="O133" s="46"/>
      <c r="P133" s="46"/>
      <c r="Q133" s="46"/>
      <c r="R133" s="46"/>
      <c r="S133" s="47"/>
    </row>
    <row r="134" spans="1:19" x14ac:dyDescent="0.2">
      <c r="A134" s="7" t="str">
        <f>'Exp_3 (All)'!A136</f>
        <v>Barbecue_11_PckErr1</v>
      </c>
      <c r="B134" s="25">
        <f>Combination!G134</f>
        <v>23</v>
      </c>
      <c r="C134" s="25">
        <f>Combination!F134</f>
        <v>23</v>
      </c>
      <c r="E134" s="7" t="str">
        <f>'Exp_3 (All)'!A136</f>
        <v>Barbecue_11_PckErr1</v>
      </c>
      <c r="F134" s="26">
        <f>Combination!I134</f>
        <v>76.695652173913047</v>
      </c>
      <c r="G134" s="26">
        <f>Combination!J134</f>
        <v>18.796602165402827</v>
      </c>
      <c r="H134" s="25">
        <f>Combination!F134</f>
        <v>23</v>
      </c>
      <c r="J134" s="12"/>
      <c r="K134" s="12"/>
      <c r="L134" s="46"/>
      <c r="M134" s="46"/>
      <c r="N134" s="46"/>
      <c r="O134" s="46"/>
      <c r="P134" s="46"/>
      <c r="Q134" s="46"/>
      <c r="R134" s="46"/>
      <c r="S134" s="47"/>
    </row>
    <row r="135" spans="1:19" x14ac:dyDescent="0.2">
      <c r="A135" s="7" t="str">
        <f>'Exp_3 (All)'!A137</f>
        <v>Barbecue_11_PckErr3</v>
      </c>
      <c r="B135" s="25">
        <f>Combination!G135</f>
        <v>23</v>
      </c>
      <c r="C135" s="25">
        <f>Combination!F135</f>
        <v>23</v>
      </c>
      <c r="E135" s="7" t="str">
        <f>'Exp_3 (All)'!A137</f>
        <v>Barbecue_11_PckErr3</v>
      </c>
      <c r="F135" s="26">
        <f>Combination!I135</f>
        <v>87</v>
      </c>
      <c r="G135" s="26">
        <f>Combination!J135</f>
        <v>12.067989212638683</v>
      </c>
      <c r="H135" s="25">
        <f>Combination!F135</f>
        <v>23</v>
      </c>
      <c r="J135" s="12"/>
      <c r="K135" s="12"/>
      <c r="L135" s="46"/>
      <c r="M135" s="46"/>
      <c r="N135" s="46"/>
      <c r="O135" s="46"/>
      <c r="P135" s="46"/>
      <c r="Q135" s="46"/>
      <c r="R135" s="46"/>
      <c r="S135" s="47"/>
    </row>
    <row r="136" spans="1:19" x14ac:dyDescent="0.2">
      <c r="A136" s="7" t="str">
        <f>'Exp_3 (All)'!A138</f>
        <v>Barbecue_12_PckErr1</v>
      </c>
      <c r="B136" s="25">
        <f>Combination!G136</f>
        <v>23</v>
      </c>
      <c r="C136" s="25">
        <f>Combination!F136</f>
        <v>23</v>
      </c>
      <c r="E136" s="7" t="str">
        <f>'Exp_3 (All)'!A138</f>
        <v>Barbecue_12_PckErr1</v>
      </c>
      <c r="F136" s="26">
        <f>Combination!I136</f>
        <v>62.869565217391305</v>
      </c>
      <c r="G136" s="26">
        <f>Combination!J136</f>
        <v>20.642639779715648</v>
      </c>
      <c r="H136" s="25">
        <f>Combination!F136</f>
        <v>23</v>
      </c>
      <c r="J136" s="12"/>
      <c r="K136" s="12"/>
      <c r="L136" s="46"/>
      <c r="M136" s="46"/>
      <c r="N136" s="46"/>
      <c r="O136" s="46"/>
      <c r="P136" s="46"/>
      <c r="Q136" s="46"/>
      <c r="R136" s="46"/>
      <c r="S136" s="47"/>
    </row>
    <row r="137" spans="1:19" x14ac:dyDescent="0.2">
      <c r="A137" s="7" t="str">
        <f>'Exp_3 (All)'!A139</f>
        <v>Barbecue_12_PckErr3</v>
      </c>
      <c r="B137" s="25">
        <f>Combination!G137</f>
        <v>23</v>
      </c>
      <c r="C137" s="25">
        <f>Combination!F137</f>
        <v>23</v>
      </c>
      <c r="E137" s="7" t="str">
        <f>'Exp_3 (All)'!A139</f>
        <v>Barbecue_12_PckErr3</v>
      </c>
      <c r="F137" s="26">
        <f>Combination!I137</f>
        <v>72.173913043478265</v>
      </c>
      <c r="G137" s="26">
        <f>Combination!J137</f>
        <v>16.595870718380084</v>
      </c>
      <c r="H137" s="25">
        <f>Combination!F137</f>
        <v>23</v>
      </c>
      <c r="J137" s="12"/>
      <c r="K137" s="12"/>
      <c r="L137" s="46"/>
      <c r="M137" s="46"/>
      <c r="N137" s="46"/>
      <c r="O137" s="46"/>
      <c r="P137" s="46"/>
      <c r="Q137" s="46"/>
      <c r="R137" s="46"/>
      <c r="S137" s="47"/>
    </row>
    <row r="138" spans="1:19" x14ac:dyDescent="0.2">
      <c r="A138" s="7" t="str">
        <f>'Exp_3 (All)'!A140</f>
        <v>Barbecue_14_PckErr1</v>
      </c>
      <c r="B138" s="25">
        <f>Combination!G138</f>
        <v>23</v>
      </c>
      <c r="C138" s="25">
        <f>Combination!F138</f>
        <v>23</v>
      </c>
      <c r="E138" s="7" t="str">
        <f>'Exp_3 (All)'!A140</f>
        <v>Barbecue_14_PckErr1</v>
      </c>
      <c r="F138" s="26">
        <f>Combination!I138</f>
        <v>74.565217391304344</v>
      </c>
      <c r="G138" s="26">
        <f>Combination!J138</f>
        <v>16.819431638209746</v>
      </c>
      <c r="H138" s="25">
        <f>Combination!F138</f>
        <v>23</v>
      </c>
      <c r="J138" s="12"/>
      <c r="K138" s="12"/>
      <c r="L138" s="46"/>
      <c r="M138" s="46"/>
      <c r="N138" s="46"/>
      <c r="O138" s="46"/>
      <c r="P138" s="46"/>
      <c r="Q138" s="46"/>
      <c r="R138" s="46"/>
      <c r="S138" s="47"/>
    </row>
    <row r="139" spans="1:19" x14ac:dyDescent="0.2">
      <c r="A139" s="7" t="str">
        <f>'Exp_3 (All)'!A141</f>
        <v>Barbecue_14_PckErr3</v>
      </c>
      <c r="B139" s="25">
        <f>Combination!G139</f>
        <v>23</v>
      </c>
      <c r="C139" s="25">
        <f>Combination!F139</f>
        <v>23</v>
      </c>
      <c r="E139" s="7" t="str">
        <f>'Exp_3 (All)'!A141</f>
        <v>Barbecue_14_PckErr3</v>
      </c>
      <c r="F139" s="26">
        <f>Combination!I139</f>
        <v>82.347826086956516</v>
      </c>
      <c r="G139" s="26">
        <f>Combination!J139</f>
        <v>16.350170128812326</v>
      </c>
      <c r="H139" s="25">
        <f>Combination!F139</f>
        <v>23</v>
      </c>
      <c r="J139" s="12"/>
      <c r="K139" s="12"/>
      <c r="L139" s="46"/>
      <c r="M139" s="46"/>
      <c r="N139" s="46"/>
      <c r="O139" s="46"/>
      <c r="P139" s="46"/>
      <c r="Q139" s="46"/>
      <c r="R139" s="46"/>
      <c r="S139" s="47"/>
    </row>
    <row r="140" spans="1:19" x14ac:dyDescent="0.2">
      <c r="A140" s="7" t="str">
        <f>'Exp_3 (All)'!A142</f>
        <v>Barbecue_15_PckErr1</v>
      </c>
      <c r="B140" s="25">
        <f>Combination!G140</f>
        <v>23</v>
      </c>
      <c r="C140" s="25">
        <f>Combination!F140</f>
        <v>23</v>
      </c>
      <c r="E140" s="7" t="str">
        <f>'Exp_3 (All)'!A142</f>
        <v>Barbecue_15_PckErr1</v>
      </c>
      <c r="F140" s="26">
        <f>Combination!I140</f>
        <v>90.391304347826093</v>
      </c>
      <c r="G140" s="26">
        <f>Combination!J140</f>
        <v>8.5850775950047744</v>
      </c>
      <c r="H140" s="25">
        <f>Combination!F140</f>
        <v>23</v>
      </c>
      <c r="J140" s="12"/>
      <c r="K140" s="12"/>
      <c r="L140" s="46"/>
      <c r="M140" s="46"/>
      <c r="N140" s="46"/>
      <c r="O140" s="46"/>
      <c r="P140" s="46"/>
      <c r="Q140" s="46"/>
      <c r="R140" s="46"/>
      <c r="S140" s="47"/>
    </row>
    <row r="141" spans="1:19" x14ac:dyDescent="0.2">
      <c r="A141" s="7" t="str">
        <f>'Exp_3 (All)'!A143</f>
        <v>Barbecue_15_PckErr3</v>
      </c>
      <c r="B141" s="25">
        <f>Combination!G141</f>
        <v>23</v>
      </c>
      <c r="C141" s="25">
        <f>Combination!F141</f>
        <v>23</v>
      </c>
      <c r="E141" s="7" t="str">
        <f>'Exp_3 (All)'!A143</f>
        <v>Barbecue_15_PckErr3</v>
      </c>
      <c r="F141" s="26">
        <f>Combination!I141</f>
        <v>94.043478260869563</v>
      </c>
      <c r="G141" s="26">
        <f>Combination!J141</f>
        <v>7.3204462163398292</v>
      </c>
      <c r="H141" s="25">
        <f>Combination!F141</f>
        <v>23</v>
      </c>
      <c r="J141" s="12"/>
      <c r="K141" s="12"/>
      <c r="L141" s="46"/>
      <c r="M141" s="46"/>
      <c r="N141" s="46"/>
      <c r="O141" s="46"/>
      <c r="P141" s="46"/>
      <c r="Q141" s="46"/>
      <c r="R141" s="46"/>
      <c r="S141" s="47"/>
    </row>
  </sheetData>
  <conditionalFormatting sqref="O1:R1">
    <cfRule type="duplicateValues" dxfId="23" priority="5"/>
  </conditionalFormatting>
  <conditionalFormatting sqref="O9:R9">
    <cfRule type="duplicateValues" dxfId="22" priority="4"/>
  </conditionalFormatting>
  <conditionalFormatting sqref="O17:R17">
    <cfRule type="duplicateValues" dxfId="21" priority="3"/>
  </conditionalFormatting>
  <conditionalFormatting sqref="O26:R26">
    <cfRule type="duplicateValues" dxfId="20" priority="2"/>
  </conditionalFormatting>
  <conditionalFormatting sqref="W1:Y1">
    <cfRule type="duplicateValues" dxfId="19" priority="1"/>
  </conditionalFormatting>
  <pageMargins left="0" right="0" top="0.39410000000000006" bottom="0.39410000000000006" header="0" footer="0"/>
  <pageSetup paperSize="9" scale="78" orientation="portrait" horizontalDpi="1200" verticalDpi="1200" r:id="rId1"/>
  <headerFooter>
    <oddHeader>&amp;C&amp;A</oddHeader>
    <oddFooter>&amp;CPage &amp;P</oddFooter>
  </headerFooter>
  <rowBreaks count="1" manualBreakCount="1">
    <brk id="88" max="17" man="1"/>
  </rowBreaks>
  <colBreaks count="2" manualBreakCount="2">
    <brk id="9" max="1048575" man="1"/>
    <brk id="18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Y162"/>
  <sheetViews>
    <sheetView zoomScaleNormal="100" workbookViewId="0">
      <pane xSplit="1" topLeftCell="C1" activePane="topRight" state="frozen"/>
      <selection pane="topRight" activeCell="B18" sqref="B18:X18"/>
    </sheetView>
  </sheetViews>
  <sheetFormatPr defaultRowHeight="11.25" x14ac:dyDescent="0.2"/>
  <cols>
    <col min="1" max="1" width="19.5" style="12" bestFit="1" customWidth="1"/>
    <col min="2" max="2" width="5.625" style="13" customWidth="1"/>
    <col min="3" max="3" width="5.625" style="14" customWidth="1"/>
    <col min="4" max="5" width="5.625" style="13" customWidth="1"/>
    <col min="6" max="6" width="5.625" style="39" customWidth="1"/>
    <col min="7" max="7" width="5.625" style="13" customWidth="1"/>
    <col min="8" max="8" width="5.625" style="39" customWidth="1"/>
    <col min="9" max="9" width="5.625" style="13" customWidth="1"/>
    <col min="10" max="10" width="5.625" style="15" customWidth="1"/>
    <col min="11" max="23" width="5.625" style="13" customWidth="1"/>
    <col min="24" max="24" width="5.625" style="3" customWidth="1"/>
    <col min="25" max="25" width="9" style="155"/>
    <col min="26" max="16384" width="9" style="3"/>
  </cols>
  <sheetData>
    <row r="1" spans="1:25" ht="15" customHeight="1" thickBot="1" x14ac:dyDescent="0.25">
      <c r="A1" s="280" t="s">
        <v>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0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4"/>
    </row>
    <row r="2" spans="1:25" s="234" customFormat="1" ht="21" customHeight="1" x14ac:dyDescent="0.2">
      <c r="A2" s="280"/>
      <c r="B2" s="31" t="s">
        <v>7</v>
      </c>
      <c r="C2" s="236" t="s">
        <v>8</v>
      </c>
      <c r="D2" s="31" t="s">
        <v>9</v>
      </c>
      <c r="E2" s="235" t="s">
        <v>10</v>
      </c>
      <c r="F2" s="31" t="s">
        <v>11</v>
      </c>
      <c r="G2" s="235" t="s">
        <v>22</v>
      </c>
      <c r="H2" s="31" t="s">
        <v>21</v>
      </c>
      <c r="I2" s="235" t="s">
        <v>31</v>
      </c>
      <c r="J2" s="31" t="s">
        <v>32</v>
      </c>
      <c r="K2" s="235" t="s">
        <v>33</v>
      </c>
      <c r="L2" s="31" t="s">
        <v>34</v>
      </c>
      <c r="M2" s="235" t="s">
        <v>35</v>
      </c>
      <c r="N2" s="102" t="s">
        <v>37</v>
      </c>
      <c r="O2" s="104" t="s">
        <v>36</v>
      </c>
      <c r="P2" s="102" t="s">
        <v>38</v>
      </c>
      <c r="Q2" s="104" t="s">
        <v>46</v>
      </c>
      <c r="R2" s="102" t="s">
        <v>45</v>
      </c>
      <c r="S2" s="104" t="s">
        <v>47</v>
      </c>
      <c r="T2" s="103" t="s">
        <v>48</v>
      </c>
      <c r="U2" s="104" t="s">
        <v>49</v>
      </c>
      <c r="V2" s="102" t="s">
        <v>50</v>
      </c>
      <c r="W2" s="104" t="s">
        <v>59</v>
      </c>
      <c r="X2" s="104" t="s">
        <v>68</v>
      </c>
      <c r="Y2" s="245"/>
    </row>
    <row r="3" spans="1:25" s="5" customFormat="1" ht="15" customHeight="1" x14ac:dyDescent="0.2">
      <c r="A3" s="280"/>
      <c r="B3" s="27" t="s">
        <v>13</v>
      </c>
      <c r="C3" s="233" t="s">
        <v>13</v>
      </c>
      <c r="D3" s="27" t="s">
        <v>13</v>
      </c>
      <c r="E3" s="233" t="s">
        <v>13</v>
      </c>
      <c r="F3" s="27" t="s">
        <v>13</v>
      </c>
      <c r="G3" s="233" t="s">
        <v>13</v>
      </c>
      <c r="H3" s="27" t="s">
        <v>13</v>
      </c>
      <c r="I3" s="233" t="s">
        <v>13</v>
      </c>
      <c r="J3" s="27" t="s">
        <v>13</v>
      </c>
      <c r="K3" s="233" t="s">
        <v>13</v>
      </c>
      <c r="L3" s="27" t="s">
        <v>13</v>
      </c>
      <c r="M3" s="233" t="s">
        <v>13</v>
      </c>
      <c r="N3" s="27" t="s">
        <v>13</v>
      </c>
      <c r="O3" s="233" t="s">
        <v>13</v>
      </c>
      <c r="P3" s="27" t="s">
        <v>13</v>
      </c>
      <c r="Q3" s="233" t="s">
        <v>13</v>
      </c>
      <c r="R3" s="27" t="s">
        <v>13</v>
      </c>
      <c r="S3" s="233" t="s">
        <v>13</v>
      </c>
      <c r="T3" s="27" t="s">
        <v>13</v>
      </c>
      <c r="U3" s="233" t="s">
        <v>13</v>
      </c>
      <c r="V3" s="27" t="s">
        <v>13</v>
      </c>
      <c r="W3" s="233" t="s">
        <v>13</v>
      </c>
      <c r="X3" s="233" t="s">
        <v>13</v>
      </c>
      <c r="Y3" s="246" t="s">
        <v>4</v>
      </c>
    </row>
    <row r="4" spans="1:25" x14ac:dyDescent="0.2">
      <c r="A4" s="11" t="s">
        <v>97</v>
      </c>
      <c r="B4" s="28">
        <v>0</v>
      </c>
      <c r="C4" s="9">
        <v>0</v>
      </c>
      <c r="D4" s="28">
        <v>0</v>
      </c>
      <c r="E4" s="8">
        <v>0</v>
      </c>
      <c r="F4" s="29">
        <v>0</v>
      </c>
      <c r="G4" s="8">
        <v>0</v>
      </c>
      <c r="H4" s="29">
        <v>0</v>
      </c>
      <c r="I4" s="8">
        <v>0</v>
      </c>
      <c r="J4" s="28">
        <v>0</v>
      </c>
      <c r="K4" s="8">
        <v>0</v>
      </c>
      <c r="L4" s="28">
        <v>0</v>
      </c>
      <c r="M4" s="8">
        <v>0</v>
      </c>
      <c r="N4" s="28">
        <v>0</v>
      </c>
      <c r="O4" s="8">
        <v>0</v>
      </c>
      <c r="P4" s="28">
        <v>0</v>
      </c>
      <c r="Q4" s="8">
        <v>0</v>
      </c>
      <c r="R4" s="28">
        <v>0</v>
      </c>
      <c r="S4" s="8">
        <v>0</v>
      </c>
      <c r="T4" s="28">
        <v>0</v>
      </c>
      <c r="U4" s="8">
        <v>0</v>
      </c>
      <c r="V4" s="28">
        <v>0</v>
      </c>
      <c r="W4" s="8">
        <v>0</v>
      </c>
      <c r="X4" s="106">
        <v>0</v>
      </c>
      <c r="Y4" s="155">
        <f>AVERAGE(B4:X4)</f>
        <v>0</v>
      </c>
    </row>
    <row r="5" spans="1:25" x14ac:dyDescent="0.2">
      <c r="A5" s="11" t="s">
        <v>117</v>
      </c>
      <c r="B5" s="28">
        <v>0</v>
      </c>
      <c r="C5" s="9">
        <v>8</v>
      </c>
      <c r="D5" s="28">
        <v>8</v>
      </c>
      <c r="E5" s="8">
        <v>0</v>
      </c>
      <c r="F5" s="29">
        <v>0</v>
      </c>
      <c r="G5" s="8">
        <v>0</v>
      </c>
      <c r="H5" s="29">
        <v>0</v>
      </c>
      <c r="I5" s="8">
        <v>0</v>
      </c>
      <c r="J5" s="28">
        <v>0</v>
      </c>
      <c r="K5" s="8">
        <v>0</v>
      </c>
      <c r="L5" s="28">
        <v>0</v>
      </c>
      <c r="M5" s="8">
        <v>0</v>
      </c>
      <c r="N5" s="28">
        <v>0</v>
      </c>
      <c r="O5" s="8">
        <v>0</v>
      </c>
      <c r="P5" s="28">
        <v>0</v>
      </c>
      <c r="Q5" s="8">
        <v>0</v>
      </c>
      <c r="R5" s="28">
        <v>0</v>
      </c>
      <c r="S5" s="8">
        <v>0</v>
      </c>
      <c r="T5" s="28">
        <v>0</v>
      </c>
      <c r="U5" s="8">
        <v>0</v>
      </c>
      <c r="V5" s="28">
        <v>0</v>
      </c>
      <c r="W5" s="8">
        <v>0</v>
      </c>
      <c r="X5" s="106">
        <v>0</v>
      </c>
      <c r="Y5" s="155">
        <f t="shared" ref="Y5:Y68" si="0">AVERAGE(B5:X5)</f>
        <v>0.69565217391304346</v>
      </c>
    </row>
    <row r="6" spans="1:25" x14ac:dyDescent="0.2">
      <c r="A6" s="11" t="s">
        <v>137</v>
      </c>
      <c r="B6" s="28">
        <v>0</v>
      </c>
      <c r="C6" s="9">
        <v>0</v>
      </c>
      <c r="D6" s="28">
        <v>0</v>
      </c>
      <c r="E6" s="8">
        <v>0</v>
      </c>
      <c r="F6" s="29">
        <v>0</v>
      </c>
      <c r="G6" s="8">
        <v>0</v>
      </c>
      <c r="H6" s="29">
        <v>0</v>
      </c>
      <c r="I6" s="8">
        <v>0</v>
      </c>
      <c r="J6" s="28">
        <v>0</v>
      </c>
      <c r="K6" s="8">
        <v>0</v>
      </c>
      <c r="L6" s="28">
        <v>0</v>
      </c>
      <c r="M6" s="8">
        <v>0</v>
      </c>
      <c r="N6" s="28">
        <v>0</v>
      </c>
      <c r="O6" s="8">
        <v>0</v>
      </c>
      <c r="P6" s="28">
        <v>0</v>
      </c>
      <c r="Q6" s="8">
        <v>0</v>
      </c>
      <c r="R6" s="28">
        <v>0</v>
      </c>
      <c r="S6" s="8">
        <v>0</v>
      </c>
      <c r="T6" s="28">
        <v>0</v>
      </c>
      <c r="U6" s="8">
        <v>10</v>
      </c>
      <c r="V6" s="28">
        <v>0</v>
      </c>
      <c r="W6" s="8">
        <v>20</v>
      </c>
      <c r="X6" s="106">
        <v>0</v>
      </c>
      <c r="Y6" s="155">
        <f t="shared" si="0"/>
        <v>1.3043478260869565</v>
      </c>
    </row>
    <row r="7" spans="1:25" x14ac:dyDescent="0.2">
      <c r="A7" s="11" t="s">
        <v>157</v>
      </c>
      <c r="B7" s="28">
        <v>0</v>
      </c>
      <c r="C7" s="9">
        <v>0</v>
      </c>
      <c r="D7" s="28">
        <v>0</v>
      </c>
      <c r="E7" s="8">
        <v>0</v>
      </c>
      <c r="F7" s="29">
        <v>0</v>
      </c>
      <c r="G7" s="8">
        <v>0</v>
      </c>
      <c r="H7" s="29">
        <v>0</v>
      </c>
      <c r="I7" s="8">
        <v>0</v>
      </c>
      <c r="J7" s="28">
        <v>0</v>
      </c>
      <c r="K7" s="8">
        <v>0</v>
      </c>
      <c r="L7" s="28">
        <v>0</v>
      </c>
      <c r="M7" s="8">
        <v>0</v>
      </c>
      <c r="N7" s="28">
        <v>0</v>
      </c>
      <c r="O7" s="8">
        <v>0</v>
      </c>
      <c r="P7" s="28">
        <v>0</v>
      </c>
      <c r="Q7" s="8">
        <v>0</v>
      </c>
      <c r="R7" s="28">
        <v>0</v>
      </c>
      <c r="S7" s="8">
        <v>0</v>
      </c>
      <c r="T7" s="28">
        <v>0</v>
      </c>
      <c r="U7" s="8">
        <v>0</v>
      </c>
      <c r="V7" s="28">
        <v>0</v>
      </c>
      <c r="W7" s="8">
        <v>0</v>
      </c>
      <c r="X7" s="106">
        <v>0</v>
      </c>
      <c r="Y7" s="155">
        <f t="shared" si="0"/>
        <v>0</v>
      </c>
    </row>
    <row r="8" spans="1:25" x14ac:dyDescent="0.2">
      <c r="A8" s="11" t="s">
        <v>177</v>
      </c>
      <c r="B8" s="28">
        <v>0</v>
      </c>
      <c r="C8" s="9">
        <v>0</v>
      </c>
      <c r="D8" s="28">
        <v>0</v>
      </c>
      <c r="E8" s="8">
        <v>0</v>
      </c>
      <c r="F8" s="29">
        <v>0</v>
      </c>
      <c r="G8" s="8">
        <v>0</v>
      </c>
      <c r="H8" s="29">
        <v>0</v>
      </c>
      <c r="I8" s="8">
        <v>0</v>
      </c>
      <c r="J8" s="28">
        <v>0</v>
      </c>
      <c r="K8" s="8">
        <v>0</v>
      </c>
      <c r="L8" s="28">
        <v>0</v>
      </c>
      <c r="M8" s="8">
        <v>0</v>
      </c>
      <c r="N8" s="28">
        <v>0</v>
      </c>
      <c r="O8" s="8">
        <v>0</v>
      </c>
      <c r="P8" s="28">
        <v>0</v>
      </c>
      <c r="Q8" s="8">
        <v>0</v>
      </c>
      <c r="R8" s="28">
        <v>0</v>
      </c>
      <c r="S8" s="8">
        <v>0</v>
      </c>
      <c r="T8" s="28">
        <v>0</v>
      </c>
      <c r="U8" s="8">
        <v>10</v>
      </c>
      <c r="V8" s="28">
        <v>0</v>
      </c>
      <c r="W8" s="8">
        <v>0</v>
      </c>
      <c r="X8" s="106">
        <v>0</v>
      </c>
      <c r="Y8" s="155">
        <f t="shared" si="0"/>
        <v>0.43478260869565216</v>
      </c>
    </row>
    <row r="9" spans="1:25" x14ac:dyDescent="0.2">
      <c r="A9" s="11" t="s">
        <v>197</v>
      </c>
      <c r="B9" s="28">
        <v>0</v>
      </c>
      <c r="C9" s="9">
        <v>0</v>
      </c>
      <c r="D9" s="28">
        <v>0</v>
      </c>
      <c r="E9" s="8">
        <v>0</v>
      </c>
      <c r="F9" s="29">
        <v>0</v>
      </c>
      <c r="G9" s="8">
        <v>0</v>
      </c>
      <c r="H9" s="29">
        <v>0</v>
      </c>
      <c r="I9" s="8">
        <v>0</v>
      </c>
      <c r="J9" s="28">
        <v>0</v>
      </c>
      <c r="K9" s="8">
        <v>0</v>
      </c>
      <c r="L9" s="28">
        <v>0</v>
      </c>
      <c r="M9" s="8">
        <v>0</v>
      </c>
      <c r="N9" s="28">
        <v>0</v>
      </c>
      <c r="O9" s="8">
        <v>0</v>
      </c>
      <c r="P9" s="28">
        <v>0</v>
      </c>
      <c r="Q9" s="8">
        <v>0</v>
      </c>
      <c r="R9" s="28">
        <v>0</v>
      </c>
      <c r="S9" s="8">
        <v>0</v>
      </c>
      <c r="T9" s="28">
        <v>0</v>
      </c>
      <c r="U9" s="8">
        <v>0</v>
      </c>
      <c r="V9" s="28">
        <v>0</v>
      </c>
      <c r="W9" s="8">
        <v>19</v>
      </c>
      <c r="X9" s="106">
        <v>0</v>
      </c>
      <c r="Y9" s="155">
        <f t="shared" si="0"/>
        <v>0.82608695652173914</v>
      </c>
    </row>
    <row r="10" spans="1:25" x14ac:dyDescent="0.2">
      <c r="A10" s="11" t="s">
        <v>217</v>
      </c>
      <c r="B10" s="28">
        <v>0</v>
      </c>
      <c r="C10" s="9">
        <v>0</v>
      </c>
      <c r="D10" s="28">
        <v>0</v>
      </c>
      <c r="E10" s="8">
        <v>0</v>
      </c>
      <c r="F10" s="29">
        <v>0</v>
      </c>
      <c r="G10" s="8">
        <v>0</v>
      </c>
      <c r="H10" s="29">
        <v>0</v>
      </c>
      <c r="I10" s="8">
        <v>0</v>
      </c>
      <c r="J10" s="28">
        <v>0</v>
      </c>
      <c r="K10" s="8">
        <v>0</v>
      </c>
      <c r="L10" s="28">
        <v>0</v>
      </c>
      <c r="M10" s="8">
        <v>0</v>
      </c>
      <c r="N10" s="28">
        <v>0</v>
      </c>
      <c r="O10" s="8">
        <v>0</v>
      </c>
      <c r="P10" s="28">
        <v>53</v>
      </c>
      <c r="Q10" s="8">
        <v>0</v>
      </c>
      <c r="R10" s="28">
        <v>0</v>
      </c>
      <c r="S10" s="8">
        <v>0</v>
      </c>
      <c r="T10" s="28">
        <v>0</v>
      </c>
      <c r="U10" s="8">
        <v>0</v>
      </c>
      <c r="V10" s="28">
        <v>0</v>
      </c>
      <c r="W10" s="8">
        <v>0</v>
      </c>
      <c r="X10" s="106">
        <v>0</v>
      </c>
      <c r="Y10" s="155">
        <f t="shared" si="0"/>
        <v>2.3043478260869565</v>
      </c>
    </row>
    <row r="11" spans="1:25" x14ac:dyDescent="0.2">
      <c r="A11" s="11"/>
      <c r="B11" s="28"/>
      <c r="C11" s="9"/>
      <c r="D11" s="28"/>
      <c r="E11" s="8"/>
      <c r="F11" s="29"/>
      <c r="G11" s="8"/>
      <c r="H11" s="29"/>
      <c r="I11" s="8"/>
      <c r="J11" s="28"/>
      <c r="K11" s="8"/>
      <c r="L11" s="28"/>
      <c r="M11" s="8"/>
      <c r="N11" s="28"/>
      <c r="O11" s="8"/>
      <c r="P11" s="28"/>
      <c r="Q11" s="8"/>
      <c r="R11" s="28"/>
      <c r="S11" s="8"/>
      <c r="T11" s="28"/>
      <c r="U11" s="8"/>
      <c r="V11" s="28"/>
      <c r="W11" s="8"/>
      <c r="X11" s="106"/>
    </row>
    <row r="12" spans="1:25" x14ac:dyDescent="0.2">
      <c r="A12" s="11" t="s">
        <v>98</v>
      </c>
      <c r="B12" s="28">
        <v>9</v>
      </c>
      <c r="C12" s="9">
        <v>12</v>
      </c>
      <c r="D12" s="28">
        <v>0</v>
      </c>
      <c r="E12" s="8">
        <v>18</v>
      </c>
      <c r="F12" s="29">
        <v>60</v>
      </c>
      <c r="G12" s="8">
        <v>0</v>
      </c>
      <c r="H12" s="29">
        <v>39</v>
      </c>
      <c r="I12" s="8">
        <v>73</v>
      </c>
      <c r="J12" s="28">
        <v>79</v>
      </c>
      <c r="K12" s="8">
        <v>60</v>
      </c>
      <c r="L12" s="28">
        <v>61</v>
      </c>
      <c r="M12" s="8">
        <v>0</v>
      </c>
      <c r="N12" s="28">
        <v>68</v>
      </c>
      <c r="O12" s="8">
        <v>19</v>
      </c>
      <c r="P12" s="28">
        <v>33</v>
      </c>
      <c r="Q12" s="8">
        <v>20</v>
      </c>
      <c r="R12" s="28">
        <v>29</v>
      </c>
      <c r="S12" s="8">
        <v>9</v>
      </c>
      <c r="T12" s="28">
        <v>50</v>
      </c>
      <c r="U12" s="8">
        <v>74</v>
      </c>
      <c r="V12" s="28">
        <v>20</v>
      </c>
      <c r="W12" s="8">
        <v>19</v>
      </c>
      <c r="X12" s="106">
        <v>1</v>
      </c>
      <c r="Y12" s="155">
        <f t="shared" si="0"/>
        <v>32.739130434782609</v>
      </c>
    </row>
    <row r="13" spans="1:25" x14ac:dyDescent="0.2">
      <c r="A13" s="11" t="s">
        <v>118</v>
      </c>
      <c r="B13" s="28">
        <v>10</v>
      </c>
      <c r="C13" s="9">
        <v>2</v>
      </c>
      <c r="D13" s="28">
        <v>5</v>
      </c>
      <c r="E13" s="8">
        <v>78</v>
      </c>
      <c r="F13" s="29">
        <v>60</v>
      </c>
      <c r="G13" s="8">
        <v>100</v>
      </c>
      <c r="H13" s="29">
        <v>14</v>
      </c>
      <c r="I13" s="8">
        <v>72</v>
      </c>
      <c r="J13" s="28">
        <v>70</v>
      </c>
      <c r="K13" s="8">
        <v>41</v>
      </c>
      <c r="L13" s="28">
        <v>30</v>
      </c>
      <c r="M13" s="8">
        <v>20</v>
      </c>
      <c r="N13" s="28">
        <v>46</v>
      </c>
      <c r="O13" s="8">
        <v>19</v>
      </c>
      <c r="P13" s="28">
        <v>8</v>
      </c>
      <c r="Q13" s="8">
        <v>54</v>
      </c>
      <c r="R13" s="28">
        <v>71</v>
      </c>
      <c r="S13" s="8">
        <v>0</v>
      </c>
      <c r="T13" s="28">
        <v>39</v>
      </c>
      <c r="U13" s="8">
        <v>79</v>
      </c>
      <c r="V13" s="28">
        <v>40</v>
      </c>
      <c r="W13" s="8">
        <v>50</v>
      </c>
      <c r="X13" s="106">
        <v>5</v>
      </c>
      <c r="Y13" s="155">
        <f t="shared" si="0"/>
        <v>39.695652173913047</v>
      </c>
    </row>
    <row r="14" spans="1:25" x14ac:dyDescent="0.2">
      <c r="A14" s="11" t="s">
        <v>138</v>
      </c>
      <c r="B14" s="28">
        <v>60</v>
      </c>
      <c r="C14" s="9">
        <v>10</v>
      </c>
      <c r="D14" s="28">
        <v>50</v>
      </c>
      <c r="E14" s="8">
        <v>81</v>
      </c>
      <c r="F14" s="29">
        <v>75</v>
      </c>
      <c r="G14" s="8">
        <v>100</v>
      </c>
      <c r="H14" s="29">
        <v>60</v>
      </c>
      <c r="I14" s="8">
        <v>86</v>
      </c>
      <c r="J14" s="28">
        <v>100</v>
      </c>
      <c r="K14" s="8">
        <v>69</v>
      </c>
      <c r="L14" s="28">
        <v>38</v>
      </c>
      <c r="M14" s="8">
        <v>50</v>
      </c>
      <c r="N14" s="28">
        <v>73</v>
      </c>
      <c r="O14" s="8">
        <v>40</v>
      </c>
      <c r="P14" s="28">
        <v>25</v>
      </c>
      <c r="Q14" s="8">
        <v>61</v>
      </c>
      <c r="R14" s="28">
        <v>41</v>
      </c>
      <c r="S14" s="8">
        <v>20</v>
      </c>
      <c r="T14" s="28">
        <v>59</v>
      </c>
      <c r="U14" s="8">
        <v>90</v>
      </c>
      <c r="V14" s="28">
        <v>59</v>
      </c>
      <c r="W14" s="8">
        <v>80</v>
      </c>
      <c r="X14" s="106">
        <v>9</v>
      </c>
      <c r="Y14" s="155">
        <f t="shared" si="0"/>
        <v>58.086956521739133</v>
      </c>
    </row>
    <row r="15" spans="1:25" x14ac:dyDescent="0.2">
      <c r="A15" s="11" t="s">
        <v>158</v>
      </c>
      <c r="B15" s="28">
        <v>0</v>
      </c>
      <c r="C15" s="9">
        <v>3</v>
      </c>
      <c r="D15" s="28">
        <v>0</v>
      </c>
      <c r="E15" s="8">
        <v>0</v>
      </c>
      <c r="F15" s="29">
        <v>24</v>
      </c>
      <c r="G15" s="8">
        <v>0</v>
      </c>
      <c r="H15" s="29">
        <v>0</v>
      </c>
      <c r="I15" s="8">
        <v>0</v>
      </c>
      <c r="J15" s="28">
        <v>57</v>
      </c>
      <c r="K15" s="8">
        <v>39</v>
      </c>
      <c r="L15" s="28">
        <v>10</v>
      </c>
      <c r="M15" s="8">
        <v>0</v>
      </c>
      <c r="N15" s="28">
        <v>26</v>
      </c>
      <c r="O15" s="8">
        <v>0</v>
      </c>
      <c r="P15" s="28">
        <v>16</v>
      </c>
      <c r="Q15" s="8">
        <v>47</v>
      </c>
      <c r="R15" s="28">
        <v>0</v>
      </c>
      <c r="S15" s="8">
        <v>10</v>
      </c>
      <c r="T15" s="28">
        <v>0</v>
      </c>
      <c r="U15" s="8">
        <v>61</v>
      </c>
      <c r="V15" s="28">
        <v>0</v>
      </c>
      <c r="W15" s="8">
        <v>0</v>
      </c>
      <c r="X15" s="106">
        <v>0</v>
      </c>
      <c r="Y15" s="155">
        <f t="shared" si="0"/>
        <v>12.739130434782609</v>
      </c>
    </row>
    <row r="16" spans="1:25" x14ac:dyDescent="0.2">
      <c r="A16" s="11" t="s">
        <v>178</v>
      </c>
      <c r="B16" s="28">
        <v>10</v>
      </c>
      <c r="C16" s="9">
        <v>0</v>
      </c>
      <c r="D16" s="28">
        <v>0</v>
      </c>
      <c r="E16" s="8">
        <v>0</v>
      </c>
      <c r="F16" s="29">
        <v>40</v>
      </c>
      <c r="G16" s="8">
        <v>40</v>
      </c>
      <c r="H16" s="29">
        <v>25</v>
      </c>
      <c r="I16" s="8">
        <v>69</v>
      </c>
      <c r="J16" s="28">
        <v>43</v>
      </c>
      <c r="K16" s="8">
        <v>39</v>
      </c>
      <c r="L16" s="28">
        <v>8</v>
      </c>
      <c r="M16" s="8">
        <v>30</v>
      </c>
      <c r="N16" s="28">
        <v>30</v>
      </c>
      <c r="O16" s="8">
        <v>10</v>
      </c>
      <c r="P16" s="28">
        <v>29</v>
      </c>
      <c r="Q16" s="8">
        <v>19</v>
      </c>
      <c r="R16" s="28">
        <v>10</v>
      </c>
      <c r="S16" s="8">
        <v>9</v>
      </c>
      <c r="T16" s="28">
        <v>49</v>
      </c>
      <c r="U16" s="8">
        <v>79</v>
      </c>
      <c r="V16" s="28">
        <v>30</v>
      </c>
      <c r="W16" s="8">
        <v>10</v>
      </c>
      <c r="X16" s="106">
        <v>31</v>
      </c>
      <c r="Y16" s="155">
        <f t="shared" si="0"/>
        <v>26.521739130434781</v>
      </c>
    </row>
    <row r="17" spans="1:25" x14ac:dyDescent="0.2">
      <c r="A17" s="11" t="s">
        <v>198</v>
      </c>
      <c r="B17" s="28">
        <v>0</v>
      </c>
      <c r="C17" s="9">
        <v>0</v>
      </c>
      <c r="D17" s="28">
        <v>50</v>
      </c>
      <c r="E17" s="8">
        <v>17</v>
      </c>
      <c r="F17" s="29">
        <v>60</v>
      </c>
      <c r="G17" s="8">
        <v>89</v>
      </c>
      <c r="H17" s="29">
        <v>0</v>
      </c>
      <c r="I17" s="8">
        <v>39</v>
      </c>
      <c r="J17" s="28">
        <v>71</v>
      </c>
      <c r="K17" s="8">
        <v>59</v>
      </c>
      <c r="L17" s="28">
        <v>9</v>
      </c>
      <c r="M17" s="8">
        <v>10</v>
      </c>
      <c r="N17" s="28">
        <v>30</v>
      </c>
      <c r="O17" s="8">
        <v>10</v>
      </c>
      <c r="P17" s="28">
        <v>36</v>
      </c>
      <c r="Q17" s="8">
        <v>0</v>
      </c>
      <c r="R17" s="28">
        <v>19</v>
      </c>
      <c r="S17" s="8">
        <v>20</v>
      </c>
      <c r="T17" s="28">
        <v>50</v>
      </c>
      <c r="U17" s="8">
        <v>91</v>
      </c>
      <c r="V17" s="28">
        <v>20</v>
      </c>
      <c r="W17" s="8">
        <v>59</v>
      </c>
      <c r="X17" s="106">
        <v>0</v>
      </c>
      <c r="Y17" s="155">
        <f t="shared" si="0"/>
        <v>32.130434782608695</v>
      </c>
    </row>
    <row r="18" spans="1:25" x14ac:dyDescent="0.2">
      <c r="A18" s="11" t="s">
        <v>218</v>
      </c>
      <c r="B18" s="28">
        <v>10</v>
      </c>
      <c r="C18" s="9">
        <v>17</v>
      </c>
      <c r="D18" s="28">
        <v>0</v>
      </c>
      <c r="E18" s="8">
        <v>0</v>
      </c>
      <c r="F18" s="29">
        <v>65</v>
      </c>
      <c r="G18" s="8">
        <v>0</v>
      </c>
      <c r="H18" s="29">
        <v>7</v>
      </c>
      <c r="I18" s="8">
        <v>71</v>
      </c>
      <c r="J18" s="28">
        <v>71</v>
      </c>
      <c r="K18" s="8">
        <v>20</v>
      </c>
      <c r="L18" s="28">
        <v>10</v>
      </c>
      <c r="M18" s="8">
        <v>0</v>
      </c>
      <c r="N18" s="28">
        <v>40</v>
      </c>
      <c r="O18" s="8">
        <v>20</v>
      </c>
      <c r="P18" s="28">
        <v>35</v>
      </c>
      <c r="Q18" s="8">
        <v>19</v>
      </c>
      <c r="R18" s="28">
        <v>10</v>
      </c>
      <c r="S18" s="8">
        <v>10</v>
      </c>
      <c r="T18" s="28">
        <v>49</v>
      </c>
      <c r="U18" s="8">
        <v>72</v>
      </c>
      <c r="V18" s="28">
        <v>0</v>
      </c>
      <c r="W18" s="8">
        <v>50</v>
      </c>
      <c r="X18" s="106">
        <v>5</v>
      </c>
      <c r="Y18" s="155">
        <f t="shared" si="0"/>
        <v>25.260869565217391</v>
      </c>
    </row>
    <row r="19" spans="1:25" x14ac:dyDescent="0.2">
      <c r="A19" s="11"/>
      <c r="B19" s="28"/>
      <c r="C19" s="9"/>
      <c r="D19" s="28"/>
      <c r="E19" s="8"/>
      <c r="F19" s="29"/>
      <c r="G19" s="8"/>
      <c r="H19" s="29"/>
      <c r="I19" s="8"/>
      <c r="J19" s="28"/>
      <c r="K19" s="8"/>
      <c r="L19" s="28"/>
      <c r="M19" s="8"/>
      <c r="N19" s="28"/>
      <c r="O19" s="8"/>
      <c r="P19" s="28"/>
      <c r="Q19" s="8"/>
      <c r="R19" s="28"/>
      <c r="S19" s="8"/>
      <c r="T19" s="28"/>
      <c r="U19" s="8"/>
      <c r="V19" s="28"/>
      <c r="W19" s="8"/>
      <c r="X19" s="106"/>
    </row>
    <row r="20" spans="1:25" x14ac:dyDescent="0.2">
      <c r="A20" s="11" t="s">
        <v>99</v>
      </c>
      <c r="B20" s="28">
        <v>40</v>
      </c>
      <c r="C20" s="9">
        <v>54</v>
      </c>
      <c r="D20" s="28">
        <v>21</v>
      </c>
      <c r="E20" s="8">
        <v>60</v>
      </c>
      <c r="F20" s="29">
        <v>40</v>
      </c>
      <c r="G20" s="8">
        <v>60</v>
      </c>
      <c r="H20" s="29">
        <v>30</v>
      </c>
      <c r="I20" s="8">
        <v>25</v>
      </c>
      <c r="J20" s="28">
        <v>77</v>
      </c>
      <c r="K20" s="8">
        <v>50</v>
      </c>
      <c r="L20" s="28">
        <v>51</v>
      </c>
      <c r="M20" s="8">
        <v>50</v>
      </c>
      <c r="N20" s="28">
        <v>59</v>
      </c>
      <c r="O20" s="8">
        <v>40</v>
      </c>
      <c r="P20" s="28">
        <v>58</v>
      </c>
      <c r="Q20" s="8">
        <v>59</v>
      </c>
      <c r="R20" s="28">
        <v>59</v>
      </c>
      <c r="S20" s="8">
        <v>49</v>
      </c>
      <c r="T20" s="28">
        <v>75</v>
      </c>
      <c r="U20" s="8">
        <v>78</v>
      </c>
      <c r="V20" s="28">
        <v>59</v>
      </c>
      <c r="W20" s="8">
        <v>50</v>
      </c>
      <c r="X20" s="106">
        <v>51</v>
      </c>
      <c r="Y20" s="155">
        <f t="shared" si="0"/>
        <v>51.956521739130437</v>
      </c>
    </row>
    <row r="21" spans="1:25" x14ac:dyDescent="0.2">
      <c r="A21" s="11" t="s">
        <v>119</v>
      </c>
      <c r="B21" s="28">
        <v>39</v>
      </c>
      <c r="C21" s="9">
        <v>16</v>
      </c>
      <c r="D21" s="28">
        <v>37</v>
      </c>
      <c r="E21" s="8">
        <v>69</v>
      </c>
      <c r="F21" s="29">
        <v>56</v>
      </c>
      <c r="G21" s="8">
        <v>50</v>
      </c>
      <c r="H21" s="29">
        <v>31</v>
      </c>
      <c r="I21" s="8">
        <v>71</v>
      </c>
      <c r="J21" s="28">
        <v>61</v>
      </c>
      <c r="K21" s="8">
        <v>50</v>
      </c>
      <c r="L21" s="28">
        <v>69</v>
      </c>
      <c r="M21" s="8">
        <v>30</v>
      </c>
      <c r="N21" s="28">
        <v>33</v>
      </c>
      <c r="O21" s="8">
        <v>19</v>
      </c>
      <c r="P21" s="28">
        <v>37</v>
      </c>
      <c r="Q21" s="8">
        <v>61</v>
      </c>
      <c r="R21" s="28">
        <v>40</v>
      </c>
      <c r="S21" s="8">
        <v>20</v>
      </c>
      <c r="T21" s="28">
        <v>55</v>
      </c>
      <c r="U21" s="8">
        <v>72</v>
      </c>
      <c r="V21" s="28">
        <v>10</v>
      </c>
      <c r="W21" s="8">
        <v>49</v>
      </c>
      <c r="X21" s="106">
        <v>47</v>
      </c>
      <c r="Y21" s="155">
        <f t="shared" si="0"/>
        <v>44.434782608695649</v>
      </c>
    </row>
    <row r="22" spans="1:25" x14ac:dyDescent="0.2">
      <c r="A22" s="11" t="s">
        <v>139</v>
      </c>
      <c r="B22" s="28">
        <v>29</v>
      </c>
      <c r="C22" s="9">
        <v>37</v>
      </c>
      <c r="D22" s="28">
        <v>58</v>
      </c>
      <c r="E22" s="8">
        <v>50</v>
      </c>
      <c r="F22" s="29">
        <v>40</v>
      </c>
      <c r="G22" s="8">
        <v>59</v>
      </c>
      <c r="H22" s="29">
        <v>20</v>
      </c>
      <c r="I22" s="8">
        <v>58</v>
      </c>
      <c r="J22" s="28">
        <v>86</v>
      </c>
      <c r="K22" s="8">
        <v>69</v>
      </c>
      <c r="L22" s="28">
        <v>19</v>
      </c>
      <c r="M22" s="8">
        <v>71</v>
      </c>
      <c r="N22" s="28">
        <v>61</v>
      </c>
      <c r="O22" s="8">
        <v>50</v>
      </c>
      <c r="P22" s="28">
        <v>44</v>
      </c>
      <c r="Q22" s="8">
        <v>50</v>
      </c>
      <c r="R22" s="28">
        <v>70</v>
      </c>
      <c r="S22" s="8">
        <v>20</v>
      </c>
      <c r="T22" s="28">
        <v>73</v>
      </c>
      <c r="U22" s="8">
        <v>82</v>
      </c>
      <c r="V22" s="28">
        <v>50</v>
      </c>
      <c r="W22" s="8">
        <v>80</v>
      </c>
      <c r="X22" s="106">
        <v>51</v>
      </c>
      <c r="Y22" s="155">
        <f t="shared" si="0"/>
        <v>53.347826086956523</v>
      </c>
    </row>
    <row r="23" spans="1:25" x14ac:dyDescent="0.2">
      <c r="A23" s="11" t="s">
        <v>159</v>
      </c>
      <c r="B23" s="28">
        <v>19</v>
      </c>
      <c r="C23" s="9">
        <v>39</v>
      </c>
      <c r="D23" s="28">
        <v>47</v>
      </c>
      <c r="E23" s="8">
        <v>51</v>
      </c>
      <c r="F23" s="29">
        <v>69</v>
      </c>
      <c r="G23" s="8">
        <v>50</v>
      </c>
      <c r="H23" s="29">
        <v>30</v>
      </c>
      <c r="I23" s="8">
        <v>15</v>
      </c>
      <c r="J23" s="28">
        <v>70</v>
      </c>
      <c r="K23" s="8">
        <v>42</v>
      </c>
      <c r="L23" s="28">
        <v>26</v>
      </c>
      <c r="M23" s="8">
        <v>40</v>
      </c>
      <c r="N23" s="28">
        <v>43</v>
      </c>
      <c r="O23" s="8">
        <v>30</v>
      </c>
      <c r="P23" s="28">
        <v>30</v>
      </c>
      <c r="Q23" s="8">
        <v>50</v>
      </c>
      <c r="R23" s="28">
        <v>72</v>
      </c>
      <c r="S23" s="8">
        <v>20</v>
      </c>
      <c r="T23" s="28">
        <v>69</v>
      </c>
      <c r="U23" s="8">
        <v>84</v>
      </c>
      <c r="V23" s="28">
        <v>69</v>
      </c>
      <c r="W23" s="8">
        <v>50</v>
      </c>
      <c r="X23" s="106">
        <v>33</v>
      </c>
      <c r="Y23" s="155">
        <f t="shared" si="0"/>
        <v>45.565217391304351</v>
      </c>
    </row>
    <row r="24" spans="1:25" x14ac:dyDescent="0.2">
      <c r="A24" s="11" t="s">
        <v>179</v>
      </c>
      <c r="B24" s="28">
        <v>20</v>
      </c>
      <c r="C24" s="9">
        <v>50</v>
      </c>
      <c r="D24" s="28">
        <v>50</v>
      </c>
      <c r="E24" s="8">
        <v>38</v>
      </c>
      <c r="F24" s="29">
        <v>50</v>
      </c>
      <c r="G24" s="8">
        <v>0</v>
      </c>
      <c r="H24" s="29">
        <v>4</v>
      </c>
      <c r="I24" s="8">
        <v>40</v>
      </c>
      <c r="J24" s="28">
        <v>63</v>
      </c>
      <c r="K24" s="8">
        <v>38</v>
      </c>
      <c r="L24" s="28">
        <v>18</v>
      </c>
      <c r="M24" s="8">
        <v>30</v>
      </c>
      <c r="N24" s="28">
        <v>42</v>
      </c>
      <c r="O24" s="8">
        <v>30</v>
      </c>
      <c r="P24" s="28">
        <v>0</v>
      </c>
      <c r="Q24" s="8">
        <v>50</v>
      </c>
      <c r="R24" s="28">
        <v>20</v>
      </c>
      <c r="S24" s="8">
        <v>21</v>
      </c>
      <c r="T24" s="28">
        <v>48</v>
      </c>
      <c r="U24" s="8">
        <v>85</v>
      </c>
      <c r="V24" s="28">
        <v>20</v>
      </c>
      <c r="W24" s="8">
        <v>40</v>
      </c>
      <c r="X24" s="106">
        <v>39</v>
      </c>
      <c r="Y24" s="155">
        <f t="shared" si="0"/>
        <v>34.608695652173914</v>
      </c>
    </row>
    <row r="25" spans="1:25" x14ac:dyDescent="0.2">
      <c r="A25" s="11" t="s">
        <v>199</v>
      </c>
      <c r="B25" s="28">
        <v>10</v>
      </c>
      <c r="C25" s="9">
        <v>24</v>
      </c>
      <c r="D25" s="28">
        <v>50</v>
      </c>
      <c r="E25" s="8">
        <v>60</v>
      </c>
      <c r="F25" s="29">
        <v>77</v>
      </c>
      <c r="G25" s="8">
        <v>81</v>
      </c>
      <c r="H25" s="29">
        <v>38</v>
      </c>
      <c r="I25" s="8">
        <v>38</v>
      </c>
      <c r="J25" s="28">
        <v>61</v>
      </c>
      <c r="K25" s="8">
        <v>50</v>
      </c>
      <c r="L25" s="28">
        <v>60</v>
      </c>
      <c r="M25" s="8">
        <v>39</v>
      </c>
      <c r="N25" s="28">
        <v>41</v>
      </c>
      <c r="O25" s="8">
        <v>20</v>
      </c>
      <c r="P25" s="28">
        <v>38</v>
      </c>
      <c r="Q25" s="8">
        <v>51</v>
      </c>
      <c r="R25" s="28">
        <v>28</v>
      </c>
      <c r="S25" s="8">
        <v>40</v>
      </c>
      <c r="T25" s="28">
        <v>68</v>
      </c>
      <c r="U25" s="8">
        <v>58</v>
      </c>
      <c r="V25" s="28">
        <v>60</v>
      </c>
      <c r="W25" s="8">
        <v>69</v>
      </c>
      <c r="X25" s="106">
        <v>78</v>
      </c>
      <c r="Y25" s="155">
        <f t="shared" si="0"/>
        <v>49.521739130434781</v>
      </c>
    </row>
    <row r="26" spans="1:25" x14ac:dyDescent="0.2">
      <c r="A26" s="11" t="s">
        <v>219</v>
      </c>
      <c r="B26" s="28">
        <v>39</v>
      </c>
      <c r="C26" s="9">
        <v>68</v>
      </c>
      <c r="D26" s="28">
        <v>58</v>
      </c>
      <c r="E26" s="8">
        <v>58</v>
      </c>
      <c r="F26" s="29">
        <v>60</v>
      </c>
      <c r="G26" s="8">
        <v>100</v>
      </c>
      <c r="H26" s="29">
        <v>60</v>
      </c>
      <c r="I26" s="8">
        <v>41</v>
      </c>
      <c r="J26" s="28">
        <v>66</v>
      </c>
      <c r="K26" s="8">
        <v>69</v>
      </c>
      <c r="L26" s="28">
        <v>51</v>
      </c>
      <c r="M26" s="8">
        <v>50</v>
      </c>
      <c r="N26" s="28">
        <v>54</v>
      </c>
      <c r="O26" s="8">
        <v>40</v>
      </c>
      <c r="P26" s="28">
        <v>62</v>
      </c>
      <c r="Q26" s="8">
        <v>70</v>
      </c>
      <c r="R26" s="28">
        <v>49</v>
      </c>
      <c r="S26" s="8">
        <v>39</v>
      </c>
      <c r="T26" s="28">
        <v>87</v>
      </c>
      <c r="U26" s="8">
        <v>75</v>
      </c>
      <c r="V26" s="28">
        <v>80</v>
      </c>
      <c r="W26" s="8">
        <v>50</v>
      </c>
      <c r="X26" s="106">
        <v>68</v>
      </c>
      <c r="Y26" s="155">
        <f t="shared" si="0"/>
        <v>60.608695652173914</v>
      </c>
    </row>
    <row r="27" spans="1:25" x14ac:dyDescent="0.2">
      <c r="A27" s="11"/>
      <c r="B27" s="28"/>
      <c r="C27" s="9"/>
      <c r="D27" s="28"/>
      <c r="E27" s="8"/>
      <c r="F27" s="29"/>
      <c r="G27" s="8"/>
      <c r="H27" s="29"/>
      <c r="I27" s="8"/>
      <c r="J27" s="28"/>
      <c r="K27" s="8"/>
      <c r="L27" s="28"/>
      <c r="M27" s="8"/>
      <c r="N27" s="28"/>
      <c r="O27" s="8"/>
      <c r="P27" s="28"/>
      <c r="Q27" s="8"/>
      <c r="R27" s="28"/>
      <c r="S27" s="8"/>
      <c r="T27" s="28"/>
      <c r="U27" s="8"/>
      <c r="V27" s="28"/>
      <c r="W27" s="8"/>
      <c r="X27" s="106"/>
    </row>
    <row r="28" spans="1:25" x14ac:dyDescent="0.2">
      <c r="A28" s="11" t="s">
        <v>100</v>
      </c>
      <c r="B28" s="28">
        <v>10</v>
      </c>
      <c r="C28" s="9">
        <v>85</v>
      </c>
      <c r="D28" s="28">
        <v>24</v>
      </c>
      <c r="E28" s="8">
        <v>33</v>
      </c>
      <c r="F28" s="29">
        <v>45</v>
      </c>
      <c r="G28" s="8">
        <v>69</v>
      </c>
      <c r="H28" s="29">
        <v>19</v>
      </c>
      <c r="I28" s="8">
        <v>30</v>
      </c>
      <c r="J28" s="28">
        <v>87</v>
      </c>
      <c r="K28" s="8">
        <v>50</v>
      </c>
      <c r="L28" s="28">
        <v>38</v>
      </c>
      <c r="M28" s="8">
        <v>19</v>
      </c>
      <c r="N28" s="28">
        <v>49</v>
      </c>
      <c r="O28" s="8">
        <v>20</v>
      </c>
      <c r="P28" s="28">
        <v>32</v>
      </c>
      <c r="Q28" s="8">
        <v>27</v>
      </c>
      <c r="R28" s="28">
        <v>40</v>
      </c>
      <c r="S28" s="8">
        <v>9</v>
      </c>
      <c r="T28" s="28">
        <v>70</v>
      </c>
      <c r="U28" s="8">
        <v>36</v>
      </c>
      <c r="V28" s="28">
        <v>40</v>
      </c>
      <c r="W28" s="8">
        <v>30</v>
      </c>
      <c r="X28" s="106">
        <v>28</v>
      </c>
      <c r="Y28" s="155">
        <f t="shared" si="0"/>
        <v>38.695652173913047</v>
      </c>
    </row>
    <row r="29" spans="1:25" x14ac:dyDescent="0.2">
      <c r="A29" s="11" t="s">
        <v>120</v>
      </c>
      <c r="B29" s="28">
        <v>19</v>
      </c>
      <c r="C29" s="9">
        <v>74</v>
      </c>
      <c r="D29" s="28">
        <v>26</v>
      </c>
      <c r="E29" s="8">
        <v>71</v>
      </c>
      <c r="F29" s="29">
        <v>20</v>
      </c>
      <c r="G29" s="8">
        <v>100</v>
      </c>
      <c r="H29" s="29">
        <v>33</v>
      </c>
      <c r="I29" s="8">
        <v>44</v>
      </c>
      <c r="J29" s="28">
        <v>100</v>
      </c>
      <c r="K29" s="8">
        <v>30</v>
      </c>
      <c r="L29" s="28">
        <v>16</v>
      </c>
      <c r="M29" s="8">
        <v>70</v>
      </c>
      <c r="N29" s="28">
        <v>60</v>
      </c>
      <c r="O29" s="8">
        <v>19</v>
      </c>
      <c r="P29" s="28">
        <v>92</v>
      </c>
      <c r="Q29" s="8">
        <v>60</v>
      </c>
      <c r="R29" s="28">
        <v>38</v>
      </c>
      <c r="S29" s="8">
        <v>29</v>
      </c>
      <c r="T29" s="28">
        <v>56</v>
      </c>
      <c r="U29" s="8">
        <v>38</v>
      </c>
      <c r="V29" s="28">
        <v>55</v>
      </c>
      <c r="W29" s="8">
        <v>39</v>
      </c>
      <c r="X29" s="106">
        <v>50</v>
      </c>
      <c r="Y29" s="155">
        <f t="shared" si="0"/>
        <v>49.521739130434781</v>
      </c>
    </row>
    <row r="30" spans="1:25" x14ac:dyDescent="0.2">
      <c r="A30" s="11" t="s">
        <v>140</v>
      </c>
      <c r="B30" s="28">
        <v>19</v>
      </c>
      <c r="C30" s="9">
        <v>56</v>
      </c>
      <c r="D30" s="28">
        <v>9</v>
      </c>
      <c r="E30" s="8">
        <v>19</v>
      </c>
      <c r="F30" s="29">
        <v>14</v>
      </c>
      <c r="G30" s="8">
        <v>10</v>
      </c>
      <c r="H30" s="29">
        <v>21</v>
      </c>
      <c r="I30" s="8">
        <v>53</v>
      </c>
      <c r="J30" s="28">
        <v>80</v>
      </c>
      <c r="K30" s="8">
        <v>20</v>
      </c>
      <c r="L30" s="28">
        <v>10</v>
      </c>
      <c r="M30" s="8">
        <v>10</v>
      </c>
      <c r="N30" s="28">
        <v>23</v>
      </c>
      <c r="O30" s="8">
        <v>10</v>
      </c>
      <c r="P30" s="28">
        <v>6</v>
      </c>
      <c r="Q30" s="8">
        <v>19</v>
      </c>
      <c r="R30" s="28">
        <v>8</v>
      </c>
      <c r="S30" s="8">
        <v>0</v>
      </c>
      <c r="T30" s="28">
        <v>32</v>
      </c>
      <c r="U30" s="8">
        <v>11</v>
      </c>
      <c r="V30" s="28">
        <v>0</v>
      </c>
      <c r="W30" s="8">
        <v>20</v>
      </c>
      <c r="X30" s="106">
        <v>22</v>
      </c>
      <c r="Y30" s="155">
        <f t="shared" si="0"/>
        <v>20.521739130434781</v>
      </c>
    </row>
    <row r="31" spans="1:25" x14ac:dyDescent="0.2">
      <c r="A31" s="11" t="s">
        <v>160</v>
      </c>
      <c r="B31" s="28">
        <v>10</v>
      </c>
      <c r="C31" s="9">
        <v>65</v>
      </c>
      <c r="D31" s="28">
        <v>50</v>
      </c>
      <c r="E31" s="8">
        <v>38</v>
      </c>
      <c r="F31" s="29">
        <v>80</v>
      </c>
      <c r="G31" s="8">
        <v>100</v>
      </c>
      <c r="H31" s="29">
        <v>0</v>
      </c>
      <c r="I31" s="8">
        <v>54</v>
      </c>
      <c r="J31" s="28">
        <v>72</v>
      </c>
      <c r="K31" s="8">
        <v>30</v>
      </c>
      <c r="L31" s="28">
        <v>18</v>
      </c>
      <c r="M31" s="8">
        <v>40</v>
      </c>
      <c r="N31" s="28">
        <v>27</v>
      </c>
      <c r="O31" s="8">
        <v>19</v>
      </c>
      <c r="P31" s="28">
        <v>27</v>
      </c>
      <c r="Q31" s="8">
        <v>62</v>
      </c>
      <c r="R31" s="28">
        <v>37</v>
      </c>
      <c r="S31" s="8">
        <v>19</v>
      </c>
      <c r="T31" s="28">
        <v>57</v>
      </c>
      <c r="U31" s="8">
        <v>77</v>
      </c>
      <c r="V31" s="28">
        <v>29</v>
      </c>
      <c r="W31" s="8">
        <v>40</v>
      </c>
      <c r="X31" s="106">
        <v>60</v>
      </c>
      <c r="Y31" s="155">
        <f t="shared" si="0"/>
        <v>43.956521739130437</v>
      </c>
    </row>
    <row r="32" spans="1:25" x14ac:dyDescent="0.2">
      <c r="A32" s="11" t="s">
        <v>180</v>
      </c>
      <c r="B32" s="28">
        <v>10</v>
      </c>
      <c r="C32" s="9">
        <v>80</v>
      </c>
      <c r="D32" s="28">
        <v>13</v>
      </c>
      <c r="E32" s="8">
        <v>37</v>
      </c>
      <c r="F32" s="29">
        <v>14</v>
      </c>
      <c r="G32" s="8">
        <v>9</v>
      </c>
      <c r="H32" s="29">
        <v>17</v>
      </c>
      <c r="I32" s="8">
        <v>39</v>
      </c>
      <c r="J32" s="28">
        <v>70</v>
      </c>
      <c r="K32" s="8">
        <v>19</v>
      </c>
      <c r="L32" s="28">
        <v>3</v>
      </c>
      <c r="M32" s="8">
        <v>30</v>
      </c>
      <c r="N32" s="28">
        <v>38</v>
      </c>
      <c r="O32" s="8">
        <v>9</v>
      </c>
      <c r="P32" s="28">
        <v>38</v>
      </c>
      <c r="Q32" s="8">
        <v>40</v>
      </c>
      <c r="R32" s="28">
        <v>19</v>
      </c>
      <c r="S32" s="8">
        <v>10</v>
      </c>
      <c r="T32" s="28">
        <v>41</v>
      </c>
      <c r="U32" s="8">
        <v>29</v>
      </c>
      <c r="V32" s="28">
        <v>20</v>
      </c>
      <c r="W32" s="8">
        <v>9</v>
      </c>
      <c r="X32" s="106">
        <v>45</v>
      </c>
      <c r="Y32" s="155">
        <f t="shared" si="0"/>
        <v>27.782608695652176</v>
      </c>
    </row>
    <row r="33" spans="1:25" x14ac:dyDescent="0.2">
      <c r="A33" s="11" t="s">
        <v>200</v>
      </c>
      <c r="B33" s="28">
        <v>21</v>
      </c>
      <c r="C33" s="9">
        <v>93</v>
      </c>
      <c r="D33" s="28">
        <v>20</v>
      </c>
      <c r="E33" s="8">
        <v>51</v>
      </c>
      <c r="F33" s="29">
        <v>59</v>
      </c>
      <c r="G33" s="8">
        <v>80</v>
      </c>
      <c r="H33" s="29">
        <v>29</v>
      </c>
      <c r="I33" s="8">
        <v>45</v>
      </c>
      <c r="J33" s="28">
        <v>84</v>
      </c>
      <c r="K33" s="8">
        <v>31</v>
      </c>
      <c r="L33" s="28">
        <v>20</v>
      </c>
      <c r="M33" s="8">
        <v>40</v>
      </c>
      <c r="N33" s="28">
        <v>37</v>
      </c>
      <c r="O33" s="8">
        <v>19</v>
      </c>
      <c r="P33" s="28">
        <v>28</v>
      </c>
      <c r="Q33" s="8">
        <v>39</v>
      </c>
      <c r="R33" s="28">
        <v>30</v>
      </c>
      <c r="S33" s="8">
        <v>39</v>
      </c>
      <c r="T33" s="28">
        <v>62</v>
      </c>
      <c r="U33" s="8">
        <v>72</v>
      </c>
      <c r="V33" s="28">
        <v>10</v>
      </c>
      <c r="W33" s="8">
        <v>30</v>
      </c>
      <c r="X33" s="106">
        <v>63</v>
      </c>
      <c r="Y33" s="155">
        <f t="shared" si="0"/>
        <v>43.565217391304351</v>
      </c>
    </row>
    <row r="34" spans="1:25" x14ac:dyDescent="0.2">
      <c r="A34" s="11" t="s">
        <v>220</v>
      </c>
      <c r="B34" s="28">
        <v>20</v>
      </c>
      <c r="C34" s="9">
        <v>90</v>
      </c>
      <c r="D34" s="28">
        <v>30</v>
      </c>
      <c r="E34" s="8">
        <v>20</v>
      </c>
      <c r="F34" s="29">
        <v>35</v>
      </c>
      <c r="G34" s="8">
        <v>70</v>
      </c>
      <c r="H34" s="29">
        <v>29</v>
      </c>
      <c r="I34" s="8">
        <v>34</v>
      </c>
      <c r="J34" s="28">
        <v>92</v>
      </c>
      <c r="K34" s="8">
        <v>19</v>
      </c>
      <c r="L34" s="28">
        <v>19</v>
      </c>
      <c r="M34" s="8">
        <v>59</v>
      </c>
      <c r="N34" s="28">
        <v>40</v>
      </c>
      <c r="O34" s="8">
        <v>10</v>
      </c>
      <c r="P34" s="28">
        <v>24</v>
      </c>
      <c r="Q34" s="8">
        <v>48</v>
      </c>
      <c r="R34" s="28">
        <v>51</v>
      </c>
      <c r="S34" s="8">
        <v>20</v>
      </c>
      <c r="T34" s="28">
        <v>59</v>
      </c>
      <c r="U34" s="8">
        <v>74</v>
      </c>
      <c r="V34" s="28">
        <v>30</v>
      </c>
      <c r="W34" s="8">
        <v>40</v>
      </c>
      <c r="X34" s="106">
        <v>50</v>
      </c>
      <c r="Y34" s="155">
        <f t="shared" si="0"/>
        <v>41.869565217391305</v>
      </c>
    </row>
    <row r="35" spans="1:25" x14ac:dyDescent="0.2">
      <c r="A35" s="11"/>
      <c r="B35" s="28"/>
      <c r="C35" s="9"/>
      <c r="D35" s="28"/>
      <c r="E35" s="8"/>
      <c r="F35" s="29"/>
      <c r="G35" s="8"/>
      <c r="H35" s="29"/>
      <c r="I35" s="8"/>
      <c r="J35" s="28"/>
      <c r="K35" s="8"/>
      <c r="L35" s="28"/>
      <c r="M35" s="8"/>
      <c r="N35" s="28"/>
      <c r="O35" s="8"/>
      <c r="P35" s="28"/>
      <c r="Q35" s="8"/>
      <c r="R35" s="28"/>
      <c r="S35" s="8"/>
      <c r="T35" s="28"/>
      <c r="U35" s="8"/>
      <c r="V35" s="28"/>
      <c r="W35" s="8"/>
      <c r="X35" s="106"/>
    </row>
    <row r="36" spans="1:25" x14ac:dyDescent="0.2">
      <c r="A36" s="11" t="s">
        <v>101</v>
      </c>
      <c r="B36" s="28">
        <v>11</v>
      </c>
      <c r="C36" s="9">
        <v>70</v>
      </c>
      <c r="D36" s="28">
        <v>7</v>
      </c>
      <c r="E36" s="8">
        <v>19</v>
      </c>
      <c r="F36" s="29">
        <v>50</v>
      </c>
      <c r="G36" s="8">
        <v>30</v>
      </c>
      <c r="H36" s="29">
        <v>0</v>
      </c>
      <c r="I36" s="8">
        <v>5</v>
      </c>
      <c r="J36" s="28">
        <v>60</v>
      </c>
      <c r="K36" s="8">
        <v>40</v>
      </c>
      <c r="L36" s="28">
        <v>9</v>
      </c>
      <c r="M36" s="8">
        <v>20</v>
      </c>
      <c r="N36" s="28">
        <v>21</v>
      </c>
      <c r="O36" s="8">
        <v>10</v>
      </c>
      <c r="P36" s="28">
        <v>9</v>
      </c>
      <c r="Q36" s="8">
        <v>50</v>
      </c>
      <c r="R36" s="28">
        <v>9</v>
      </c>
      <c r="S36" s="8">
        <v>39</v>
      </c>
      <c r="T36" s="28">
        <v>49</v>
      </c>
      <c r="U36" s="8">
        <v>10</v>
      </c>
      <c r="V36" s="28">
        <v>10</v>
      </c>
      <c r="W36" s="8">
        <v>20</v>
      </c>
      <c r="X36" s="106">
        <v>25</v>
      </c>
      <c r="Y36" s="155">
        <f t="shared" si="0"/>
        <v>24.913043478260871</v>
      </c>
    </row>
    <row r="37" spans="1:25" x14ac:dyDescent="0.2">
      <c r="A37" s="11" t="s">
        <v>121</v>
      </c>
      <c r="B37" s="28">
        <v>10</v>
      </c>
      <c r="C37" s="9">
        <v>40</v>
      </c>
      <c r="D37" s="28">
        <v>15</v>
      </c>
      <c r="E37" s="8">
        <v>19</v>
      </c>
      <c r="F37" s="29">
        <v>10</v>
      </c>
      <c r="G37" s="8">
        <v>0</v>
      </c>
      <c r="H37" s="29">
        <v>10</v>
      </c>
      <c r="I37" s="8">
        <v>61</v>
      </c>
      <c r="J37" s="28">
        <v>28</v>
      </c>
      <c r="K37" s="8">
        <v>19</v>
      </c>
      <c r="L37" s="28">
        <v>0</v>
      </c>
      <c r="M37" s="8">
        <v>20</v>
      </c>
      <c r="N37" s="28">
        <v>20</v>
      </c>
      <c r="O37" s="8">
        <v>10</v>
      </c>
      <c r="P37" s="28">
        <v>0</v>
      </c>
      <c r="Q37" s="8">
        <v>3</v>
      </c>
      <c r="R37" s="28">
        <v>19</v>
      </c>
      <c r="S37" s="8">
        <v>9</v>
      </c>
      <c r="T37" s="28">
        <v>29</v>
      </c>
      <c r="U37" s="8">
        <v>8</v>
      </c>
      <c r="V37" s="28">
        <v>5</v>
      </c>
      <c r="W37" s="8">
        <v>0</v>
      </c>
      <c r="X37" s="106">
        <v>3</v>
      </c>
      <c r="Y37" s="155">
        <f t="shared" si="0"/>
        <v>14.695652173913043</v>
      </c>
    </row>
    <row r="38" spans="1:25" x14ac:dyDescent="0.2">
      <c r="A38" s="11" t="s">
        <v>141</v>
      </c>
      <c r="B38" s="28">
        <v>9</v>
      </c>
      <c r="C38" s="9">
        <v>0</v>
      </c>
      <c r="D38" s="28">
        <v>39</v>
      </c>
      <c r="E38" s="8">
        <v>8</v>
      </c>
      <c r="F38" s="29">
        <v>25</v>
      </c>
      <c r="G38" s="8">
        <v>0</v>
      </c>
      <c r="H38" s="29">
        <v>0</v>
      </c>
      <c r="I38" s="8">
        <v>85</v>
      </c>
      <c r="J38" s="28">
        <v>82</v>
      </c>
      <c r="K38" s="8">
        <v>31</v>
      </c>
      <c r="L38" s="28">
        <v>10</v>
      </c>
      <c r="M38" s="8">
        <v>0</v>
      </c>
      <c r="N38" s="28">
        <v>37</v>
      </c>
      <c r="O38" s="8">
        <v>29</v>
      </c>
      <c r="P38" s="28">
        <v>12</v>
      </c>
      <c r="Q38" s="8">
        <v>0</v>
      </c>
      <c r="R38" s="28">
        <v>11</v>
      </c>
      <c r="S38" s="8">
        <v>0</v>
      </c>
      <c r="T38" s="28">
        <v>40</v>
      </c>
      <c r="U38" s="8">
        <v>30</v>
      </c>
      <c r="V38" s="28">
        <v>10</v>
      </c>
      <c r="W38" s="8">
        <v>40</v>
      </c>
      <c r="X38" s="106">
        <v>0</v>
      </c>
      <c r="Y38" s="155">
        <f t="shared" si="0"/>
        <v>21.652173913043477</v>
      </c>
    </row>
    <row r="39" spans="1:25" x14ac:dyDescent="0.2">
      <c r="A39" s="11" t="s">
        <v>161</v>
      </c>
      <c r="B39" s="28">
        <v>10</v>
      </c>
      <c r="C39" s="9">
        <v>8</v>
      </c>
      <c r="D39" s="28">
        <v>0</v>
      </c>
      <c r="E39" s="8">
        <v>11</v>
      </c>
      <c r="F39" s="29">
        <v>0</v>
      </c>
      <c r="G39" s="8">
        <v>20</v>
      </c>
      <c r="H39" s="29">
        <v>0</v>
      </c>
      <c r="I39" s="8">
        <v>15</v>
      </c>
      <c r="J39" s="28">
        <v>46</v>
      </c>
      <c r="K39" s="8">
        <v>20</v>
      </c>
      <c r="L39" s="28">
        <v>10</v>
      </c>
      <c r="M39" s="8">
        <v>9</v>
      </c>
      <c r="N39" s="28">
        <v>20</v>
      </c>
      <c r="O39" s="8">
        <v>0</v>
      </c>
      <c r="P39" s="28">
        <v>4</v>
      </c>
      <c r="Q39" s="8">
        <v>7</v>
      </c>
      <c r="R39" s="28">
        <v>19</v>
      </c>
      <c r="S39" s="8">
        <v>10</v>
      </c>
      <c r="T39" s="28">
        <v>0</v>
      </c>
      <c r="U39" s="8">
        <v>11</v>
      </c>
      <c r="V39" s="28">
        <v>9</v>
      </c>
      <c r="W39" s="8">
        <v>0</v>
      </c>
      <c r="X39" s="106">
        <v>25</v>
      </c>
      <c r="Y39" s="155">
        <f t="shared" si="0"/>
        <v>11.043478260869565</v>
      </c>
    </row>
    <row r="40" spans="1:25" x14ac:dyDescent="0.2">
      <c r="A40" s="11" t="s">
        <v>181</v>
      </c>
      <c r="B40" s="28">
        <v>8</v>
      </c>
      <c r="C40" s="9">
        <v>68</v>
      </c>
      <c r="D40" s="28">
        <v>6</v>
      </c>
      <c r="E40" s="8">
        <v>30</v>
      </c>
      <c r="F40" s="29">
        <v>15</v>
      </c>
      <c r="G40" s="8">
        <v>20</v>
      </c>
      <c r="H40" s="29">
        <v>0</v>
      </c>
      <c r="I40" s="8">
        <v>75</v>
      </c>
      <c r="J40" s="28">
        <v>18</v>
      </c>
      <c r="K40" s="8">
        <v>30</v>
      </c>
      <c r="L40" s="28">
        <v>0</v>
      </c>
      <c r="M40" s="8">
        <v>0</v>
      </c>
      <c r="N40" s="28">
        <v>24</v>
      </c>
      <c r="O40" s="8">
        <v>0</v>
      </c>
      <c r="P40" s="28">
        <v>2</v>
      </c>
      <c r="Q40" s="8">
        <v>20</v>
      </c>
      <c r="R40" s="28">
        <v>7</v>
      </c>
      <c r="S40" s="8">
        <v>19</v>
      </c>
      <c r="T40" s="28">
        <v>29</v>
      </c>
      <c r="U40" s="8">
        <v>15</v>
      </c>
      <c r="V40" s="28">
        <v>10</v>
      </c>
      <c r="W40" s="8">
        <v>20</v>
      </c>
      <c r="X40" s="106">
        <v>2</v>
      </c>
      <c r="Y40" s="155">
        <f t="shared" si="0"/>
        <v>18.173913043478262</v>
      </c>
    </row>
    <row r="41" spans="1:25" x14ac:dyDescent="0.2">
      <c r="A41" s="11" t="s">
        <v>201</v>
      </c>
      <c r="B41" s="28">
        <v>9</v>
      </c>
      <c r="C41" s="9">
        <v>64</v>
      </c>
      <c r="D41" s="28">
        <v>4</v>
      </c>
      <c r="E41" s="8">
        <v>78</v>
      </c>
      <c r="F41" s="29">
        <v>30</v>
      </c>
      <c r="G41" s="8">
        <v>70</v>
      </c>
      <c r="H41" s="29">
        <v>9</v>
      </c>
      <c r="I41" s="8">
        <v>15</v>
      </c>
      <c r="J41" s="28">
        <v>62</v>
      </c>
      <c r="K41" s="8">
        <v>9</v>
      </c>
      <c r="L41" s="28">
        <v>14</v>
      </c>
      <c r="M41" s="8">
        <v>10</v>
      </c>
      <c r="N41" s="28">
        <v>29</v>
      </c>
      <c r="O41" s="8">
        <v>9</v>
      </c>
      <c r="P41" s="28">
        <v>7</v>
      </c>
      <c r="Q41" s="8">
        <v>20</v>
      </c>
      <c r="R41" s="28">
        <v>7</v>
      </c>
      <c r="S41" s="8">
        <v>20</v>
      </c>
      <c r="T41" s="28">
        <v>29</v>
      </c>
      <c r="U41" s="8">
        <v>70</v>
      </c>
      <c r="V41" s="28">
        <v>10</v>
      </c>
      <c r="W41" s="8">
        <v>39</v>
      </c>
      <c r="X41" s="106">
        <v>30</v>
      </c>
      <c r="Y41" s="155">
        <f t="shared" si="0"/>
        <v>28</v>
      </c>
    </row>
    <row r="42" spans="1:25" x14ac:dyDescent="0.2">
      <c r="A42" s="11" t="s">
        <v>221</v>
      </c>
      <c r="B42" s="28">
        <v>10</v>
      </c>
      <c r="C42" s="9">
        <v>76</v>
      </c>
      <c r="D42" s="28">
        <v>8</v>
      </c>
      <c r="E42" s="8">
        <v>12</v>
      </c>
      <c r="F42" s="29">
        <v>19</v>
      </c>
      <c r="G42" s="8">
        <v>19</v>
      </c>
      <c r="H42" s="29">
        <v>18</v>
      </c>
      <c r="I42" s="8">
        <v>5</v>
      </c>
      <c r="J42" s="28">
        <v>58</v>
      </c>
      <c r="K42" s="8">
        <v>19</v>
      </c>
      <c r="L42" s="28">
        <v>0</v>
      </c>
      <c r="M42" s="8">
        <v>30</v>
      </c>
      <c r="N42" s="28">
        <v>20</v>
      </c>
      <c r="O42" s="8">
        <v>9</v>
      </c>
      <c r="P42" s="28">
        <v>10</v>
      </c>
      <c r="Q42" s="8">
        <v>29</v>
      </c>
      <c r="R42" s="28">
        <v>0</v>
      </c>
      <c r="S42" s="8">
        <v>0</v>
      </c>
      <c r="T42" s="28">
        <v>22</v>
      </c>
      <c r="U42" s="8">
        <v>14</v>
      </c>
      <c r="V42" s="28">
        <v>10</v>
      </c>
      <c r="W42" s="8">
        <v>10</v>
      </c>
      <c r="X42" s="106">
        <v>13</v>
      </c>
      <c r="Y42" s="155">
        <f t="shared" si="0"/>
        <v>17.869565217391305</v>
      </c>
    </row>
    <row r="43" spans="1:25" x14ac:dyDescent="0.2">
      <c r="A43" s="11"/>
      <c r="B43" s="28"/>
      <c r="C43" s="9"/>
      <c r="D43" s="28"/>
      <c r="E43" s="8"/>
      <c r="F43" s="29"/>
      <c r="G43" s="8"/>
      <c r="H43" s="29"/>
      <c r="I43" s="8"/>
      <c r="J43" s="28"/>
      <c r="K43" s="8"/>
      <c r="L43" s="28"/>
      <c r="M43" s="8"/>
      <c r="N43" s="28"/>
      <c r="O43" s="8"/>
      <c r="P43" s="28"/>
      <c r="Q43" s="8"/>
      <c r="R43" s="28"/>
      <c r="S43" s="8"/>
      <c r="T43" s="28"/>
      <c r="U43" s="8"/>
      <c r="V43" s="28"/>
      <c r="W43" s="8"/>
      <c r="X43" s="106"/>
    </row>
    <row r="44" spans="1:25" x14ac:dyDescent="0.2">
      <c r="A44" s="11" t="s">
        <v>102</v>
      </c>
      <c r="B44" s="28">
        <v>19</v>
      </c>
      <c r="C44" s="9">
        <v>88</v>
      </c>
      <c r="D44" s="28">
        <v>25</v>
      </c>
      <c r="E44" s="8">
        <v>25</v>
      </c>
      <c r="F44" s="29">
        <v>46</v>
      </c>
      <c r="G44" s="8">
        <v>100</v>
      </c>
      <c r="H44" s="29">
        <v>62</v>
      </c>
      <c r="I44" s="8">
        <v>46</v>
      </c>
      <c r="J44" s="28">
        <v>82</v>
      </c>
      <c r="K44" s="8">
        <v>40</v>
      </c>
      <c r="L44" s="28">
        <v>37</v>
      </c>
      <c r="M44" s="8">
        <v>59</v>
      </c>
      <c r="N44" s="28">
        <v>76</v>
      </c>
      <c r="O44" s="8">
        <v>30</v>
      </c>
      <c r="P44" s="28">
        <v>28</v>
      </c>
      <c r="Q44" s="8">
        <v>49</v>
      </c>
      <c r="R44" s="28">
        <v>42</v>
      </c>
      <c r="S44" s="8">
        <v>20</v>
      </c>
      <c r="T44" s="28">
        <v>80</v>
      </c>
      <c r="U44" s="8">
        <v>61</v>
      </c>
      <c r="V44" s="28">
        <v>40</v>
      </c>
      <c r="W44" s="8">
        <v>50</v>
      </c>
      <c r="X44" s="106">
        <v>80</v>
      </c>
      <c r="Y44" s="155">
        <f t="shared" si="0"/>
        <v>51.521739130434781</v>
      </c>
    </row>
    <row r="45" spans="1:25" x14ac:dyDescent="0.2">
      <c r="A45" s="11" t="s">
        <v>122</v>
      </c>
      <c r="B45" s="28">
        <v>9</v>
      </c>
      <c r="C45" s="9">
        <v>51</v>
      </c>
      <c r="D45" s="28">
        <v>24</v>
      </c>
      <c r="E45" s="8">
        <v>50</v>
      </c>
      <c r="F45" s="29">
        <v>25</v>
      </c>
      <c r="G45" s="8">
        <v>69</v>
      </c>
      <c r="H45" s="29">
        <v>29</v>
      </c>
      <c r="I45" s="8">
        <v>20</v>
      </c>
      <c r="J45" s="28">
        <v>88</v>
      </c>
      <c r="K45" s="8">
        <v>29</v>
      </c>
      <c r="L45" s="28">
        <v>0</v>
      </c>
      <c r="M45" s="8">
        <v>69</v>
      </c>
      <c r="N45" s="28">
        <v>58</v>
      </c>
      <c r="O45" s="8">
        <v>30</v>
      </c>
      <c r="P45" s="28">
        <v>29</v>
      </c>
      <c r="Q45" s="8">
        <v>30</v>
      </c>
      <c r="R45" s="28">
        <v>30</v>
      </c>
      <c r="S45" s="8">
        <v>31</v>
      </c>
      <c r="T45" s="28">
        <v>30</v>
      </c>
      <c r="U45" s="8">
        <v>39</v>
      </c>
      <c r="V45" s="28">
        <v>19</v>
      </c>
      <c r="W45" s="8">
        <v>19</v>
      </c>
      <c r="X45" s="106">
        <v>11</v>
      </c>
      <c r="Y45" s="155">
        <f t="shared" si="0"/>
        <v>34.304347826086953</v>
      </c>
    </row>
    <row r="46" spans="1:25" x14ac:dyDescent="0.2">
      <c r="A46" s="11" t="s">
        <v>142</v>
      </c>
      <c r="B46" s="28">
        <v>11</v>
      </c>
      <c r="C46" s="9">
        <v>51</v>
      </c>
      <c r="D46" s="28">
        <v>8</v>
      </c>
      <c r="E46" s="8">
        <v>15</v>
      </c>
      <c r="F46" s="29">
        <v>24</v>
      </c>
      <c r="G46" s="8">
        <v>9</v>
      </c>
      <c r="H46" s="29">
        <v>9</v>
      </c>
      <c r="I46" s="8">
        <v>61</v>
      </c>
      <c r="J46" s="28">
        <v>77</v>
      </c>
      <c r="K46" s="8">
        <v>50</v>
      </c>
      <c r="L46" s="28">
        <v>20</v>
      </c>
      <c r="M46" s="8">
        <v>40</v>
      </c>
      <c r="N46" s="28">
        <v>60</v>
      </c>
      <c r="O46" s="8">
        <v>40</v>
      </c>
      <c r="P46" s="28">
        <v>38</v>
      </c>
      <c r="Q46" s="8">
        <v>20</v>
      </c>
      <c r="R46" s="28">
        <v>10</v>
      </c>
      <c r="S46" s="8">
        <v>20</v>
      </c>
      <c r="T46" s="28">
        <v>51</v>
      </c>
      <c r="U46" s="8">
        <v>65</v>
      </c>
      <c r="V46" s="28">
        <v>9</v>
      </c>
      <c r="W46" s="8">
        <v>59</v>
      </c>
      <c r="X46" s="106">
        <v>27</v>
      </c>
      <c r="Y46" s="155">
        <f t="shared" si="0"/>
        <v>33.652173913043477</v>
      </c>
    </row>
    <row r="47" spans="1:25" x14ac:dyDescent="0.2">
      <c r="A47" s="11" t="s">
        <v>162</v>
      </c>
      <c r="B47" s="28">
        <v>20</v>
      </c>
      <c r="C47" s="9">
        <v>80</v>
      </c>
      <c r="D47" s="28">
        <v>40</v>
      </c>
      <c r="E47" s="8">
        <v>59</v>
      </c>
      <c r="F47" s="29">
        <v>90</v>
      </c>
      <c r="G47" s="8">
        <v>100</v>
      </c>
      <c r="H47" s="29">
        <v>28</v>
      </c>
      <c r="I47" s="8">
        <v>69</v>
      </c>
      <c r="J47" s="28">
        <v>90</v>
      </c>
      <c r="K47" s="8">
        <v>28</v>
      </c>
      <c r="L47" s="28">
        <v>10</v>
      </c>
      <c r="M47" s="8">
        <v>50</v>
      </c>
      <c r="N47" s="28">
        <v>56</v>
      </c>
      <c r="O47" s="8">
        <v>30</v>
      </c>
      <c r="P47" s="28">
        <v>38</v>
      </c>
      <c r="Q47" s="8">
        <v>59</v>
      </c>
      <c r="R47" s="28">
        <v>51</v>
      </c>
      <c r="S47" s="8">
        <v>30</v>
      </c>
      <c r="T47" s="28">
        <v>68</v>
      </c>
      <c r="U47" s="8">
        <v>69</v>
      </c>
      <c r="V47" s="28">
        <v>30</v>
      </c>
      <c r="W47" s="8">
        <v>29</v>
      </c>
      <c r="X47" s="106">
        <v>52</v>
      </c>
      <c r="Y47" s="155">
        <f t="shared" si="0"/>
        <v>51.130434782608695</v>
      </c>
    </row>
    <row r="48" spans="1:25" x14ac:dyDescent="0.2">
      <c r="A48" s="11" t="s">
        <v>182</v>
      </c>
      <c r="B48" s="28">
        <v>20</v>
      </c>
      <c r="C48" s="9">
        <v>90</v>
      </c>
      <c r="D48" s="28">
        <v>20</v>
      </c>
      <c r="E48" s="8">
        <v>39</v>
      </c>
      <c r="F48" s="29">
        <v>50</v>
      </c>
      <c r="G48" s="8">
        <v>80</v>
      </c>
      <c r="H48" s="29">
        <v>50</v>
      </c>
      <c r="I48" s="8">
        <v>70</v>
      </c>
      <c r="J48" s="28">
        <v>89</v>
      </c>
      <c r="K48" s="8">
        <v>31</v>
      </c>
      <c r="L48" s="28">
        <v>39</v>
      </c>
      <c r="M48" s="8">
        <v>50</v>
      </c>
      <c r="N48" s="28">
        <v>31</v>
      </c>
      <c r="O48" s="8">
        <v>10</v>
      </c>
      <c r="P48" s="28">
        <v>28</v>
      </c>
      <c r="Q48" s="8">
        <v>71</v>
      </c>
      <c r="R48" s="28">
        <v>81</v>
      </c>
      <c r="S48" s="8">
        <v>20</v>
      </c>
      <c r="T48" s="28">
        <v>70</v>
      </c>
      <c r="U48" s="8">
        <v>51</v>
      </c>
      <c r="V48" s="28">
        <v>50</v>
      </c>
      <c r="W48" s="8">
        <v>40</v>
      </c>
      <c r="X48" s="106">
        <v>35</v>
      </c>
      <c r="Y48" s="155">
        <f t="shared" si="0"/>
        <v>48.478260869565219</v>
      </c>
    </row>
    <row r="49" spans="1:25" x14ac:dyDescent="0.2">
      <c r="A49" s="11" t="s">
        <v>202</v>
      </c>
      <c r="B49" s="28">
        <v>39</v>
      </c>
      <c r="C49" s="9">
        <v>83</v>
      </c>
      <c r="D49" s="28">
        <v>73</v>
      </c>
      <c r="E49" s="8">
        <v>69</v>
      </c>
      <c r="F49" s="29">
        <v>100</v>
      </c>
      <c r="G49" s="8">
        <v>100</v>
      </c>
      <c r="H49" s="29">
        <v>59</v>
      </c>
      <c r="I49" s="8">
        <v>60</v>
      </c>
      <c r="J49" s="28">
        <v>87</v>
      </c>
      <c r="K49" s="8">
        <v>70</v>
      </c>
      <c r="L49" s="28">
        <v>29</v>
      </c>
      <c r="M49" s="8">
        <v>60</v>
      </c>
      <c r="N49" s="28">
        <v>24</v>
      </c>
      <c r="O49" s="8">
        <v>20</v>
      </c>
      <c r="P49" s="28">
        <v>72</v>
      </c>
      <c r="Q49" s="8">
        <v>37</v>
      </c>
      <c r="R49" s="28">
        <v>86</v>
      </c>
      <c r="S49" s="8">
        <v>39</v>
      </c>
      <c r="T49" s="28">
        <v>89</v>
      </c>
      <c r="U49" s="8">
        <v>88</v>
      </c>
      <c r="V49" s="28">
        <v>40</v>
      </c>
      <c r="W49" s="8">
        <v>60</v>
      </c>
      <c r="X49" s="106">
        <v>77</v>
      </c>
      <c r="Y49" s="155">
        <f t="shared" si="0"/>
        <v>63.521739130434781</v>
      </c>
    </row>
    <row r="50" spans="1:25" x14ac:dyDescent="0.2">
      <c r="A50" s="11" t="s">
        <v>222</v>
      </c>
      <c r="B50" s="28">
        <v>10</v>
      </c>
      <c r="C50" s="9">
        <v>69</v>
      </c>
      <c r="D50" s="28">
        <v>29</v>
      </c>
      <c r="E50" s="8">
        <v>30</v>
      </c>
      <c r="F50" s="29">
        <v>36</v>
      </c>
      <c r="G50" s="8">
        <v>79</v>
      </c>
      <c r="H50" s="29">
        <v>41</v>
      </c>
      <c r="I50" s="8">
        <v>43</v>
      </c>
      <c r="J50" s="28">
        <v>80</v>
      </c>
      <c r="K50" s="8">
        <v>31</v>
      </c>
      <c r="L50" s="28">
        <v>20</v>
      </c>
      <c r="M50" s="8">
        <v>60</v>
      </c>
      <c r="N50" s="28">
        <v>60</v>
      </c>
      <c r="O50" s="8">
        <v>20</v>
      </c>
      <c r="P50" s="28">
        <v>35</v>
      </c>
      <c r="Q50" s="8">
        <v>22</v>
      </c>
      <c r="R50" s="28">
        <v>48</v>
      </c>
      <c r="S50" s="8">
        <v>20</v>
      </c>
      <c r="T50" s="28">
        <v>44</v>
      </c>
      <c r="U50" s="8">
        <v>29</v>
      </c>
      <c r="V50" s="28">
        <v>40</v>
      </c>
      <c r="W50" s="8">
        <v>29</v>
      </c>
      <c r="X50" s="106">
        <v>58</v>
      </c>
      <c r="Y50" s="155">
        <f t="shared" si="0"/>
        <v>40.565217391304351</v>
      </c>
    </row>
    <row r="51" spans="1:25" x14ac:dyDescent="0.2">
      <c r="A51" s="11"/>
      <c r="B51" s="28"/>
      <c r="C51" s="9"/>
      <c r="D51" s="28"/>
      <c r="E51" s="8"/>
      <c r="F51" s="29"/>
      <c r="G51" s="8"/>
      <c r="H51" s="29"/>
      <c r="I51" s="8"/>
      <c r="J51" s="28"/>
      <c r="K51" s="8"/>
      <c r="L51" s="28"/>
      <c r="M51" s="8"/>
      <c r="N51" s="28"/>
      <c r="O51" s="8"/>
      <c r="P51" s="28"/>
      <c r="Q51" s="8"/>
      <c r="R51" s="28"/>
      <c r="S51" s="8"/>
      <c r="T51" s="28"/>
      <c r="U51" s="8"/>
      <c r="V51" s="28"/>
      <c r="W51" s="8"/>
      <c r="X51" s="106"/>
    </row>
    <row r="52" spans="1:25" x14ac:dyDescent="0.2">
      <c r="A52" s="11" t="s">
        <v>103</v>
      </c>
      <c r="B52" s="28">
        <v>9</v>
      </c>
      <c r="C52" s="9">
        <v>30</v>
      </c>
      <c r="D52" s="28">
        <v>29</v>
      </c>
      <c r="E52" s="8">
        <v>20</v>
      </c>
      <c r="F52" s="29">
        <v>75</v>
      </c>
      <c r="G52" s="8">
        <v>60</v>
      </c>
      <c r="H52" s="29">
        <v>28</v>
      </c>
      <c r="I52" s="8">
        <v>61</v>
      </c>
      <c r="J52" s="28">
        <v>74</v>
      </c>
      <c r="K52" s="8">
        <v>70</v>
      </c>
      <c r="L52" s="28">
        <v>40</v>
      </c>
      <c r="M52" s="8">
        <v>50</v>
      </c>
      <c r="N52" s="28">
        <v>82</v>
      </c>
      <c r="O52" s="8">
        <v>29</v>
      </c>
      <c r="P52" s="28">
        <v>51</v>
      </c>
      <c r="Q52" s="8">
        <v>61</v>
      </c>
      <c r="R52" s="28">
        <v>39</v>
      </c>
      <c r="S52" s="8">
        <v>9</v>
      </c>
      <c r="T52" s="28">
        <v>61</v>
      </c>
      <c r="U52" s="8">
        <v>59</v>
      </c>
      <c r="V52" s="28">
        <v>30</v>
      </c>
      <c r="W52" s="8">
        <v>30</v>
      </c>
      <c r="X52" s="106">
        <v>29</v>
      </c>
      <c r="Y52" s="155">
        <f t="shared" si="0"/>
        <v>44.608695652173914</v>
      </c>
    </row>
    <row r="53" spans="1:25" x14ac:dyDescent="0.2">
      <c r="A53" s="11" t="s">
        <v>123</v>
      </c>
      <c r="B53" s="28">
        <v>10</v>
      </c>
      <c r="C53" s="9">
        <v>21</v>
      </c>
      <c r="D53" s="28">
        <v>7</v>
      </c>
      <c r="E53" s="8">
        <v>50</v>
      </c>
      <c r="F53" s="29">
        <v>49</v>
      </c>
      <c r="G53" s="8">
        <v>80</v>
      </c>
      <c r="H53" s="29">
        <v>11</v>
      </c>
      <c r="I53" s="8">
        <v>80</v>
      </c>
      <c r="J53" s="28">
        <v>87</v>
      </c>
      <c r="K53" s="8">
        <v>38</v>
      </c>
      <c r="L53" s="28">
        <v>8</v>
      </c>
      <c r="M53" s="8">
        <v>20</v>
      </c>
      <c r="N53" s="28">
        <v>45</v>
      </c>
      <c r="O53" s="8">
        <v>19</v>
      </c>
      <c r="P53" s="28">
        <v>26</v>
      </c>
      <c r="Q53" s="8">
        <v>18</v>
      </c>
      <c r="R53" s="28">
        <v>62</v>
      </c>
      <c r="S53" s="8">
        <v>9</v>
      </c>
      <c r="T53" s="28">
        <v>40</v>
      </c>
      <c r="U53" s="8">
        <v>79</v>
      </c>
      <c r="V53" s="28">
        <v>40</v>
      </c>
      <c r="W53" s="8">
        <v>10</v>
      </c>
      <c r="X53" s="106">
        <v>7</v>
      </c>
      <c r="Y53" s="155">
        <f t="shared" si="0"/>
        <v>35.478260869565219</v>
      </c>
    </row>
    <row r="54" spans="1:25" x14ac:dyDescent="0.2">
      <c r="A54" s="11" t="s">
        <v>143</v>
      </c>
      <c r="B54" s="28">
        <v>20</v>
      </c>
      <c r="C54" s="9">
        <v>19</v>
      </c>
      <c r="D54" s="28">
        <v>9</v>
      </c>
      <c r="E54" s="8">
        <v>26</v>
      </c>
      <c r="F54" s="29">
        <v>74</v>
      </c>
      <c r="G54" s="8">
        <v>100</v>
      </c>
      <c r="H54" s="29">
        <v>29</v>
      </c>
      <c r="I54" s="8">
        <v>90</v>
      </c>
      <c r="J54" s="28">
        <v>90</v>
      </c>
      <c r="K54" s="8">
        <v>90</v>
      </c>
      <c r="L54" s="28">
        <v>30</v>
      </c>
      <c r="M54" s="8">
        <v>60</v>
      </c>
      <c r="N54" s="28">
        <v>82</v>
      </c>
      <c r="O54" s="8">
        <v>70</v>
      </c>
      <c r="P54" s="28">
        <v>75</v>
      </c>
      <c r="Q54" s="8">
        <v>69</v>
      </c>
      <c r="R54" s="28">
        <v>41</v>
      </c>
      <c r="S54" s="8">
        <v>20</v>
      </c>
      <c r="T54" s="28">
        <v>59</v>
      </c>
      <c r="U54" s="8">
        <v>84</v>
      </c>
      <c r="V54" s="28">
        <v>60</v>
      </c>
      <c r="W54" s="8">
        <v>30</v>
      </c>
      <c r="X54" s="106">
        <v>12</v>
      </c>
      <c r="Y54" s="155">
        <f t="shared" si="0"/>
        <v>53.869565217391305</v>
      </c>
    </row>
    <row r="55" spans="1:25" x14ac:dyDescent="0.2">
      <c r="A55" s="11" t="s">
        <v>163</v>
      </c>
      <c r="B55" s="28">
        <v>19</v>
      </c>
      <c r="C55" s="9">
        <v>50</v>
      </c>
      <c r="D55" s="28">
        <v>9</v>
      </c>
      <c r="E55" s="8">
        <v>14</v>
      </c>
      <c r="F55" s="29">
        <v>60</v>
      </c>
      <c r="G55" s="8">
        <v>9</v>
      </c>
      <c r="H55" s="29">
        <v>7</v>
      </c>
      <c r="I55" s="8">
        <v>58</v>
      </c>
      <c r="J55" s="28">
        <v>55</v>
      </c>
      <c r="K55" s="8">
        <v>40</v>
      </c>
      <c r="L55" s="28">
        <v>9</v>
      </c>
      <c r="M55" s="8">
        <v>10</v>
      </c>
      <c r="N55" s="28">
        <v>29</v>
      </c>
      <c r="O55" s="8">
        <v>9</v>
      </c>
      <c r="P55" s="28">
        <v>8</v>
      </c>
      <c r="Q55" s="8">
        <v>7</v>
      </c>
      <c r="R55" s="28">
        <v>30</v>
      </c>
      <c r="S55" s="8">
        <v>19</v>
      </c>
      <c r="T55" s="28">
        <v>19</v>
      </c>
      <c r="U55" s="8">
        <v>65</v>
      </c>
      <c r="V55" s="28">
        <v>19</v>
      </c>
      <c r="W55" s="8">
        <v>20</v>
      </c>
      <c r="X55" s="106">
        <v>46</v>
      </c>
      <c r="Y55" s="155">
        <f t="shared" si="0"/>
        <v>26.565217391304348</v>
      </c>
    </row>
    <row r="56" spans="1:25" x14ac:dyDescent="0.2">
      <c r="A56" s="11" t="s">
        <v>183</v>
      </c>
      <c r="B56" s="28">
        <v>9</v>
      </c>
      <c r="C56" s="9">
        <v>1</v>
      </c>
      <c r="D56" s="28">
        <v>12</v>
      </c>
      <c r="E56" s="8">
        <v>23</v>
      </c>
      <c r="F56" s="29">
        <v>56</v>
      </c>
      <c r="G56" s="8">
        <v>69</v>
      </c>
      <c r="H56" s="29">
        <v>9</v>
      </c>
      <c r="I56" s="8">
        <v>80</v>
      </c>
      <c r="J56" s="28">
        <v>74</v>
      </c>
      <c r="K56" s="8">
        <v>39</v>
      </c>
      <c r="L56" s="28">
        <v>20</v>
      </c>
      <c r="M56" s="8">
        <v>40</v>
      </c>
      <c r="N56" s="28">
        <v>46</v>
      </c>
      <c r="O56" s="8">
        <v>10</v>
      </c>
      <c r="P56" s="28">
        <v>43</v>
      </c>
      <c r="Q56" s="8">
        <v>49</v>
      </c>
      <c r="R56" s="28">
        <v>30</v>
      </c>
      <c r="S56" s="8">
        <v>20</v>
      </c>
      <c r="T56" s="28">
        <v>50</v>
      </c>
      <c r="U56" s="8">
        <v>89</v>
      </c>
      <c r="V56" s="28">
        <v>20</v>
      </c>
      <c r="W56" s="8">
        <v>9</v>
      </c>
      <c r="X56" s="106">
        <v>18</v>
      </c>
      <c r="Y56" s="155">
        <f t="shared" si="0"/>
        <v>35.478260869565219</v>
      </c>
    </row>
    <row r="57" spans="1:25" x14ac:dyDescent="0.2">
      <c r="A57" s="11" t="s">
        <v>203</v>
      </c>
      <c r="B57" s="28">
        <v>31</v>
      </c>
      <c r="C57" s="9">
        <v>24</v>
      </c>
      <c r="D57" s="28">
        <v>8</v>
      </c>
      <c r="E57" s="8">
        <v>39</v>
      </c>
      <c r="F57" s="29">
        <v>85</v>
      </c>
      <c r="G57" s="8">
        <v>100</v>
      </c>
      <c r="H57" s="29">
        <v>18</v>
      </c>
      <c r="I57" s="8">
        <v>40</v>
      </c>
      <c r="J57" s="28">
        <v>50</v>
      </c>
      <c r="K57" s="8">
        <v>39</v>
      </c>
      <c r="L57" s="28">
        <v>10</v>
      </c>
      <c r="M57" s="8">
        <v>10</v>
      </c>
      <c r="N57" s="28">
        <v>26</v>
      </c>
      <c r="O57" s="8">
        <v>30</v>
      </c>
      <c r="P57" s="28">
        <v>29</v>
      </c>
      <c r="Q57" s="8">
        <v>9</v>
      </c>
      <c r="R57" s="28">
        <v>8</v>
      </c>
      <c r="S57" s="8">
        <v>9</v>
      </c>
      <c r="T57" s="28">
        <v>55</v>
      </c>
      <c r="U57" s="8">
        <v>79</v>
      </c>
      <c r="V57" s="28">
        <v>49</v>
      </c>
      <c r="W57" s="8">
        <v>20</v>
      </c>
      <c r="X57" s="106">
        <v>50</v>
      </c>
      <c r="Y57" s="155">
        <f t="shared" si="0"/>
        <v>35.565217391304351</v>
      </c>
    </row>
    <row r="58" spans="1:25" x14ac:dyDescent="0.2">
      <c r="A58" s="11" t="s">
        <v>223</v>
      </c>
      <c r="B58" s="28">
        <v>10</v>
      </c>
      <c r="C58" s="9">
        <v>63</v>
      </c>
      <c r="D58" s="28">
        <v>19</v>
      </c>
      <c r="E58" s="8">
        <v>39</v>
      </c>
      <c r="F58" s="29">
        <v>35</v>
      </c>
      <c r="G58" s="8">
        <v>100</v>
      </c>
      <c r="H58" s="29">
        <v>11</v>
      </c>
      <c r="I58" s="8">
        <v>66</v>
      </c>
      <c r="J58" s="28">
        <v>70</v>
      </c>
      <c r="K58" s="8">
        <v>19</v>
      </c>
      <c r="L58" s="28">
        <v>10</v>
      </c>
      <c r="M58" s="8">
        <v>20</v>
      </c>
      <c r="N58" s="28">
        <v>61</v>
      </c>
      <c r="O58" s="8">
        <v>11</v>
      </c>
      <c r="P58" s="28">
        <v>31</v>
      </c>
      <c r="Q58" s="8">
        <v>25</v>
      </c>
      <c r="R58" s="28">
        <v>30</v>
      </c>
      <c r="S58" s="8">
        <v>20</v>
      </c>
      <c r="T58" s="28">
        <v>49</v>
      </c>
      <c r="U58" s="8">
        <v>61</v>
      </c>
      <c r="V58" s="28">
        <v>60</v>
      </c>
      <c r="W58" s="8">
        <v>17</v>
      </c>
      <c r="X58" s="106">
        <v>9</v>
      </c>
      <c r="Y58" s="155">
        <f t="shared" si="0"/>
        <v>36.347826086956523</v>
      </c>
    </row>
    <row r="59" spans="1:25" x14ac:dyDescent="0.2">
      <c r="A59" s="11"/>
      <c r="B59" s="28"/>
      <c r="C59" s="9"/>
      <c r="D59" s="28"/>
      <c r="E59" s="8"/>
      <c r="F59" s="29"/>
      <c r="G59" s="8"/>
      <c r="H59" s="29"/>
      <c r="I59" s="8"/>
      <c r="J59" s="28"/>
      <c r="K59" s="8"/>
      <c r="L59" s="28"/>
      <c r="M59" s="8"/>
      <c r="N59" s="28"/>
      <c r="O59" s="8"/>
      <c r="P59" s="28"/>
      <c r="Q59" s="8"/>
      <c r="R59" s="28"/>
      <c r="S59" s="8"/>
      <c r="T59" s="28"/>
      <c r="U59" s="8"/>
      <c r="V59" s="28"/>
      <c r="W59" s="8"/>
      <c r="X59" s="106"/>
    </row>
    <row r="60" spans="1:25" x14ac:dyDescent="0.2">
      <c r="A60" s="11" t="s">
        <v>104</v>
      </c>
      <c r="B60" s="28">
        <v>20</v>
      </c>
      <c r="C60" s="9">
        <v>90</v>
      </c>
      <c r="D60" s="28">
        <v>38</v>
      </c>
      <c r="E60" s="8">
        <v>50</v>
      </c>
      <c r="F60" s="29">
        <v>100</v>
      </c>
      <c r="G60" s="8">
        <v>79</v>
      </c>
      <c r="H60" s="29">
        <v>30</v>
      </c>
      <c r="I60" s="8">
        <v>87</v>
      </c>
      <c r="J60" s="28">
        <v>92</v>
      </c>
      <c r="K60" s="8">
        <v>80</v>
      </c>
      <c r="L60" s="28">
        <v>40</v>
      </c>
      <c r="M60" s="8">
        <v>40</v>
      </c>
      <c r="N60" s="28">
        <v>89</v>
      </c>
      <c r="O60" s="8">
        <v>10</v>
      </c>
      <c r="P60" s="28">
        <v>59</v>
      </c>
      <c r="Q60" s="8">
        <v>62</v>
      </c>
      <c r="R60" s="28">
        <v>61</v>
      </c>
      <c r="S60" s="8">
        <v>40</v>
      </c>
      <c r="T60" s="28">
        <v>84</v>
      </c>
      <c r="U60" s="8">
        <v>80</v>
      </c>
      <c r="V60" s="28">
        <v>50</v>
      </c>
      <c r="W60" s="8">
        <v>40</v>
      </c>
      <c r="X60" s="106">
        <v>46</v>
      </c>
      <c r="Y60" s="155">
        <f t="shared" si="0"/>
        <v>59.434782608695649</v>
      </c>
    </row>
    <row r="61" spans="1:25" x14ac:dyDescent="0.2">
      <c r="A61" s="11" t="s">
        <v>124</v>
      </c>
      <c r="B61" s="28">
        <v>19</v>
      </c>
      <c r="C61" s="9">
        <v>45</v>
      </c>
      <c r="D61" s="28">
        <v>29</v>
      </c>
      <c r="E61" s="8">
        <v>50</v>
      </c>
      <c r="F61" s="29">
        <v>66</v>
      </c>
      <c r="G61" s="8">
        <v>90</v>
      </c>
      <c r="H61" s="29">
        <v>60</v>
      </c>
      <c r="I61" s="8">
        <v>85</v>
      </c>
      <c r="J61" s="28">
        <v>91</v>
      </c>
      <c r="K61" s="8">
        <v>40</v>
      </c>
      <c r="L61" s="28">
        <v>19</v>
      </c>
      <c r="M61" s="8">
        <v>40</v>
      </c>
      <c r="N61" s="28">
        <v>69</v>
      </c>
      <c r="O61" s="8">
        <v>20</v>
      </c>
      <c r="P61" s="28">
        <v>51</v>
      </c>
      <c r="Q61" s="8">
        <v>40</v>
      </c>
      <c r="R61" s="28">
        <v>62</v>
      </c>
      <c r="S61" s="8">
        <v>20</v>
      </c>
      <c r="T61" s="28">
        <v>50</v>
      </c>
      <c r="U61" s="8">
        <v>65</v>
      </c>
      <c r="V61" s="28">
        <v>60</v>
      </c>
      <c r="W61" s="8">
        <v>59</v>
      </c>
      <c r="X61" s="106">
        <v>14</v>
      </c>
      <c r="Y61" s="155">
        <f t="shared" si="0"/>
        <v>49.739130434782609</v>
      </c>
    </row>
    <row r="62" spans="1:25" x14ac:dyDescent="0.2">
      <c r="A62" s="11" t="s">
        <v>144</v>
      </c>
      <c r="B62" s="28">
        <v>50</v>
      </c>
      <c r="C62" s="9">
        <v>30</v>
      </c>
      <c r="D62" s="28">
        <v>66</v>
      </c>
      <c r="E62" s="8">
        <v>26</v>
      </c>
      <c r="F62" s="29">
        <v>85</v>
      </c>
      <c r="G62" s="8">
        <v>89</v>
      </c>
      <c r="H62" s="29">
        <v>29</v>
      </c>
      <c r="I62" s="8">
        <v>79</v>
      </c>
      <c r="J62" s="28">
        <v>89</v>
      </c>
      <c r="K62" s="8">
        <v>50</v>
      </c>
      <c r="L62" s="28">
        <v>19</v>
      </c>
      <c r="M62" s="8">
        <v>59</v>
      </c>
      <c r="N62" s="28">
        <v>84</v>
      </c>
      <c r="O62" s="8">
        <v>70</v>
      </c>
      <c r="P62" s="28">
        <v>45</v>
      </c>
      <c r="Q62" s="8">
        <v>68</v>
      </c>
      <c r="R62" s="28">
        <v>41</v>
      </c>
      <c r="S62" s="8">
        <v>9</v>
      </c>
      <c r="T62" s="28">
        <v>75</v>
      </c>
      <c r="U62" s="8">
        <v>90</v>
      </c>
      <c r="V62" s="28">
        <v>59</v>
      </c>
      <c r="W62" s="8">
        <v>68</v>
      </c>
      <c r="X62" s="106">
        <v>31</v>
      </c>
      <c r="Y62" s="155">
        <f t="shared" si="0"/>
        <v>57</v>
      </c>
    </row>
    <row r="63" spans="1:25" x14ac:dyDescent="0.2">
      <c r="A63" s="11" t="s">
        <v>164</v>
      </c>
      <c r="B63" s="28">
        <v>29</v>
      </c>
      <c r="C63" s="9">
        <v>69</v>
      </c>
      <c r="D63" s="28">
        <v>40</v>
      </c>
      <c r="E63" s="8">
        <v>71</v>
      </c>
      <c r="F63" s="29">
        <v>85</v>
      </c>
      <c r="G63" s="8">
        <v>100</v>
      </c>
      <c r="H63" s="29">
        <v>50</v>
      </c>
      <c r="I63" s="8">
        <v>66</v>
      </c>
      <c r="J63" s="28">
        <v>81</v>
      </c>
      <c r="K63" s="8">
        <v>39</v>
      </c>
      <c r="L63" s="28">
        <v>20</v>
      </c>
      <c r="M63" s="8">
        <v>49</v>
      </c>
      <c r="N63" s="28">
        <v>61</v>
      </c>
      <c r="O63" s="8">
        <v>19</v>
      </c>
      <c r="P63" s="28">
        <v>44</v>
      </c>
      <c r="Q63" s="8">
        <v>69</v>
      </c>
      <c r="R63" s="28">
        <v>60</v>
      </c>
      <c r="S63" s="8">
        <v>50</v>
      </c>
      <c r="T63" s="28">
        <v>40</v>
      </c>
      <c r="U63" s="8">
        <v>86</v>
      </c>
      <c r="V63" s="28">
        <v>70</v>
      </c>
      <c r="W63" s="8">
        <v>39</v>
      </c>
      <c r="X63" s="106">
        <v>64</v>
      </c>
      <c r="Y63" s="155">
        <f t="shared" si="0"/>
        <v>56.565217391304351</v>
      </c>
    </row>
    <row r="64" spans="1:25" x14ac:dyDescent="0.2">
      <c r="A64" s="11" t="s">
        <v>184</v>
      </c>
      <c r="B64" s="28">
        <v>29</v>
      </c>
      <c r="C64" s="9">
        <v>59</v>
      </c>
      <c r="D64" s="28">
        <v>33</v>
      </c>
      <c r="E64" s="8">
        <v>54</v>
      </c>
      <c r="F64" s="29">
        <v>64</v>
      </c>
      <c r="G64" s="8">
        <v>100</v>
      </c>
      <c r="H64" s="29">
        <v>19</v>
      </c>
      <c r="I64" s="8">
        <v>76</v>
      </c>
      <c r="J64" s="28">
        <v>80</v>
      </c>
      <c r="K64" s="8">
        <v>49</v>
      </c>
      <c r="L64" s="28">
        <v>39</v>
      </c>
      <c r="M64" s="8">
        <v>79</v>
      </c>
      <c r="N64" s="28">
        <v>51</v>
      </c>
      <c r="O64" s="8">
        <v>21</v>
      </c>
      <c r="P64" s="28">
        <v>41</v>
      </c>
      <c r="Q64" s="8">
        <v>30</v>
      </c>
      <c r="R64" s="28">
        <v>90</v>
      </c>
      <c r="S64" s="8">
        <v>40</v>
      </c>
      <c r="T64" s="28">
        <v>76</v>
      </c>
      <c r="U64" s="8">
        <v>83</v>
      </c>
      <c r="V64" s="28">
        <v>60</v>
      </c>
      <c r="W64" s="8">
        <v>50</v>
      </c>
      <c r="X64" s="106">
        <v>53</v>
      </c>
      <c r="Y64" s="155">
        <f t="shared" si="0"/>
        <v>55.478260869565219</v>
      </c>
    </row>
    <row r="65" spans="1:25" x14ac:dyDescent="0.2">
      <c r="A65" s="11" t="s">
        <v>204</v>
      </c>
      <c r="B65" s="28">
        <v>40</v>
      </c>
      <c r="C65" s="9">
        <v>72</v>
      </c>
      <c r="D65" s="28">
        <v>52</v>
      </c>
      <c r="E65" s="8">
        <v>58</v>
      </c>
      <c r="F65" s="29">
        <v>100</v>
      </c>
      <c r="G65" s="8">
        <v>100</v>
      </c>
      <c r="H65" s="29">
        <v>41</v>
      </c>
      <c r="I65" s="8">
        <v>52</v>
      </c>
      <c r="J65" s="28">
        <v>87</v>
      </c>
      <c r="K65" s="8">
        <v>60</v>
      </c>
      <c r="L65" s="28">
        <v>39</v>
      </c>
      <c r="M65" s="8">
        <v>60</v>
      </c>
      <c r="N65" s="28">
        <v>69</v>
      </c>
      <c r="O65" s="8">
        <v>30</v>
      </c>
      <c r="P65" s="28">
        <v>52</v>
      </c>
      <c r="Q65" s="8">
        <v>80</v>
      </c>
      <c r="R65" s="28">
        <v>71</v>
      </c>
      <c r="S65" s="8">
        <v>60</v>
      </c>
      <c r="T65" s="28">
        <v>87</v>
      </c>
      <c r="U65" s="8">
        <v>70</v>
      </c>
      <c r="V65" s="28">
        <v>40</v>
      </c>
      <c r="W65" s="8">
        <v>50</v>
      </c>
      <c r="X65" s="106">
        <v>72</v>
      </c>
      <c r="Y65" s="155">
        <f t="shared" si="0"/>
        <v>62.695652173913047</v>
      </c>
    </row>
    <row r="66" spans="1:25" x14ac:dyDescent="0.2">
      <c r="A66" s="11" t="s">
        <v>224</v>
      </c>
      <c r="B66" s="28">
        <v>20</v>
      </c>
      <c r="C66" s="9">
        <v>78</v>
      </c>
      <c r="D66" s="28">
        <v>27</v>
      </c>
      <c r="E66" s="8">
        <v>50</v>
      </c>
      <c r="F66" s="29">
        <v>20</v>
      </c>
      <c r="G66" s="8">
        <v>100</v>
      </c>
      <c r="H66" s="29">
        <v>20</v>
      </c>
      <c r="I66" s="8">
        <v>79</v>
      </c>
      <c r="J66" s="28">
        <v>87</v>
      </c>
      <c r="K66" s="8">
        <v>39</v>
      </c>
      <c r="L66" s="28">
        <v>20</v>
      </c>
      <c r="M66" s="8">
        <v>70</v>
      </c>
      <c r="N66" s="28">
        <v>37</v>
      </c>
      <c r="O66" s="8">
        <v>29</v>
      </c>
      <c r="P66" s="28">
        <v>68</v>
      </c>
      <c r="Q66" s="8">
        <v>73</v>
      </c>
      <c r="R66" s="28">
        <v>68</v>
      </c>
      <c r="S66" s="8">
        <v>30</v>
      </c>
      <c r="T66" s="28">
        <v>69</v>
      </c>
      <c r="U66" s="8">
        <v>84</v>
      </c>
      <c r="V66" s="28">
        <v>29</v>
      </c>
      <c r="W66" s="8">
        <v>30</v>
      </c>
      <c r="X66" s="106">
        <v>38</v>
      </c>
      <c r="Y66" s="155">
        <f t="shared" si="0"/>
        <v>50.652173913043477</v>
      </c>
    </row>
    <row r="67" spans="1:25" x14ac:dyDescent="0.2">
      <c r="A67" s="11"/>
      <c r="B67" s="28"/>
      <c r="C67" s="9"/>
      <c r="D67" s="28"/>
      <c r="E67" s="8"/>
      <c r="F67" s="29"/>
      <c r="G67" s="8"/>
      <c r="H67" s="29"/>
      <c r="I67" s="8"/>
      <c r="J67" s="28"/>
      <c r="K67" s="8"/>
      <c r="L67" s="28"/>
      <c r="M67" s="8"/>
      <c r="N67" s="28"/>
      <c r="O67" s="8"/>
      <c r="P67" s="28"/>
      <c r="Q67" s="8"/>
      <c r="R67" s="28"/>
      <c r="S67" s="8"/>
      <c r="T67" s="28"/>
      <c r="U67" s="8"/>
      <c r="V67" s="28"/>
      <c r="W67" s="8"/>
      <c r="X67" s="106"/>
    </row>
    <row r="68" spans="1:25" x14ac:dyDescent="0.2">
      <c r="A68" s="11" t="s">
        <v>105</v>
      </c>
      <c r="B68" s="28">
        <v>10</v>
      </c>
      <c r="C68" s="9">
        <v>71</v>
      </c>
      <c r="D68" s="28">
        <v>50</v>
      </c>
      <c r="E68" s="8">
        <v>27</v>
      </c>
      <c r="F68" s="29">
        <v>45</v>
      </c>
      <c r="G68" s="8">
        <v>60</v>
      </c>
      <c r="H68" s="29">
        <v>50</v>
      </c>
      <c r="I68" s="8">
        <v>57</v>
      </c>
      <c r="J68" s="28">
        <v>81</v>
      </c>
      <c r="K68" s="8">
        <v>30</v>
      </c>
      <c r="L68" s="28">
        <v>28</v>
      </c>
      <c r="M68" s="8">
        <v>20</v>
      </c>
      <c r="N68" s="28">
        <v>43</v>
      </c>
      <c r="O68" s="8">
        <v>31</v>
      </c>
      <c r="P68" s="28">
        <v>47</v>
      </c>
      <c r="Q68" s="8">
        <v>55</v>
      </c>
      <c r="R68" s="28">
        <v>41</v>
      </c>
      <c r="S68" s="8">
        <v>30</v>
      </c>
      <c r="T68" s="28">
        <v>66</v>
      </c>
      <c r="U68" s="8">
        <v>63</v>
      </c>
      <c r="V68" s="28">
        <v>49</v>
      </c>
      <c r="W68" s="8">
        <v>30</v>
      </c>
      <c r="X68" s="106">
        <v>42</v>
      </c>
      <c r="Y68" s="155">
        <f t="shared" si="0"/>
        <v>44.608695652173914</v>
      </c>
    </row>
    <row r="69" spans="1:25" x14ac:dyDescent="0.2">
      <c r="A69" s="11" t="s">
        <v>125</v>
      </c>
      <c r="B69" s="28">
        <v>30</v>
      </c>
      <c r="C69" s="9">
        <v>54</v>
      </c>
      <c r="D69" s="28">
        <v>30</v>
      </c>
      <c r="E69" s="8">
        <v>60</v>
      </c>
      <c r="F69" s="29">
        <v>44</v>
      </c>
      <c r="G69" s="8">
        <v>40</v>
      </c>
      <c r="H69" s="29">
        <v>19</v>
      </c>
      <c r="I69" s="8">
        <v>40</v>
      </c>
      <c r="J69" s="28">
        <v>81</v>
      </c>
      <c r="K69" s="8">
        <v>20</v>
      </c>
      <c r="L69" s="28">
        <v>29</v>
      </c>
      <c r="M69" s="8">
        <v>50</v>
      </c>
      <c r="N69" s="28">
        <v>27</v>
      </c>
      <c r="O69" s="8">
        <v>20</v>
      </c>
      <c r="P69" s="28">
        <v>43</v>
      </c>
      <c r="Q69" s="8">
        <v>40</v>
      </c>
      <c r="R69" s="28">
        <v>51</v>
      </c>
      <c r="S69" s="8">
        <v>20</v>
      </c>
      <c r="T69" s="28">
        <v>32</v>
      </c>
      <c r="U69" s="8">
        <v>50</v>
      </c>
      <c r="V69" s="28">
        <v>10</v>
      </c>
      <c r="W69" s="8">
        <v>39</v>
      </c>
      <c r="X69" s="106">
        <v>38</v>
      </c>
      <c r="Y69" s="155">
        <f t="shared" ref="Y69:Y132" si="1">AVERAGE(B69:X69)</f>
        <v>37.695652173913047</v>
      </c>
    </row>
    <row r="70" spans="1:25" x14ac:dyDescent="0.2">
      <c r="A70" s="11" t="s">
        <v>145</v>
      </c>
      <c r="B70" s="28">
        <v>10</v>
      </c>
      <c r="C70" s="9">
        <v>1</v>
      </c>
      <c r="D70" s="28">
        <v>12</v>
      </c>
      <c r="E70" s="8">
        <v>28</v>
      </c>
      <c r="F70" s="29">
        <v>21</v>
      </c>
      <c r="G70" s="8">
        <v>0</v>
      </c>
      <c r="H70" s="29">
        <v>30</v>
      </c>
      <c r="I70" s="8">
        <v>12</v>
      </c>
      <c r="J70" s="28">
        <v>78</v>
      </c>
      <c r="K70" s="8">
        <v>39</v>
      </c>
      <c r="L70" s="28">
        <v>20</v>
      </c>
      <c r="M70" s="8">
        <v>50</v>
      </c>
      <c r="N70" s="28">
        <v>32</v>
      </c>
      <c r="O70" s="8">
        <v>30</v>
      </c>
      <c r="P70" s="28">
        <v>38</v>
      </c>
      <c r="Q70" s="8">
        <v>31</v>
      </c>
      <c r="R70" s="28">
        <v>20</v>
      </c>
      <c r="S70" s="8">
        <v>9</v>
      </c>
      <c r="T70" s="28">
        <v>65</v>
      </c>
      <c r="U70" s="8">
        <v>49</v>
      </c>
      <c r="V70" s="28">
        <v>24</v>
      </c>
      <c r="W70" s="8">
        <v>41</v>
      </c>
      <c r="X70" s="106">
        <v>48</v>
      </c>
      <c r="Y70" s="155">
        <f t="shared" si="1"/>
        <v>29.913043478260871</v>
      </c>
    </row>
    <row r="71" spans="1:25" x14ac:dyDescent="0.2">
      <c r="A71" s="11" t="s">
        <v>165</v>
      </c>
      <c r="B71" s="28">
        <v>21</v>
      </c>
      <c r="C71" s="9">
        <v>42</v>
      </c>
      <c r="D71" s="28">
        <v>38</v>
      </c>
      <c r="E71" s="8">
        <v>28</v>
      </c>
      <c r="F71" s="29">
        <v>34</v>
      </c>
      <c r="G71" s="8">
        <v>100</v>
      </c>
      <c r="H71" s="29">
        <v>28</v>
      </c>
      <c r="I71" s="8">
        <v>47</v>
      </c>
      <c r="J71" s="28">
        <v>70</v>
      </c>
      <c r="K71" s="8">
        <v>50</v>
      </c>
      <c r="L71" s="28">
        <v>37</v>
      </c>
      <c r="M71" s="8">
        <v>60</v>
      </c>
      <c r="N71" s="28">
        <v>24</v>
      </c>
      <c r="O71" s="8">
        <v>20</v>
      </c>
      <c r="P71" s="28">
        <v>29</v>
      </c>
      <c r="Q71" s="8">
        <v>62</v>
      </c>
      <c r="R71" s="28">
        <v>50</v>
      </c>
      <c r="S71" s="8">
        <v>20</v>
      </c>
      <c r="T71" s="28">
        <v>50</v>
      </c>
      <c r="U71" s="8">
        <v>85</v>
      </c>
      <c r="V71" s="28">
        <v>29</v>
      </c>
      <c r="W71" s="8">
        <v>50</v>
      </c>
      <c r="X71" s="106">
        <v>42</v>
      </c>
      <c r="Y71" s="155">
        <f t="shared" si="1"/>
        <v>44.173913043478258</v>
      </c>
    </row>
    <row r="72" spans="1:25" x14ac:dyDescent="0.2">
      <c r="A72" s="11" t="s">
        <v>185</v>
      </c>
      <c r="B72" s="28">
        <v>11</v>
      </c>
      <c r="C72" s="9">
        <v>70</v>
      </c>
      <c r="D72" s="28">
        <v>16</v>
      </c>
      <c r="E72" s="8">
        <v>51</v>
      </c>
      <c r="F72" s="29">
        <v>40</v>
      </c>
      <c r="G72" s="8">
        <v>19</v>
      </c>
      <c r="H72" s="29">
        <v>9</v>
      </c>
      <c r="I72" s="8">
        <v>0</v>
      </c>
      <c r="J72" s="28">
        <v>19</v>
      </c>
      <c r="K72" s="8">
        <v>30</v>
      </c>
      <c r="L72" s="28">
        <v>3</v>
      </c>
      <c r="M72" s="8">
        <v>20</v>
      </c>
      <c r="N72" s="28">
        <v>30</v>
      </c>
      <c r="O72" s="8">
        <v>9</v>
      </c>
      <c r="P72" s="28">
        <v>4</v>
      </c>
      <c r="Q72" s="8">
        <v>69</v>
      </c>
      <c r="R72" s="28">
        <v>8</v>
      </c>
      <c r="S72" s="8">
        <v>9</v>
      </c>
      <c r="T72" s="28">
        <v>14</v>
      </c>
      <c r="U72" s="8">
        <v>50</v>
      </c>
      <c r="V72" s="28">
        <v>8</v>
      </c>
      <c r="W72" s="8">
        <v>9</v>
      </c>
      <c r="X72" s="106">
        <v>28</v>
      </c>
      <c r="Y72" s="155">
        <f t="shared" si="1"/>
        <v>22.869565217391305</v>
      </c>
    </row>
    <row r="73" spans="1:25" x14ac:dyDescent="0.2">
      <c r="A73" s="11" t="s">
        <v>205</v>
      </c>
      <c r="B73" s="28">
        <v>0</v>
      </c>
      <c r="C73" s="9">
        <v>80</v>
      </c>
      <c r="D73" s="28">
        <v>60</v>
      </c>
      <c r="E73" s="8">
        <v>40</v>
      </c>
      <c r="F73" s="29">
        <v>80</v>
      </c>
      <c r="G73" s="8">
        <v>79</v>
      </c>
      <c r="H73" s="29">
        <v>38</v>
      </c>
      <c r="I73" s="8">
        <v>5</v>
      </c>
      <c r="J73" s="28">
        <v>88</v>
      </c>
      <c r="K73" s="8">
        <v>30</v>
      </c>
      <c r="L73" s="28">
        <v>39</v>
      </c>
      <c r="M73" s="8">
        <v>20</v>
      </c>
      <c r="N73" s="28">
        <v>51</v>
      </c>
      <c r="O73" s="8">
        <v>9</v>
      </c>
      <c r="P73" s="28">
        <v>50</v>
      </c>
      <c r="Q73" s="8">
        <v>50</v>
      </c>
      <c r="R73" s="28">
        <v>40</v>
      </c>
      <c r="S73" s="8">
        <v>30</v>
      </c>
      <c r="T73" s="28">
        <v>60</v>
      </c>
      <c r="U73" s="8">
        <v>81</v>
      </c>
      <c r="V73" s="28">
        <v>40</v>
      </c>
      <c r="W73" s="8">
        <v>59</v>
      </c>
      <c r="X73" s="106">
        <v>59</v>
      </c>
      <c r="Y73" s="155">
        <f t="shared" si="1"/>
        <v>47.304347826086953</v>
      </c>
    </row>
    <row r="74" spans="1:25" x14ac:dyDescent="0.2">
      <c r="A74" s="11" t="s">
        <v>225</v>
      </c>
      <c r="B74" s="28">
        <v>19</v>
      </c>
      <c r="C74" s="9">
        <v>40</v>
      </c>
      <c r="D74" s="28">
        <v>30</v>
      </c>
      <c r="E74" s="8">
        <v>28</v>
      </c>
      <c r="F74" s="29">
        <v>30</v>
      </c>
      <c r="G74" s="8">
        <v>59</v>
      </c>
      <c r="H74" s="29">
        <v>39</v>
      </c>
      <c r="I74" s="8">
        <v>10</v>
      </c>
      <c r="J74" s="28">
        <v>92</v>
      </c>
      <c r="K74" s="8">
        <v>40</v>
      </c>
      <c r="L74" s="28">
        <v>39</v>
      </c>
      <c r="M74" s="8">
        <v>60</v>
      </c>
      <c r="N74" s="28">
        <v>54</v>
      </c>
      <c r="O74" s="8">
        <v>10</v>
      </c>
      <c r="P74" s="28">
        <v>39</v>
      </c>
      <c r="Q74" s="8">
        <v>58</v>
      </c>
      <c r="R74" s="28">
        <v>60</v>
      </c>
      <c r="S74" s="8">
        <v>19</v>
      </c>
      <c r="T74" s="28">
        <v>80</v>
      </c>
      <c r="U74" s="8">
        <v>66</v>
      </c>
      <c r="V74" s="28">
        <v>59</v>
      </c>
      <c r="W74" s="8">
        <v>20</v>
      </c>
      <c r="X74" s="106">
        <v>27</v>
      </c>
      <c r="Y74" s="155">
        <f t="shared" si="1"/>
        <v>42.521739130434781</v>
      </c>
    </row>
    <row r="75" spans="1:25" x14ac:dyDescent="0.2">
      <c r="A75" s="11"/>
      <c r="B75" s="28"/>
      <c r="C75" s="9"/>
      <c r="D75" s="28"/>
      <c r="E75" s="8"/>
      <c r="F75" s="29"/>
      <c r="G75" s="8"/>
      <c r="H75" s="29"/>
      <c r="I75" s="8"/>
      <c r="J75" s="28"/>
      <c r="K75" s="8"/>
      <c r="L75" s="28"/>
      <c r="M75" s="8"/>
      <c r="N75" s="28"/>
      <c r="O75" s="8"/>
      <c r="P75" s="28"/>
      <c r="Q75" s="8"/>
      <c r="R75" s="28"/>
      <c r="S75" s="8"/>
      <c r="T75" s="28"/>
      <c r="U75" s="8"/>
      <c r="V75" s="28"/>
      <c r="W75" s="8"/>
      <c r="X75" s="106"/>
    </row>
    <row r="76" spans="1:25" x14ac:dyDescent="0.2">
      <c r="A76" s="11" t="s">
        <v>106</v>
      </c>
      <c r="B76" s="28">
        <v>19</v>
      </c>
      <c r="C76" s="9">
        <v>80</v>
      </c>
      <c r="D76" s="28">
        <v>42</v>
      </c>
      <c r="E76" s="8">
        <v>59</v>
      </c>
      <c r="F76" s="29">
        <v>90</v>
      </c>
      <c r="G76" s="8">
        <v>89</v>
      </c>
      <c r="H76" s="29">
        <v>49</v>
      </c>
      <c r="I76" s="8">
        <v>39</v>
      </c>
      <c r="J76" s="28">
        <v>79</v>
      </c>
      <c r="K76" s="8">
        <v>50</v>
      </c>
      <c r="L76" s="28">
        <v>80</v>
      </c>
      <c r="M76" s="8">
        <v>49</v>
      </c>
      <c r="N76" s="28">
        <v>62</v>
      </c>
      <c r="O76" s="8">
        <v>31</v>
      </c>
      <c r="P76" s="28">
        <v>59</v>
      </c>
      <c r="Q76" s="8">
        <v>55</v>
      </c>
      <c r="R76" s="28">
        <v>72</v>
      </c>
      <c r="S76" s="8">
        <v>30</v>
      </c>
      <c r="T76" s="28">
        <v>66</v>
      </c>
      <c r="U76" s="8">
        <v>76</v>
      </c>
      <c r="V76" s="28">
        <v>58</v>
      </c>
      <c r="W76" s="8">
        <v>40</v>
      </c>
      <c r="X76" s="106">
        <v>43</v>
      </c>
      <c r="Y76" s="155">
        <f t="shared" si="1"/>
        <v>57.260869565217391</v>
      </c>
    </row>
    <row r="77" spans="1:25" x14ac:dyDescent="0.2">
      <c r="A77" s="11" t="s">
        <v>126</v>
      </c>
      <c r="B77" s="28">
        <v>19</v>
      </c>
      <c r="C77" s="9">
        <v>78</v>
      </c>
      <c r="D77" s="28">
        <v>41</v>
      </c>
      <c r="E77" s="8">
        <v>63</v>
      </c>
      <c r="F77" s="29">
        <v>45</v>
      </c>
      <c r="G77" s="8">
        <v>70</v>
      </c>
      <c r="H77" s="29">
        <v>40</v>
      </c>
      <c r="I77" s="8">
        <v>65</v>
      </c>
      <c r="J77" s="28">
        <v>85</v>
      </c>
      <c r="K77" s="8">
        <v>51</v>
      </c>
      <c r="L77" s="28">
        <v>21</v>
      </c>
      <c r="M77" s="8">
        <v>80</v>
      </c>
      <c r="N77" s="28">
        <v>55</v>
      </c>
      <c r="O77" s="8">
        <v>20</v>
      </c>
      <c r="P77" s="28">
        <v>80</v>
      </c>
      <c r="Q77" s="8">
        <v>69</v>
      </c>
      <c r="R77" s="28">
        <v>80</v>
      </c>
      <c r="S77" s="8">
        <v>39</v>
      </c>
      <c r="T77" s="28">
        <v>70</v>
      </c>
      <c r="U77" s="8">
        <v>46</v>
      </c>
      <c r="V77" s="28">
        <v>94</v>
      </c>
      <c r="W77" s="8">
        <v>60</v>
      </c>
      <c r="X77" s="106">
        <v>85</v>
      </c>
      <c r="Y77" s="155">
        <f t="shared" si="1"/>
        <v>58.956521739130437</v>
      </c>
    </row>
    <row r="78" spans="1:25" x14ac:dyDescent="0.2">
      <c r="A78" s="11" t="s">
        <v>146</v>
      </c>
      <c r="B78" s="28">
        <v>40</v>
      </c>
      <c r="C78" s="9">
        <v>41</v>
      </c>
      <c r="D78" s="28">
        <v>45</v>
      </c>
      <c r="E78" s="8">
        <v>35</v>
      </c>
      <c r="F78" s="29">
        <v>29</v>
      </c>
      <c r="G78" s="8">
        <v>80</v>
      </c>
      <c r="H78" s="29">
        <v>19</v>
      </c>
      <c r="I78" s="8">
        <v>66</v>
      </c>
      <c r="J78" s="28">
        <v>74</v>
      </c>
      <c r="K78" s="8">
        <v>49</v>
      </c>
      <c r="L78" s="28">
        <v>80</v>
      </c>
      <c r="M78" s="8">
        <v>39</v>
      </c>
      <c r="N78" s="28">
        <v>66</v>
      </c>
      <c r="O78" s="8">
        <v>49</v>
      </c>
      <c r="P78" s="28">
        <v>44</v>
      </c>
      <c r="Q78" s="8">
        <v>52</v>
      </c>
      <c r="R78" s="28">
        <v>50</v>
      </c>
      <c r="S78" s="8">
        <v>30</v>
      </c>
      <c r="T78" s="28">
        <v>71</v>
      </c>
      <c r="U78" s="8">
        <v>71</v>
      </c>
      <c r="V78" s="28">
        <v>39</v>
      </c>
      <c r="W78" s="8">
        <v>40</v>
      </c>
      <c r="X78" s="106">
        <v>22</v>
      </c>
      <c r="Y78" s="155">
        <f t="shared" si="1"/>
        <v>49.173913043478258</v>
      </c>
    </row>
    <row r="79" spans="1:25" x14ac:dyDescent="0.2">
      <c r="A79" s="11" t="s">
        <v>166</v>
      </c>
      <c r="B79" s="28">
        <v>39</v>
      </c>
      <c r="C79" s="9">
        <v>81</v>
      </c>
      <c r="D79" s="28">
        <v>50</v>
      </c>
      <c r="E79" s="8">
        <v>78</v>
      </c>
      <c r="F79" s="29">
        <v>96</v>
      </c>
      <c r="G79" s="8">
        <v>100</v>
      </c>
      <c r="H79" s="29">
        <v>35</v>
      </c>
      <c r="I79" s="8">
        <v>80</v>
      </c>
      <c r="J79" s="28">
        <v>96</v>
      </c>
      <c r="K79" s="8">
        <v>29</v>
      </c>
      <c r="L79" s="28">
        <v>39</v>
      </c>
      <c r="M79" s="8">
        <v>60</v>
      </c>
      <c r="N79" s="28">
        <v>72</v>
      </c>
      <c r="O79" s="8">
        <v>19</v>
      </c>
      <c r="P79" s="28">
        <v>59</v>
      </c>
      <c r="Q79" s="8">
        <v>64</v>
      </c>
      <c r="R79" s="28">
        <v>60</v>
      </c>
      <c r="S79" s="8">
        <v>30</v>
      </c>
      <c r="T79" s="28">
        <v>75</v>
      </c>
      <c r="U79" s="8">
        <v>84</v>
      </c>
      <c r="V79" s="28">
        <v>90</v>
      </c>
      <c r="W79" s="8">
        <v>50</v>
      </c>
      <c r="X79" s="106">
        <v>60</v>
      </c>
      <c r="Y79" s="155">
        <f t="shared" si="1"/>
        <v>62.869565217391305</v>
      </c>
    </row>
    <row r="80" spans="1:25" x14ac:dyDescent="0.2">
      <c r="A80" s="11" t="s">
        <v>186</v>
      </c>
      <c r="B80" s="28">
        <v>40</v>
      </c>
      <c r="C80" s="9">
        <v>89</v>
      </c>
      <c r="D80" s="28">
        <v>28</v>
      </c>
      <c r="E80" s="8">
        <v>67</v>
      </c>
      <c r="F80" s="29">
        <v>69</v>
      </c>
      <c r="G80" s="8">
        <v>79</v>
      </c>
      <c r="H80" s="29">
        <v>29</v>
      </c>
      <c r="I80" s="8">
        <v>70</v>
      </c>
      <c r="J80" s="28">
        <v>79</v>
      </c>
      <c r="K80" s="8">
        <v>60</v>
      </c>
      <c r="L80" s="28">
        <v>70</v>
      </c>
      <c r="M80" s="8">
        <v>40</v>
      </c>
      <c r="N80" s="28">
        <v>65</v>
      </c>
      <c r="O80" s="8">
        <v>29</v>
      </c>
      <c r="P80" s="28">
        <v>35</v>
      </c>
      <c r="Q80" s="8">
        <v>67</v>
      </c>
      <c r="R80" s="28">
        <v>40</v>
      </c>
      <c r="S80" s="8">
        <v>30</v>
      </c>
      <c r="T80" s="28">
        <v>70</v>
      </c>
      <c r="U80" s="8">
        <v>84</v>
      </c>
      <c r="V80" s="28">
        <v>80</v>
      </c>
      <c r="W80" s="8">
        <v>50</v>
      </c>
      <c r="X80" s="106">
        <v>50</v>
      </c>
      <c r="Y80" s="155">
        <f t="shared" si="1"/>
        <v>57.391304347826086</v>
      </c>
    </row>
    <row r="81" spans="1:25" x14ac:dyDescent="0.2">
      <c r="A81" s="11" t="s">
        <v>206</v>
      </c>
      <c r="B81" s="28">
        <v>19</v>
      </c>
      <c r="C81" s="9">
        <v>82</v>
      </c>
      <c r="D81" s="28">
        <v>61</v>
      </c>
      <c r="E81" s="8">
        <v>71</v>
      </c>
      <c r="F81" s="29">
        <v>89</v>
      </c>
      <c r="G81" s="8">
        <v>100</v>
      </c>
      <c r="H81" s="29">
        <v>49</v>
      </c>
      <c r="I81" s="8">
        <v>59</v>
      </c>
      <c r="J81" s="28">
        <v>76</v>
      </c>
      <c r="K81" s="8">
        <v>70</v>
      </c>
      <c r="L81" s="28">
        <v>59</v>
      </c>
      <c r="M81" s="8">
        <v>50</v>
      </c>
      <c r="N81" s="28">
        <v>66</v>
      </c>
      <c r="O81" s="8">
        <v>20</v>
      </c>
      <c r="P81" s="28">
        <v>53</v>
      </c>
      <c r="Q81" s="8">
        <v>70</v>
      </c>
      <c r="R81" s="28">
        <v>60</v>
      </c>
      <c r="S81" s="8">
        <v>49</v>
      </c>
      <c r="T81" s="28">
        <v>89</v>
      </c>
      <c r="U81" s="8">
        <v>90</v>
      </c>
      <c r="V81" s="28">
        <v>59</v>
      </c>
      <c r="W81" s="8">
        <v>60</v>
      </c>
      <c r="X81" s="106">
        <v>83</v>
      </c>
      <c r="Y81" s="155">
        <f t="shared" si="1"/>
        <v>64.521739130434781</v>
      </c>
    </row>
    <row r="82" spans="1:25" x14ac:dyDescent="0.2">
      <c r="A82" s="11" t="s">
        <v>226</v>
      </c>
      <c r="B82" s="28">
        <v>19</v>
      </c>
      <c r="C82" s="9">
        <v>93</v>
      </c>
      <c r="D82" s="28">
        <v>40</v>
      </c>
      <c r="E82" s="8">
        <v>100</v>
      </c>
      <c r="F82" s="29">
        <v>35</v>
      </c>
      <c r="G82" s="8">
        <v>100</v>
      </c>
      <c r="H82" s="29">
        <v>50</v>
      </c>
      <c r="I82" s="8">
        <v>58</v>
      </c>
      <c r="J82" s="28">
        <v>100</v>
      </c>
      <c r="K82" s="8">
        <v>50</v>
      </c>
      <c r="L82" s="28">
        <v>78</v>
      </c>
      <c r="M82" s="8">
        <v>79</v>
      </c>
      <c r="N82" s="28">
        <v>38</v>
      </c>
      <c r="O82" s="8">
        <v>30</v>
      </c>
      <c r="P82" s="28">
        <v>64</v>
      </c>
      <c r="Q82" s="8">
        <v>40</v>
      </c>
      <c r="R82" s="28">
        <v>97</v>
      </c>
      <c r="S82" s="8">
        <v>40</v>
      </c>
      <c r="T82" s="28">
        <v>93</v>
      </c>
      <c r="U82" s="8">
        <v>91</v>
      </c>
      <c r="V82" s="28">
        <v>40</v>
      </c>
      <c r="W82" s="8">
        <v>60</v>
      </c>
      <c r="X82" s="106">
        <v>80</v>
      </c>
      <c r="Y82" s="155">
        <f t="shared" si="1"/>
        <v>64.130434782608702</v>
      </c>
    </row>
    <row r="83" spans="1:25" x14ac:dyDescent="0.2">
      <c r="A83" s="11"/>
      <c r="B83" s="28"/>
      <c r="C83" s="9"/>
      <c r="D83" s="28"/>
      <c r="E83" s="8"/>
      <c r="F83" s="29"/>
      <c r="G83" s="8"/>
      <c r="H83" s="29"/>
      <c r="I83" s="8"/>
      <c r="J83" s="28"/>
      <c r="K83" s="8"/>
      <c r="L83" s="28"/>
      <c r="M83" s="8"/>
      <c r="N83" s="28"/>
      <c r="O83" s="8"/>
      <c r="P83" s="28"/>
      <c r="Q83" s="8"/>
      <c r="R83" s="28"/>
      <c r="S83" s="8"/>
      <c r="T83" s="28"/>
      <c r="U83" s="8"/>
      <c r="V83" s="28"/>
      <c r="W83" s="8"/>
      <c r="X83" s="106"/>
    </row>
    <row r="84" spans="1:25" x14ac:dyDescent="0.2">
      <c r="A84" s="11" t="s">
        <v>107</v>
      </c>
      <c r="B84" s="28">
        <v>29</v>
      </c>
      <c r="C84" s="9">
        <v>52</v>
      </c>
      <c r="D84" s="28">
        <v>16</v>
      </c>
      <c r="E84" s="8">
        <v>43</v>
      </c>
      <c r="F84" s="29">
        <v>69</v>
      </c>
      <c r="G84" s="8">
        <v>19</v>
      </c>
      <c r="H84" s="29">
        <v>60</v>
      </c>
      <c r="I84" s="8">
        <v>61</v>
      </c>
      <c r="J84" s="28">
        <v>66</v>
      </c>
      <c r="K84" s="8">
        <v>39</v>
      </c>
      <c r="L84" s="28">
        <v>61</v>
      </c>
      <c r="M84" s="8">
        <v>60</v>
      </c>
      <c r="N84" s="28">
        <v>74</v>
      </c>
      <c r="O84" s="8">
        <v>39</v>
      </c>
      <c r="P84" s="28">
        <v>72</v>
      </c>
      <c r="Q84" s="8">
        <v>69</v>
      </c>
      <c r="R84" s="28">
        <v>61</v>
      </c>
      <c r="S84" s="8">
        <v>30</v>
      </c>
      <c r="T84" s="28">
        <v>89</v>
      </c>
      <c r="U84" s="8">
        <v>85</v>
      </c>
      <c r="V84" s="28">
        <v>40</v>
      </c>
      <c r="W84" s="8">
        <v>40</v>
      </c>
      <c r="X84" s="106">
        <v>59</v>
      </c>
      <c r="Y84" s="155">
        <f t="shared" si="1"/>
        <v>53.608695652173914</v>
      </c>
    </row>
    <row r="85" spans="1:25" x14ac:dyDescent="0.2">
      <c r="A85" s="11" t="s">
        <v>127</v>
      </c>
      <c r="B85" s="28">
        <v>19</v>
      </c>
      <c r="C85" s="9">
        <v>40</v>
      </c>
      <c r="D85" s="28">
        <v>39</v>
      </c>
      <c r="E85" s="8">
        <v>67</v>
      </c>
      <c r="F85" s="29">
        <v>60</v>
      </c>
      <c r="G85" s="8">
        <v>40</v>
      </c>
      <c r="H85" s="29">
        <v>15</v>
      </c>
      <c r="I85" s="8">
        <v>67</v>
      </c>
      <c r="J85" s="28">
        <v>71</v>
      </c>
      <c r="K85" s="8">
        <v>39</v>
      </c>
      <c r="L85" s="28">
        <v>18</v>
      </c>
      <c r="M85" s="8">
        <v>20</v>
      </c>
      <c r="N85" s="28">
        <v>19</v>
      </c>
      <c r="O85" s="8">
        <v>10</v>
      </c>
      <c r="P85" s="28">
        <v>40</v>
      </c>
      <c r="Q85" s="8">
        <v>27</v>
      </c>
      <c r="R85" s="28">
        <v>36</v>
      </c>
      <c r="S85" s="8">
        <v>20</v>
      </c>
      <c r="T85" s="28">
        <v>60</v>
      </c>
      <c r="U85" s="8">
        <v>69</v>
      </c>
      <c r="V85" s="28">
        <v>40</v>
      </c>
      <c r="W85" s="8">
        <v>59</v>
      </c>
      <c r="X85" s="106">
        <v>25</v>
      </c>
      <c r="Y85" s="155">
        <f t="shared" si="1"/>
        <v>39.130434782608695</v>
      </c>
    </row>
    <row r="86" spans="1:25" x14ac:dyDescent="0.2">
      <c r="A86" s="11" t="s">
        <v>147</v>
      </c>
      <c r="B86" s="28">
        <v>11</v>
      </c>
      <c r="C86" s="9">
        <v>20</v>
      </c>
      <c r="D86" s="28">
        <v>58</v>
      </c>
      <c r="E86" s="8">
        <v>59</v>
      </c>
      <c r="F86" s="29">
        <v>50</v>
      </c>
      <c r="G86" s="8">
        <v>80</v>
      </c>
      <c r="H86" s="29">
        <v>70</v>
      </c>
      <c r="I86" s="8">
        <v>80</v>
      </c>
      <c r="J86" s="28">
        <v>91</v>
      </c>
      <c r="K86" s="8">
        <v>59</v>
      </c>
      <c r="L86" s="28">
        <v>50</v>
      </c>
      <c r="M86" s="8">
        <v>70</v>
      </c>
      <c r="N86" s="28">
        <v>66</v>
      </c>
      <c r="O86" s="8">
        <v>79</v>
      </c>
      <c r="P86" s="28">
        <v>51</v>
      </c>
      <c r="Q86" s="8">
        <v>64</v>
      </c>
      <c r="R86" s="28">
        <v>40</v>
      </c>
      <c r="S86" s="8">
        <v>30</v>
      </c>
      <c r="T86" s="28">
        <v>71</v>
      </c>
      <c r="U86" s="8">
        <v>79</v>
      </c>
      <c r="V86" s="28">
        <v>59</v>
      </c>
      <c r="W86" s="8">
        <v>30</v>
      </c>
      <c r="X86" s="106">
        <v>28</v>
      </c>
      <c r="Y86" s="155">
        <f t="shared" si="1"/>
        <v>56.304347826086953</v>
      </c>
    </row>
    <row r="87" spans="1:25" x14ac:dyDescent="0.2">
      <c r="A87" s="11" t="s">
        <v>167</v>
      </c>
      <c r="B87" s="28">
        <v>29</v>
      </c>
      <c r="C87" s="9">
        <v>59</v>
      </c>
      <c r="D87" s="28">
        <v>50</v>
      </c>
      <c r="E87" s="8">
        <v>70</v>
      </c>
      <c r="F87" s="29">
        <v>64</v>
      </c>
      <c r="G87" s="8">
        <v>40</v>
      </c>
      <c r="H87" s="29">
        <v>19</v>
      </c>
      <c r="I87" s="8">
        <v>67</v>
      </c>
      <c r="J87" s="28">
        <v>89</v>
      </c>
      <c r="K87" s="8">
        <v>49</v>
      </c>
      <c r="L87" s="28">
        <v>18</v>
      </c>
      <c r="M87" s="8">
        <v>59</v>
      </c>
      <c r="N87" s="28">
        <v>50</v>
      </c>
      <c r="O87" s="8">
        <v>30</v>
      </c>
      <c r="P87" s="28">
        <v>42</v>
      </c>
      <c r="Q87" s="8">
        <v>30</v>
      </c>
      <c r="R87" s="28">
        <v>50</v>
      </c>
      <c r="S87" s="8">
        <v>19</v>
      </c>
      <c r="T87" s="28">
        <v>60</v>
      </c>
      <c r="U87" s="8">
        <v>70</v>
      </c>
      <c r="V87" s="28">
        <v>39</v>
      </c>
      <c r="W87" s="8">
        <v>70</v>
      </c>
      <c r="X87" s="106">
        <v>48</v>
      </c>
      <c r="Y87" s="155">
        <f t="shared" si="1"/>
        <v>48.739130434782609</v>
      </c>
    </row>
    <row r="88" spans="1:25" x14ac:dyDescent="0.2">
      <c r="A88" s="11" t="s">
        <v>187</v>
      </c>
      <c r="B88" s="28">
        <v>10</v>
      </c>
      <c r="C88" s="9">
        <v>69</v>
      </c>
      <c r="D88" s="28">
        <v>12</v>
      </c>
      <c r="E88" s="8">
        <v>50</v>
      </c>
      <c r="F88" s="29">
        <v>40</v>
      </c>
      <c r="G88" s="8">
        <v>9</v>
      </c>
      <c r="H88" s="29">
        <v>36</v>
      </c>
      <c r="I88" s="8">
        <v>52</v>
      </c>
      <c r="J88" s="28">
        <v>82</v>
      </c>
      <c r="K88" s="8">
        <v>38</v>
      </c>
      <c r="L88" s="28">
        <v>19</v>
      </c>
      <c r="M88" s="8">
        <v>40</v>
      </c>
      <c r="N88" s="28">
        <v>64</v>
      </c>
      <c r="O88" s="8">
        <v>19</v>
      </c>
      <c r="P88" s="28">
        <v>47</v>
      </c>
      <c r="Q88" s="8">
        <v>30</v>
      </c>
      <c r="R88" s="28">
        <v>29</v>
      </c>
      <c r="S88" s="8">
        <v>10</v>
      </c>
      <c r="T88" s="28">
        <v>62</v>
      </c>
      <c r="U88" s="8">
        <v>82</v>
      </c>
      <c r="V88" s="28">
        <v>59</v>
      </c>
      <c r="W88" s="8">
        <v>50</v>
      </c>
      <c r="X88" s="106">
        <v>34</v>
      </c>
      <c r="Y88" s="155">
        <f t="shared" si="1"/>
        <v>41</v>
      </c>
    </row>
    <row r="89" spans="1:25" x14ac:dyDescent="0.2">
      <c r="A89" s="11" t="s">
        <v>207</v>
      </c>
      <c r="B89" s="28">
        <v>40</v>
      </c>
      <c r="C89" s="9">
        <v>42</v>
      </c>
      <c r="D89" s="28">
        <v>58</v>
      </c>
      <c r="E89" s="8">
        <v>50</v>
      </c>
      <c r="F89" s="29">
        <v>90</v>
      </c>
      <c r="G89" s="8">
        <v>29</v>
      </c>
      <c r="H89" s="29">
        <v>19</v>
      </c>
      <c r="I89" s="8">
        <v>67</v>
      </c>
      <c r="J89" s="28">
        <v>87</v>
      </c>
      <c r="K89" s="8">
        <v>39</v>
      </c>
      <c r="L89" s="28">
        <v>31</v>
      </c>
      <c r="M89" s="8">
        <v>30</v>
      </c>
      <c r="N89" s="28">
        <v>52</v>
      </c>
      <c r="O89" s="8">
        <v>29</v>
      </c>
      <c r="P89" s="28">
        <v>25</v>
      </c>
      <c r="Q89" s="8">
        <v>64</v>
      </c>
      <c r="R89" s="28">
        <v>51</v>
      </c>
      <c r="S89" s="8">
        <v>60</v>
      </c>
      <c r="T89" s="28">
        <v>82</v>
      </c>
      <c r="U89" s="8">
        <v>87</v>
      </c>
      <c r="V89" s="28">
        <v>69</v>
      </c>
      <c r="W89" s="8">
        <v>50</v>
      </c>
      <c r="X89" s="106">
        <v>68</v>
      </c>
      <c r="Y89" s="155">
        <f t="shared" si="1"/>
        <v>53</v>
      </c>
    </row>
    <row r="90" spans="1:25" x14ac:dyDescent="0.2">
      <c r="A90" s="11" t="s">
        <v>227</v>
      </c>
      <c r="B90" s="28">
        <v>50</v>
      </c>
      <c r="C90" s="9">
        <v>80</v>
      </c>
      <c r="D90" s="28">
        <v>58</v>
      </c>
      <c r="E90" s="8">
        <v>61</v>
      </c>
      <c r="F90" s="29">
        <v>75</v>
      </c>
      <c r="G90" s="8">
        <v>9</v>
      </c>
      <c r="H90" s="29">
        <v>50</v>
      </c>
      <c r="I90" s="8">
        <v>72</v>
      </c>
      <c r="J90" s="28">
        <v>79</v>
      </c>
      <c r="K90" s="8">
        <v>60</v>
      </c>
      <c r="L90" s="28">
        <v>59</v>
      </c>
      <c r="M90" s="8">
        <v>69</v>
      </c>
      <c r="N90" s="28">
        <v>60</v>
      </c>
      <c r="O90" s="8">
        <v>30</v>
      </c>
      <c r="P90" s="28">
        <v>77</v>
      </c>
      <c r="Q90" s="8">
        <v>51</v>
      </c>
      <c r="R90" s="28">
        <v>70</v>
      </c>
      <c r="S90" s="8">
        <v>28</v>
      </c>
      <c r="T90" s="28">
        <v>74</v>
      </c>
      <c r="U90" s="8">
        <v>79</v>
      </c>
      <c r="V90" s="28">
        <v>39</v>
      </c>
      <c r="W90" s="8">
        <v>69</v>
      </c>
      <c r="X90" s="106">
        <v>67</v>
      </c>
      <c r="Y90" s="155">
        <f t="shared" si="1"/>
        <v>59.391304347826086</v>
      </c>
    </row>
    <row r="91" spans="1:25" x14ac:dyDescent="0.2">
      <c r="A91" s="11"/>
      <c r="B91" s="28"/>
      <c r="C91" s="9"/>
      <c r="D91" s="28"/>
      <c r="E91" s="8"/>
      <c r="F91" s="29"/>
      <c r="G91" s="8"/>
      <c r="H91" s="29"/>
      <c r="I91" s="8"/>
      <c r="J91" s="28"/>
      <c r="K91" s="8"/>
      <c r="L91" s="28"/>
      <c r="M91" s="8"/>
      <c r="N91" s="28"/>
      <c r="O91" s="8"/>
      <c r="P91" s="28"/>
      <c r="Q91" s="8"/>
      <c r="R91" s="28"/>
      <c r="S91" s="8"/>
      <c r="T91" s="28"/>
      <c r="U91" s="8"/>
      <c r="V91" s="28"/>
      <c r="W91" s="8"/>
      <c r="X91" s="106"/>
    </row>
    <row r="92" spans="1:25" x14ac:dyDescent="0.2">
      <c r="A92" s="11" t="s">
        <v>108</v>
      </c>
      <c r="B92" s="28">
        <v>50</v>
      </c>
      <c r="C92" s="9">
        <v>79</v>
      </c>
      <c r="D92" s="28">
        <v>57</v>
      </c>
      <c r="E92" s="8">
        <v>79</v>
      </c>
      <c r="F92" s="29">
        <v>70</v>
      </c>
      <c r="G92" s="8">
        <v>100</v>
      </c>
      <c r="H92" s="29">
        <v>39</v>
      </c>
      <c r="I92" s="8">
        <v>75</v>
      </c>
      <c r="J92" s="28">
        <v>90</v>
      </c>
      <c r="K92" s="8">
        <v>71</v>
      </c>
      <c r="L92" s="28">
        <v>38</v>
      </c>
      <c r="M92" s="8">
        <v>60</v>
      </c>
      <c r="N92" s="28">
        <v>56</v>
      </c>
      <c r="O92" s="8">
        <v>30</v>
      </c>
      <c r="P92" s="28">
        <v>58</v>
      </c>
      <c r="Q92" s="8">
        <v>70</v>
      </c>
      <c r="R92" s="28">
        <v>50</v>
      </c>
      <c r="S92" s="8">
        <v>39</v>
      </c>
      <c r="T92" s="28">
        <v>89</v>
      </c>
      <c r="U92" s="8">
        <v>82</v>
      </c>
      <c r="V92" s="28">
        <v>60</v>
      </c>
      <c r="W92" s="8">
        <v>50</v>
      </c>
      <c r="X92" s="106">
        <v>65</v>
      </c>
      <c r="Y92" s="155">
        <f t="shared" si="1"/>
        <v>63.347826086956523</v>
      </c>
    </row>
    <row r="93" spans="1:25" x14ac:dyDescent="0.2">
      <c r="A93" s="11" t="s">
        <v>128</v>
      </c>
      <c r="B93" s="28">
        <v>10</v>
      </c>
      <c r="C93" s="9">
        <v>30</v>
      </c>
      <c r="D93" s="28">
        <v>36</v>
      </c>
      <c r="E93" s="8">
        <v>77</v>
      </c>
      <c r="F93" s="29">
        <v>55</v>
      </c>
      <c r="G93" s="8">
        <v>80</v>
      </c>
      <c r="H93" s="29">
        <v>29</v>
      </c>
      <c r="I93" s="8">
        <v>60</v>
      </c>
      <c r="J93" s="28">
        <v>83</v>
      </c>
      <c r="K93" s="8">
        <v>39</v>
      </c>
      <c r="L93" s="28">
        <v>29</v>
      </c>
      <c r="M93" s="8">
        <v>69</v>
      </c>
      <c r="N93" s="28">
        <v>32</v>
      </c>
      <c r="O93" s="8">
        <v>19</v>
      </c>
      <c r="P93" s="28">
        <v>50</v>
      </c>
      <c r="Q93" s="8">
        <v>28</v>
      </c>
      <c r="R93" s="28">
        <v>50</v>
      </c>
      <c r="S93" s="8">
        <v>40</v>
      </c>
      <c r="T93" s="28">
        <v>59</v>
      </c>
      <c r="U93" s="8">
        <v>79</v>
      </c>
      <c r="V93" s="28">
        <v>40</v>
      </c>
      <c r="W93" s="8">
        <v>50</v>
      </c>
      <c r="X93" s="106">
        <v>48</v>
      </c>
      <c r="Y93" s="155">
        <f t="shared" si="1"/>
        <v>47.478260869565219</v>
      </c>
    </row>
    <row r="94" spans="1:25" x14ac:dyDescent="0.2">
      <c r="A94" s="11" t="s">
        <v>148</v>
      </c>
      <c r="B94" s="28">
        <v>50</v>
      </c>
      <c r="C94" s="9">
        <v>29</v>
      </c>
      <c r="D94" s="28">
        <v>79</v>
      </c>
      <c r="E94" s="8">
        <v>63</v>
      </c>
      <c r="F94" s="29">
        <v>75</v>
      </c>
      <c r="G94" s="8">
        <v>70</v>
      </c>
      <c r="H94" s="29">
        <v>59</v>
      </c>
      <c r="I94" s="8">
        <v>81</v>
      </c>
      <c r="J94" s="28">
        <v>85</v>
      </c>
      <c r="K94" s="8">
        <v>59</v>
      </c>
      <c r="L94" s="28">
        <v>69</v>
      </c>
      <c r="M94" s="8">
        <v>89</v>
      </c>
      <c r="N94" s="28">
        <v>65</v>
      </c>
      <c r="O94" s="8">
        <v>69</v>
      </c>
      <c r="P94" s="28">
        <v>92</v>
      </c>
      <c r="Q94" s="8">
        <v>72</v>
      </c>
      <c r="R94" s="28">
        <v>60</v>
      </c>
      <c r="S94" s="8">
        <v>50</v>
      </c>
      <c r="T94" s="28">
        <v>82</v>
      </c>
      <c r="U94" s="8">
        <v>83</v>
      </c>
      <c r="V94" s="28">
        <v>79</v>
      </c>
      <c r="W94" s="8">
        <v>70</v>
      </c>
      <c r="X94" s="106">
        <v>73</v>
      </c>
      <c r="Y94" s="155">
        <f t="shared" si="1"/>
        <v>69.695652173913047</v>
      </c>
    </row>
    <row r="95" spans="1:25" x14ac:dyDescent="0.2">
      <c r="A95" s="11" t="s">
        <v>168</v>
      </c>
      <c r="B95" s="28">
        <v>30</v>
      </c>
      <c r="C95" s="9">
        <v>74</v>
      </c>
      <c r="D95" s="28">
        <v>78</v>
      </c>
      <c r="E95" s="8">
        <v>58</v>
      </c>
      <c r="F95" s="29">
        <v>84</v>
      </c>
      <c r="G95" s="8">
        <v>100</v>
      </c>
      <c r="H95" s="29">
        <v>61</v>
      </c>
      <c r="I95" s="8">
        <v>68</v>
      </c>
      <c r="J95" s="28">
        <v>91</v>
      </c>
      <c r="K95" s="8">
        <v>61</v>
      </c>
      <c r="L95" s="28">
        <v>38</v>
      </c>
      <c r="M95" s="8">
        <v>90</v>
      </c>
      <c r="N95" s="28">
        <v>61</v>
      </c>
      <c r="O95" s="8">
        <v>30</v>
      </c>
      <c r="P95" s="28">
        <v>72</v>
      </c>
      <c r="Q95" s="8">
        <v>10</v>
      </c>
      <c r="R95" s="28">
        <v>70</v>
      </c>
      <c r="S95" s="8">
        <v>41</v>
      </c>
      <c r="T95" s="28">
        <v>83</v>
      </c>
      <c r="U95" s="8">
        <v>96</v>
      </c>
      <c r="V95" s="28">
        <v>50</v>
      </c>
      <c r="W95" s="8">
        <v>70</v>
      </c>
      <c r="X95" s="106">
        <v>76</v>
      </c>
      <c r="Y95" s="155">
        <f t="shared" si="1"/>
        <v>64.869565217391298</v>
      </c>
    </row>
    <row r="96" spans="1:25" x14ac:dyDescent="0.2">
      <c r="A96" s="11" t="s">
        <v>188</v>
      </c>
      <c r="B96" s="28">
        <v>30</v>
      </c>
      <c r="C96" s="9">
        <v>77</v>
      </c>
      <c r="D96" s="28">
        <v>49</v>
      </c>
      <c r="E96" s="8">
        <v>84</v>
      </c>
      <c r="F96" s="29">
        <v>84</v>
      </c>
      <c r="G96" s="8">
        <v>90</v>
      </c>
      <c r="H96" s="29">
        <v>49</v>
      </c>
      <c r="I96" s="8">
        <v>69</v>
      </c>
      <c r="J96" s="28">
        <v>75</v>
      </c>
      <c r="K96" s="8">
        <v>79</v>
      </c>
      <c r="L96" s="28">
        <v>60</v>
      </c>
      <c r="M96" s="8">
        <v>70</v>
      </c>
      <c r="N96" s="28">
        <v>68</v>
      </c>
      <c r="O96" s="8">
        <v>40</v>
      </c>
      <c r="P96" s="28">
        <v>71</v>
      </c>
      <c r="Q96" s="8">
        <v>77</v>
      </c>
      <c r="R96" s="28">
        <v>69</v>
      </c>
      <c r="S96" s="8">
        <v>29</v>
      </c>
      <c r="T96" s="28">
        <v>80</v>
      </c>
      <c r="U96" s="8">
        <v>84</v>
      </c>
      <c r="V96" s="28">
        <v>69</v>
      </c>
      <c r="W96" s="8">
        <v>29</v>
      </c>
      <c r="X96" s="106">
        <v>62</v>
      </c>
      <c r="Y96" s="155">
        <f t="shared" si="1"/>
        <v>64.956521739130437</v>
      </c>
    </row>
    <row r="97" spans="1:25" x14ac:dyDescent="0.2">
      <c r="A97" s="11" t="s">
        <v>208</v>
      </c>
      <c r="B97" s="28">
        <v>18</v>
      </c>
      <c r="C97" s="9">
        <v>92</v>
      </c>
      <c r="D97" s="28">
        <v>60</v>
      </c>
      <c r="E97" s="8">
        <v>69</v>
      </c>
      <c r="F97" s="29">
        <v>95</v>
      </c>
      <c r="G97" s="8">
        <v>89</v>
      </c>
      <c r="H97" s="29">
        <v>41</v>
      </c>
      <c r="I97" s="8">
        <v>67</v>
      </c>
      <c r="J97" s="28">
        <v>88</v>
      </c>
      <c r="K97" s="8">
        <v>60</v>
      </c>
      <c r="L97" s="28">
        <v>61</v>
      </c>
      <c r="M97" s="8">
        <v>79</v>
      </c>
      <c r="N97" s="28">
        <v>61</v>
      </c>
      <c r="O97" s="8">
        <v>29</v>
      </c>
      <c r="P97" s="28">
        <v>67</v>
      </c>
      <c r="Q97" s="8">
        <v>32</v>
      </c>
      <c r="R97" s="28">
        <v>79</v>
      </c>
      <c r="S97" s="8">
        <v>59</v>
      </c>
      <c r="T97" s="28">
        <v>84</v>
      </c>
      <c r="U97" s="8">
        <v>88</v>
      </c>
      <c r="V97" s="28">
        <v>100</v>
      </c>
      <c r="W97" s="8">
        <v>70</v>
      </c>
      <c r="X97" s="106">
        <v>84</v>
      </c>
      <c r="Y97" s="155">
        <f t="shared" si="1"/>
        <v>68.347826086956516</v>
      </c>
    </row>
    <row r="98" spans="1:25" x14ac:dyDescent="0.2">
      <c r="A98" s="11" t="s">
        <v>228</v>
      </c>
      <c r="B98" s="28">
        <v>30</v>
      </c>
      <c r="C98" s="9">
        <v>82</v>
      </c>
      <c r="D98" s="28">
        <v>79</v>
      </c>
      <c r="E98" s="8">
        <v>83</v>
      </c>
      <c r="F98" s="29">
        <v>75</v>
      </c>
      <c r="G98" s="8">
        <v>80</v>
      </c>
      <c r="H98" s="29">
        <v>100</v>
      </c>
      <c r="I98" s="8">
        <v>63</v>
      </c>
      <c r="J98" s="28">
        <v>81</v>
      </c>
      <c r="K98" s="8">
        <v>60</v>
      </c>
      <c r="L98" s="28">
        <v>61</v>
      </c>
      <c r="M98" s="8">
        <v>70</v>
      </c>
      <c r="N98" s="28">
        <v>49</v>
      </c>
      <c r="O98" s="8">
        <v>49</v>
      </c>
      <c r="P98" s="28">
        <v>94</v>
      </c>
      <c r="Q98" s="8">
        <v>72</v>
      </c>
      <c r="R98" s="28">
        <v>79</v>
      </c>
      <c r="S98" s="8">
        <v>80</v>
      </c>
      <c r="T98" s="28">
        <v>90</v>
      </c>
      <c r="U98" s="8">
        <v>73</v>
      </c>
      <c r="V98" s="28">
        <v>60</v>
      </c>
      <c r="W98" s="8">
        <v>59</v>
      </c>
      <c r="X98" s="106">
        <v>82</v>
      </c>
      <c r="Y98" s="155">
        <f t="shared" si="1"/>
        <v>71.782608695652172</v>
      </c>
    </row>
    <row r="99" spans="1:25" x14ac:dyDescent="0.2">
      <c r="A99" s="11"/>
      <c r="B99" s="28"/>
      <c r="C99" s="9"/>
      <c r="D99" s="28"/>
      <c r="E99" s="8"/>
      <c r="F99" s="29"/>
      <c r="G99" s="8"/>
      <c r="H99" s="29"/>
      <c r="I99" s="8"/>
      <c r="J99" s="28"/>
      <c r="K99" s="8"/>
      <c r="L99" s="28"/>
      <c r="M99" s="8"/>
      <c r="N99" s="28"/>
      <c r="O99" s="8"/>
      <c r="P99" s="28"/>
      <c r="Q99" s="8"/>
      <c r="R99" s="28"/>
      <c r="S99" s="8"/>
      <c r="T99" s="28"/>
      <c r="U99" s="8"/>
      <c r="V99" s="28"/>
      <c r="W99" s="8"/>
      <c r="X99" s="106"/>
    </row>
    <row r="100" spans="1:25" x14ac:dyDescent="0.2">
      <c r="A100" s="11" t="s">
        <v>109</v>
      </c>
      <c r="B100" s="28">
        <v>40</v>
      </c>
      <c r="C100" s="9">
        <v>70</v>
      </c>
      <c r="D100" s="28">
        <v>54</v>
      </c>
      <c r="E100" s="8">
        <v>69</v>
      </c>
      <c r="F100" s="29">
        <v>95</v>
      </c>
      <c r="G100" s="8">
        <v>80</v>
      </c>
      <c r="H100" s="29">
        <v>40</v>
      </c>
      <c r="I100" s="8">
        <v>86</v>
      </c>
      <c r="J100" s="28">
        <v>82</v>
      </c>
      <c r="K100" s="8">
        <v>100</v>
      </c>
      <c r="L100" s="28">
        <v>70</v>
      </c>
      <c r="M100" s="8">
        <v>90</v>
      </c>
      <c r="N100" s="28">
        <v>63</v>
      </c>
      <c r="O100" s="8">
        <v>49</v>
      </c>
      <c r="P100" s="28">
        <v>77</v>
      </c>
      <c r="Q100" s="8">
        <v>70</v>
      </c>
      <c r="R100" s="28">
        <v>79</v>
      </c>
      <c r="S100" s="8">
        <v>59</v>
      </c>
      <c r="T100" s="28">
        <v>92</v>
      </c>
      <c r="U100" s="8">
        <v>90</v>
      </c>
      <c r="V100" s="28">
        <v>40</v>
      </c>
      <c r="W100" s="8">
        <v>70</v>
      </c>
      <c r="X100" s="106">
        <v>85</v>
      </c>
      <c r="Y100" s="155">
        <f t="shared" si="1"/>
        <v>71.739130434782609</v>
      </c>
    </row>
    <row r="101" spans="1:25" x14ac:dyDescent="0.2">
      <c r="A101" s="11" t="s">
        <v>129</v>
      </c>
      <c r="B101" s="28">
        <v>51</v>
      </c>
      <c r="C101" s="9">
        <v>41</v>
      </c>
      <c r="D101" s="28">
        <v>43</v>
      </c>
      <c r="E101" s="8">
        <v>93</v>
      </c>
      <c r="F101" s="29">
        <v>70</v>
      </c>
      <c r="G101" s="8">
        <v>100</v>
      </c>
      <c r="H101" s="29">
        <v>60</v>
      </c>
      <c r="I101" s="8">
        <v>71</v>
      </c>
      <c r="J101" s="28">
        <v>100</v>
      </c>
      <c r="K101" s="8">
        <v>80</v>
      </c>
      <c r="L101" s="28">
        <v>30</v>
      </c>
      <c r="M101" s="8">
        <v>79</v>
      </c>
      <c r="N101" s="28">
        <v>53</v>
      </c>
      <c r="O101" s="8">
        <v>60</v>
      </c>
      <c r="P101" s="28">
        <v>64</v>
      </c>
      <c r="Q101" s="8">
        <v>69</v>
      </c>
      <c r="R101" s="28">
        <v>80</v>
      </c>
      <c r="S101" s="8">
        <v>39</v>
      </c>
      <c r="T101" s="28">
        <v>69</v>
      </c>
      <c r="U101" s="8">
        <v>76</v>
      </c>
      <c r="V101" s="28">
        <v>54</v>
      </c>
      <c r="W101" s="8">
        <v>80</v>
      </c>
      <c r="X101" s="106">
        <v>49</v>
      </c>
      <c r="Y101" s="155">
        <f t="shared" si="1"/>
        <v>65.695652173913047</v>
      </c>
    </row>
    <row r="102" spans="1:25" x14ac:dyDescent="0.2">
      <c r="A102" s="11" t="s">
        <v>149</v>
      </c>
      <c r="B102" s="28">
        <v>30</v>
      </c>
      <c r="C102" s="9">
        <v>50</v>
      </c>
      <c r="D102" s="28">
        <v>75</v>
      </c>
      <c r="E102" s="8">
        <v>100</v>
      </c>
      <c r="F102" s="29">
        <v>92</v>
      </c>
      <c r="G102" s="8">
        <v>100</v>
      </c>
      <c r="H102" s="29">
        <v>79</v>
      </c>
      <c r="I102" s="8">
        <v>96</v>
      </c>
      <c r="J102" s="28">
        <v>93</v>
      </c>
      <c r="K102" s="8">
        <v>81</v>
      </c>
      <c r="L102" s="28">
        <v>72</v>
      </c>
      <c r="M102" s="8">
        <v>100</v>
      </c>
      <c r="N102" s="28">
        <v>79</v>
      </c>
      <c r="O102" s="8">
        <v>89</v>
      </c>
      <c r="P102" s="28">
        <v>54</v>
      </c>
      <c r="Q102" s="8">
        <v>69</v>
      </c>
      <c r="R102" s="28">
        <v>80</v>
      </c>
      <c r="S102" s="8">
        <v>80</v>
      </c>
      <c r="T102" s="28">
        <v>80</v>
      </c>
      <c r="U102" s="8">
        <v>100</v>
      </c>
      <c r="V102" s="28">
        <v>88</v>
      </c>
      <c r="W102" s="8">
        <v>90</v>
      </c>
      <c r="X102" s="106">
        <v>86</v>
      </c>
      <c r="Y102" s="155">
        <f t="shared" si="1"/>
        <v>81</v>
      </c>
    </row>
    <row r="103" spans="1:25" x14ac:dyDescent="0.2">
      <c r="A103" s="11" t="s">
        <v>169</v>
      </c>
      <c r="B103" s="28">
        <v>30</v>
      </c>
      <c r="C103" s="9">
        <v>70</v>
      </c>
      <c r="D103" s="28">
        <v>50</v>
      </c>
      <c r="E103" s="8">
        <v>59</v>
      </c>
      <c r="F103" s="29">
        <v>90</v>
      </c>
      <c r="G103" s="8">
        <v>80</v>
      </c>
      <c r="H103" s="29">
        <v>49</v>
      </c>
      <c r="I103" s="8">
        <v>49</v>
      </c>
      <c r="J103" s="28">
        <v>70</v>
      </c>
      <c r="K103" s="8">
        <v>59</v>
      </c>
      <c r="L103" s="28">
        <v>20</v>
      </c>
      <c r="M103" s="8">
        <v>50</v>
      </c>
      <c r="N103" s="28">
        <v>47</v>
      </c>
      <c r="O103" s="8">
        <v>40</v>
      </c>
      <c r="P103" s="28">
        <v>60</v>
      </c>
      <c r="Q103" s="8">
        <v>65</v>
      </c>
      <c r="R103" s="28">
        <v>82</v>
      </c>
      <c r="S103" s="8">
        <v>29</v>
      </c>
      <c r="T103" s="28">
        <v>78</v>
      </c>
      <c r="U103" s="8">
        <v>85</v>
      </c>
      <c r="V103" s="28">
        <v>49</v>
      </c>
      <c r="W103" s="8">
        <v>80</v>
      </c>
      <c r="X103" s="106">
        <v>50</v>
      </c>
      <c r="Y103" s="155">
        <f t="shared" si="1"/>
        <v>58.304347826086953</v>
      </c>
    </row>
    <row r="104" spans="1:25" x14ac:dyDescent="0.2">
      <c r="A104" s="11" t="s">
        <v>189</v>
      </c>
      <c r="B104" s="28">
        <v>18</v>
      </c>
      <c r="C104" s="9">
        <v>31</v>
      </c>
      <c r="D104" s="28">
        <v>36</v>
      </c>
      <c r="E104" s="8">
        <v>50</v>
      </c>
      <c r="F104" s="29">
        <v>76</v>
      </c>
      <c r="G104" s="8">
        <v>40</v>
      </c>
      <c r="H104" s="29">
        <v>19</v>
      </c>
      <c r="I104" s="8">
        <v>63</v>
      </c>
      <c r="J104" s="28">
        <v>79</v>
      </c>
      <c r="K104" s="8">
        <v>70</v>
      </c>
      <c r="L104" s="28">
        <v>28</v>
      </c>
      <c r="M104" s="8">
        <v>79</v>
      </c>
      <c r="N104" s="28">
        <v>60</v>
      </c>
      <c r="O104" s="8">
        <v>40</v>
      </c>
      <c r="P104" s="28">
        <v>55</v>
      </c>
      <c r="Q104" s="8">
        <v>76</v>
      </c>
      <c r="R104" s="28">
        <v>68</v>
      </c>
      <c r="S104" s="8">
        <v>29</v>
      </c>
      <c r="T104" s="28">
        <v>72</v>
      </c>
      <c r="U104" s="8">
        <v>83</v>
      </c>
      <c r="V104" s="28">
        <v>30</v>
      </c>
      <c r="W104" s="8">
        <v>30</v>
      </c>
      <c r="X104" s="106">
        <v>35</v>
      </c>
      <c r="Y104" s="155">
        <f t="shared" si="1"/>
        <v>50.739130434782609</v>
      </c>
    </row>
    <row r="105" spans="1:25" x14ac:dyDescent="0.2">
      <c r="A105" s="11" t="s">
        <v>209</v>
      </c>
      <c r="B105" s="28">
        <v>30</v>
      </c>
      <c r="C105" s="9">
        <v>70</v>
      </c>
      <c r="D105" s="28">
        <v>75</v>
      </c>
      <c r="E105" s="8">
        <v>76</v>
      </c>
      <c r="F105" s="29">
        <v>100</v>
      </c>
      <c r="G105" s="8">
        <v>100</v>
      </c>
      <c r="H105" s="29">
        <v>31</v>
      </c>
      <c r="I105" s="8">
        <v>58</v>
      </c>
      <c r="J105" s="28">
        <v>100</v>
      </c>
      <c r="K105" s="8">
        <v>58</v>
      </c>
      <c r="L105" s="28">
        <v>63</v>
      </c>
      <c r="M105" s="8">
        <v>80</v>
      </c>
      <c r="N105" s="28">
        <v>70</v>
      </c>
      <c r="O105" s="8">
        <v>20</v>
      </c>
      <c r="P105" s="28">
        <v>50</v>
      </c>
      <c r="Q105" s="8">
        <v>69</v>
      </c>
      <c r="R105" s="28">
        <v>78</v>
      </c>
      <c r="S105" s="8">
        <v>29</v>
      </c>
      <c r="T105" s="28">
        <v>94</v>
      </c>
      <c r="U105" s="8">
        <v>93</v>
      </c>
      <c r="V105" s="28">
        <v>60</v>
      </c>
      <c r="W105" s="8">
        <v>69</v>
      </c>
      <c r="X105" s="106">
        <v>75</v>
      </c>
      <c r="Y105" s="155">
        <f t="shared" si="1"/>
        <v>67.304347826086953</v>
      </c>
    </row>
    <row r="106" spans="1:25" x14ac:dyDescent="0.2">
      <c r="A106" s="11" t="s">
        <v>229</v>
      </c>
      <c r="B106" s="28">
        <v>39</v>
      </c>
      <c r="C106" s="9">
        <v>80</v>
      </c>
      <c r="D106" s="28">
        <v>64</v>
      </c>
      <c r="E106" s="8">
        <v>87</v>
      </c>
      <c r="F106" s="29">
        <v>75</v>
      </c>
      <c r="G106" s="8">
        <v>100</v>
      </c>
      <c r="H106" s="29">
        <v>60</v>
      </c>
      <c r="I106" s="8">
        <v>54</v>
      </c>
      <c r="J106" s="28">
        <v>100</v>
      </c>
      <c r="K106" s="8">
        <v>71</v>
      </c>
      <c r="L106" s="28">
        <v>78</v>
      </c>
      <c r="M106" s="8">
        <v>100</v>
      </c>
      <c r="N106" s="28">
        <v>68</v>
      </c>
      <c r="O106" s="8">
        <v>61</v>
      </c>
      <c r="P106" s="28">
        <v>71</v>
      </c>
      <c r="Q106" s="8">
        <v>73</v>
      </c>
      <c r="R106" s="28">
        <v>91</v>
      </c>
      <c r="S106" s="8">
        <v>60</v>
      </c>
      <c r="T106" s="28">
        <v>100</v>
      </c>
      <c r="U106" s="8">
        <v>96</v>
      </c>
      <c r="V106" s="28">
        <v>44</v>
      </c>
      <c r="W106" s="8">
        <v>100</v>
      </c>
      <c r="X106" s="106">
        <v>92</v>
      </c>
      <c r="Y106" s="155">
        <f t="shared" si="1"/>
        <v>76.695652173913047</v>
      </c>
    </row>
    <row r="107" spans="1:25" x14ac:dyDescent="0.2">
      <c r="A107" s="11"/>
      <c r="B107" s="28"/>
      <c r="C107" s="9"/>
      <c r="D107" s="28"/>
      <c r="E107" s="8"/>
      <c r="F107" s="29"/>
      <c r="G107" s="8"/>
      <c r="H107" s="29"/>
      <c r="I107" s="8"/>
      <c r="J107" s="28"/>
      <c r="K107" s="8"/>
      <c r="L107" s="28"/>
      <c r="M107" s="8"/>
      <c r="N107" s="28"/>
      <c r="O107" s="8"/>
      <c r="P107" s="28"/>
      <c r="Q107" s="8"/>
      <c r="R107" s="28"/>
      <c r="S107" s="8"/>
      <c r="T107" s="28"/>
      <c r="U107" s="8"/>
      <c r="V107" s="28"/>
      <c r="W107" s="8"/>
      <c r="X107" s="106"/>
    </row>
    <row r="108" spans="1:25" x14ac:dyDescent="0.2">
      <c r="A108" s="11" t="s">
        <v>110</v>
      </c>
      <c r="B108" s="28">
        <v>60</v>
      </c>
      <c r="C108" s="9">
        <v>80</v>
      </c>
      <c r="D108" s="28">
        <v>61</v>
      </c>
      <c r="E108" s="8">
        <v>100</v>
      </c>
      <c r="F108" s="29">
        <v>100</v>
      </c>
      <c r="G108" s="8">
        <v>100</v>
      </c>
      <c r="H108" s="29">
        <v>90</v>
      </c>
      <c r="I108" s="8">
        <v>84</v>
      </c>
      <c r="J108" s="28">
        <v>100</v>
      </c>
      <c r="K108" s="8">
        <v>79</v>
      </c>
      <c r="L108" s="28">
        <v>76</v>
      </c>
      <c r="M108" s="8">
        <v>80</v>
      </c>
      <c r="N108" s="28">
        <v>80</v>
      </c>
      <c r="O108" s="8">
        <v>60</v>
      </c>
      <c r="P108" s="28">
        <v>71</v>
      </c>
      <c r="Q108" s="8">
        <v>82</v>
      </c>
      <c r="R108" s="28">
        <v>96</v>
      </c>
      <c r="S108" s="8">
        <v>70</v>
      </c>
      <c r="T108" s="28">
        <v>89</v>
      </c>
      <c r="U108" s="8">
        <v>80</v>
      </c>
      <c r="V108" s="28">
        <v>49</v>
      </c>
      <c r="W108" s="8">
        <v>90</v>
      </c>
      <c r="X108" s="106">
        <v>57</v>
      </c>
      <c r="Y108" s="155">
        <f t="shared" si="1"/>
        <v>79.739130434782609</v>
      </c>
    </row>
    <row r="109" spans="1:25" x14ac:dyDescent="0.2">
      <c r="A109" s="11" t="s">
        <v>130</v>
      </c>
      <c r="B109" s="28">
        <v>20</v>
      </c>
      <c r="C109" s="9">
        <v>59</v>
      </c>
      <c r="D109" s="28">
        <v>37</v>
      </c>
      <c r="E109" s="8">
        <v>91</v>
      </c>
      <c r="F109" s="29">
        <v>70</v>
      </c>
      <c r="G109" s="8">
        <v>100</v>
      </c>
      <c r="H109" s="29">
        <v>29</v>
      </c>
      <c r="I109" s="8">
        <v>89</v>
      </c>
      <c r="J109" s="28">
        <v>79</v>
      </c>
      <c r="K109" s="8">
        <v>59</v>
      </c>
      <c r="L109" s="28">
        <v>62</v>
      </c>
      <c r="M109" s="8">
        <v>80</v>
      </c>
      <c r="N109" s="28">
        <v>62</v>
      </c>
      <c r="O109" s="8">
        <v>30</v>
      </c>
      <c r="P109" s="28">
        <v>64</v>
      </c>
      <c r="Q109" s="8">
        <v>76</v>
      </c>
      <c r="R109" s="28">
        <v>70</v>
      </c>
      <c r="S109" s="8">
        <v>40</v>
      </c>
      <c r="T109" s="28">
        <v>80</v>
      </c>
      <c r="U109" s="8">
        <v>90</v>
      </c>
      <c r="V109" s="28">
        <v>50</v>
      </c>
      <c r="W109" s="8">
        <v>79</v>
      </c>
      <c r="X109" s="106">
        <v>74</v>
      </c>
      <c r="Y109" s="155">
        <f t="shared" si="1"/>
        <v>64.782608695652172</v>
      </c>
    </row>
    <row r="110" spans="1:25" x14ac:dyDescent="0.2">
      <c r="A110" s="11" t="s">
        <v>150</v>
      </c>
      <c r="B110" s="28">
        <v>70</v>
      </c>
      <c r="C110" s="9">
        <v>80</v>
      </c>
      <c r="D110" s="28">
        <v>80</v>
      </c>
      <c r="E110" s="8">
        <v>100</v>
      </c>
      <c r="F110" s="29">
        <v>80</v>
      </c>
      <c r="G110" s="8">
        <v>99</v>
      </c>
      <c r="H110" s="29">
        <v>60</v>
      </c>
      <c r="I110" s="8">
        <v>91</v>
      </c>
      <c r="J110" s="28">
        <v>100</v>
      </c>
      <c r="K110" s="8">
        <v>100</v>
      </c>
      <c r="L110" s="28">
        <v>94</v>
      </c>
      <c r="M110" s="8">
        <v>100</v>
      </c>
      <c r="N110" s="28">
        <v>79</v>
      </c>
      <c r="O110" s="8">
        <v>90</v>
      </c>
      <c r="P110" s="28">
        <v>85</v>
      </c>
      <c r="Q110" s="8">
        <v>81</v>
      </c>
      <c r="R110" s="28">
        <v>80</v>
      </c>
      <c r="S110" s="8">
        <v>20</v>
      </c>
      <c r="T110" s="28">
        <v>97</v>
      </c>
      <c r="U110" s="8">
        <v>100</v>
      </c>
      <c r="V110" s="28">
        <v>100</v>
      </c>
      <c r="W110" s="8">
        <v>100</v>
      </c>
      <c r="X110" s="106">
        <v>88</v>
      </c>
      <c r="Y110" s="155">
        <f t="shared" si="1"/>
        <v>85.826086956521735</v>
      </c>
    </row>
    <row r="111" spans="1:25" x14ac:dyDescent="0.2">
      <c r="A111" s="11" t="s">
        <v>170</v>
      </c>
      <c r="B111" s="28">
        <v>59</v>
      </c>
      <c r="C111" s="9">
        <v>82</v>
      </c>
      <c r="D111" s="28">
        <v>67</v>
      </c>
      <c r="E111" s="8">
        <v>66</v>
      </c>
      <c r="F111" s="29">
        <v>100</v>
      </c>
      <c r="G111" s="8">
        <v>81</v>
      </c>
      <c r="H111" s="29">
        <v>50</v>
      </c>
      <c r="I111" s="8">
        <v>74</v>
      </c>
      <c r="J111" s="28">
        <v>85</v>
      </c>
      <c r="K111" s="8">
        <v>69</v>
      </c>
      <c r="L111" s="28">
        <v>79</v>
      </c>
      <c r="M111" s="8">
        <v>90</v>
      </c>
      <c r="N111" s="28">
        <v>45</v>
      </c>
      <c r="O111" s="8">
        <v>49</v>
      </c>
      <c r="P111" s="28">
        <v>71</v>
      </c>
      <c r="Q111" s="8">
        <v>71</v>
      </c>
      <c r="R111" s="28">
        <v>61</v>
      </c>
      <c r="S111" s="8">
        <v>50</v>
      </c>
      <c r="T111" s="28">
        <v>73</v>
      </c>
      <c r="U111" s="8">
        <v>95</v>
      </c>
      <c r="V111" s="28">
        <v>70</v>
      </c>
      <c r="W111" s="8">
        <v>50</v>
      </c>
      <c r="X111" s="106">
        <v>69</v>
      </c>
      <c r="Y111" s="155">
        <f t="shared" si="1"/>
        <v>69.826086956521735</v>
      </c>
    </row>
    <row r="112" spans="1:25" x14ac:dyDescent="0.2">
      <c r="A112" s="11" t="s">
        <v>190</v>
      </c>
      <c r="B112" s="28">
        <v>40</v>
      </c>
      <c r="C112" s="9">
        <v>88</v>
      </c>
      <c r="D112" s="28">
        <v>50</v>
      </c>
      <c r="E112" s="8">
        <v>62</v>
      </c>
      <c r="F112" s="29">
        <v>74</v>
      </c>
      <c r="G112" s="8">
        <v>100</v>
      </c>
      <c r="H112" s="29">
        <v>59</v>
      </c>
      <c r="I112" s="8">
        <v>81</v>
      </c>
      <c r="J112" s="28">
        <v>96</v>
      </c>
      <c r="K112" s="8">
        <v>70</v>
      </c>
      <c r="L112" s="28">
        <v>72</v>
      </c>
      <c r="M112" s="8">
        <v>100</v>
      </c>
      <c r="N112" s="28">
        <v>86</v>
      </c>
      <c r="O112" s="8">
        <v>31</v>
      </c>
      <c r="P112" s="28">
        <v>60</v>
      </c>
      <c r="Q112" s="8">
        <v>75</v>
      </c>
      <c r="R112" s="28">
        <v>69</v>
      </c>
      <c r="S112" s="8">
        <v>30</v>
      </c>
      <c r="T112" s="28">
        <v>87</v>
      </c>
      <c r="U112" s="8">
        <v>89</v>
      </c>
      <c r="V112" s="28">
        <v>70</v>
      </c>
      <c r="W112" s="8">
        <v>62</v>
      </c>
      <c r="X112" s="106">
        <v>64</v>
      </c>
      <c r="Y112" s="155">
        <f t="shared" si="1"/>
        <v>70.217391304347828</v>
      </c>
    </row>
    <row r="113" spans="1:25" x14ac:dyDescent="0.2">
      <c r="A113" s="11" t="s">
        <v>210</v>
      </c>
      <c r="B113" s="28">
        <v>49</v>
      </c>
      <c r="C113" s="9">
        <v>93</v>
      </c>
      <c r="D113" s="28">
        <v>83</v>
      </c>
      <c r="E113" s="8">
        <v>100</v>
      </c>
      <c r="F113" s="29">
        <v>100</v>
      </c>
      <c r="G113" s="8">
        <v>100</v>
      </c>
      <c r="H113" s="29">
        <v>49</v>
      </c>
      <c r="I113" s="8">
        <v>78</v>
      </c>
      <c r="J113" s="28">
        <v>100</v>
      </c>
      <c r="K113" s="8">
        <v>90</v>
      </c>
      <c r="L113" s="28">
        <v>79</v>
      </c>
      <c r="M113" s="8">
        <v>80</v>
      </c>
      <c r="N113" s="28">
        <v>70</v>
      </c>
      <c r="O113" s="8">
        <v>60</v>
      </c>
      <c r="P113" s="28">
        <v>54</v>
      </c>
      <c r="Q113" s="8">
        <v>76</v>
      </c>
      <c r="R113" s="28">
        <v>68</v>
      </c>
      <c r="S113" s="8">
        <v>69</v>
      </c>
      <c r="T113" s="28">
        <v>95</v>
      </c>
      <c r="U113" s="8">
        <v>97</v>
      </c>
      <c r="V113" s="28">
        <v>80</v>
      </c>
      <c r="W113" s="8">
        <v>89</v>
      </c>
      <c r="X113" s="106">
        <v>87</v>
      </c>
      <c r="Y113" s="155">
        <f t="shared" si="1"/>
        <v>80.260869565217391</v>
      </c>
    </row>
    <row r="114" spans="1:25" x14ac:dyDescent="0.2">
      <c r="A114" s="11" t="s">
        <v>230</v>
      </c>
      <c r="B114" s="28">
        <v>79</v>
      </c>
      <c r="C114" s="9">
        <v>97</v>
      </c>
      <c r="D114" s="28">
        <v>85</v>
      </c>
      <c r="E114" s="8">
        <v>65</v>
      </c>
      <c r="F114" s="29">
        <v>94</v>
      </c>
      <c r="G114" s="8">
        <v>100</v>
      </c>
      <c r="H114" s="29">
        <v>70</v>
      </c>
      <c r="I114" s="8">
        <v>73</v>
      </c>
      <c r="J114" s="28">
        <v>100</v>
      </c>
      <c r="K114" s="8">
        <v>89</v>
      </c>
      <c r="L114" s="28">
        <v>91</v>
      </c>
      <c r="M114" s="8">
        <v>100</v>
      </c>
      <c r="N114" s="28">
        <v>75</v>
      </c>
      <c r="O114" s="8">
        <v>71</v>
      </c>
      <c r="P114" s="28">
        <v>94</v>
      </c>
      <c r="Q114" s="8">
        <v>80</v>
      </c>
      <c r="R114" s="28">
        <v>89</v>
      </c>
      <c r="S114" s="8">
        <v>70</v>
      </c>
      <c r="T114" s="28">
        <v>100</v>
      </c>
      <c r="U114" s="8">
        <v>99</v>
      </c>
      <c r="V114" s="28">
        <v>100</v>
      </c>
      <c r="W114" s="8">
        <v>80</v>
      </c>
      <c r="X114" s="106">
        <v>100</v>
      </c>
      <c r="Y114" s="155">
        <f t="shared" si="1"/>
        <v>87</v>
      </c>
    </row>
    <row r="115" spans="1:25" x14ac:dyDescent="0.2">
      <c r="A115" s="11"/>
      <c r="B115" s="28"/>
      <c r="C115" s="9"/>
      <c r="D115" s="28"/>
      <c r="E115" s="8"/>
      <c r="F115" s="29"/>
      <c r="G115" s="8"/>
      <c r="H115" s="29"/>
      <c r="I115" s="8"/>
      <c r="J115" s="28"/>
      <c r="K115" s="8"/>
      <c r="L115" s="28"/>
      <c r="M115" s="8"/>
      <c r="N115" s="28"/>
      <c r="O115" s="8"/>
      <c r="P115" s="28"/>
      <c r="Q115" s="8"/>
      <c r="R115" s="28"/>
      <c r="S115" s="8"/>
      <c r="T115" s="28"/>
      <c r="U115" s="8"/>
      <c r="V115" s="28"/>
      <c r="W115" s="8"/>
      <c r="X115" s="106"/>
    </row>
    <row r="116" spans="1:25" x14ac:dyDescent="0.2">
      <c r="A116" s="11" t="s">
        <v>111</v>
      </c>
      <c r="B116" s="28">
        <v>20</v>
      </c>
      <c r="C116" s="9">
        <v>65</v>
      </c>
      <c r="D116" s="28">
        <v>27</v>
      </c>
      <c r="E116" s="8">
        <v>50</v>
      </c>
      <c r="F116" s="29">
        <v>65</v>
      </c>
      <c r="G116" s="8">
        <v>60</v>
      </c>
      <c r="H116" s="29">
        <v>71</v>
      </c>
      <c r="I116" s="8">
        <v>50</v>
      </c>
      <c r="J116" s="28">
        <v>100</v>
      </c>
      <c r="K116" s="8">
        <v>59</v>
      </c>
      <c r="L116" s="28">
        <v>70</v>
      </c>
      <c r="M116" s="8">
        <v>39</v>
      </c>
      <c r="N116" s="28">
        <v>61</v>
      </c>
      <c r="O116" s="8">
        <v>39</v>
      </c>
      <c r="P116" s="28">
        <v>55</v>
      </c>
      <c r="Q116" s="8">
        <v>62</v>
      </c>
      <c r="R116" s="28">
        <v>70</v>
      </c>
      <c r="S116" s="8">
        <v>50</v>
      </c>
      <c r="T116" s="28">
        <v>90</v>
      </c>
      <c r="U116" s="8">
        <v>70</v>
      </c>
      <c r="V116" s="28">
        <v>69</v>
      </c>
      <c r="W116" s="8">
        <v>40</v>
      </c>
      <c r="X116" s="106">
        <v>40</v>
      </c>
      <c r="Y116" s="155">
        <f t="shared" si="1"/>
        <v>57.478260869565219</v>
      </c>
    </row>
    <row r="117" spans="1:25" x14ac:dyDescent="0.2">
      <c r="A117" s="11" t="s">
        <v>131</v>
      </c>
      <c r="B117" s="28">
        <v>39</v>
      </c>
      <c r="C117" s="9">
        <v>60</v>
      </c>
      <c r="D117" s="28">
        <v>39</v>
      </c>
      <c r="E117" s="8">
        <v>64</v>
      </c>
      <c r="F117" s="29">
        <v>34</v>
      </c>
      <c r="G117" s="8">
        <v>70</v>
      </c>
      <c r="H117" s="29">
        <v>20</v>
      </c>
      <c r="I117" s="8">
        <v>54</v>
      </c>
      <c r="J117" s="28">
        <v>86</v>
      </c>
      <c r="K117" s="8">
        <v>40</v>
      </c>
      <c r="L117" s="28">
        <v>30</v>
      </c>
      <c r="M117" s="8">
        <v>50</v>
      </c>
      <c r="N117" s="28">
        <v>43</v>
      </c>
      <c r="O117" s="8">
        <v>29</v>
      </c>
      <c r="P117" s="28">
        <v>46</v>
      </c>
      <c r="Q117" s="8">
        <v>71</v>
      </c>
      <c r="R117" s="28">
        <v>67</v>
      </c>
      <c r="S117" s="8">
        <v>30</v>
      </c>
      <c r="T117" s="28">
        <v>65</v>
      </c>
      <c r="U117" s="8">
        <v>81</v>
      </c>
      <c r="V117" s="28">
        <v>29</v>
      </c>
      <c r="W117" s="8">
        <v>50</v>
      </c>
      <c r="X117" s="106">
        <v>57</v>
      </c>
      <c r="Y117" s="155">
        <f t="shared" si="1"/>
        <v>50.173913043478258</v>
      </c>
    </row>
    <row r="118" spans="1:25" x14ac:dyDescent="0.2">
      <c r="A118" s="11" t="s">
        <v>151</v>
      </c>
      <c r="B118" s="28">
        <v>50</v>
      </c>
      <c r="C118" s="9">
        <v>41</v>
      </c>
      <c r="D118" s="28">
        <v>63</v>
      </c>
      <c r="E118" s="8">
        <v>54</v>
      </c>
      <c r="F118" s="29">
        <v>30</v>
      </c>
      <c r="G118" s="8">
        <v>80</v>
      </c>
      <c r="H118" s="29">
        <v>50</v>
      </c>
      <c r="I118" s="8">
        <v>70</v>
      </c>
      <c r="J118" s="28">
        <v>61</v>
      </c>
      <c r="K118" s="8">
        <v>61</v>
      </c>
      <c r="L118" s="28">
        <v>58</v>
      </c>
      <c r="M118" s="8">
        <v>39</v>
      </c>
      <c r="N118" s="28">
        <v>60</v>
      </c>
      <c r="O118" s="8">
        <v>61</v>
      </c>
      <c r="P118" s="28">
        <v>26</v>
      </c>
      <c r="Q118" s="8">
        <v>30</v>
      </c>
      <c r="R118" s="28">
        <v>71</v>
      </c>
      <c r="S118" s="8">
        <v>29</v>
      </c>
      <c r="T118" s="28">
        <v>70</v>
      </c>
      <c r="U118" s="8">
        <v>78</v>
      </c>
      <c r="V118" s="28">
        <v>39</v>
      </c>
      <c r="W118" s="8">
        <v>70</v>
      </c>
      <c r="X118" s="106">
        <v>53</v>
      </c>
      <c r="Y118" s="155">
        <f t="shared" si="1"/>
        <v>54.086956521739133</v>
      </c>
    </row>
    <row r="119" spans="1:25" x14ac:dyDescent="0.2">
      <c r="A119" s="11" t="s">
        <v>171</v>
      </c>
      <c r="B119" s="28">
        <v>18</v>
      </c>
      <c r="C119" s="9">
        <v>68</v>
      </c>
      <c r="D119" s="28">
        <v>56</v>
      </c>
      <c r="E119" s="8">
        <v>49</v>
      </c>
      <c r="F119" s="29">
        <v>74</v>
      </c>
      <c r="G119" s="8">
        <v>70</v>
      </c>
      <c r="H119" s="29">
        <v>40</v>
      </c>
      <c r="I119" s="8">
        <v>62</v>
      </c>
      <c r="J119" s="28">
        <v>79</v>
      </c>
      <c r="K119" s="8">
        <v>50</v>
      </c>
      <c r="L119" s="28">
        <v>18</v>
      </c>
      <c r="M119" s="8">
        <v>70</v>
      </c>
      <c r="N119" s="28">
        <v>30</v>
      </c>
      <c r="O119" s="8">
        <v>40</v>
      </c>
      <c r="P119" s="28">
        <v>41</v>
      </c>
      <c r="Q119" s="8">
        <v>70</v>
      </c>
      <c r="R119" s="28">
        <v>51</v>
      </c>
      <c r="S119" s="8">
        <v>29</v>
      </c>
      <c r="T119" s="28">
        <v>79</v>
      </c>
      <c r="U119" s="8">
        <v>74</v>
      </c>
      <c r="V119" s="28">
        <v>39</v>
      </c>
      <c r="W119" s="8">
        <v>50</v>
      </c>
      <c r="X119" s="106">
        <v>59</v>
      </c>
      <c r="Y119" s="155">
        <f t="shared" si="1"/>
        <v>52.869565217391305</v>
      </c>
    </row>
    <row r="120" spans="1:25" x14ac:dyDescent="0.2">
      <c r="A120" s="11" t="s">
        <v>191</v>
      </c>
      <c r="B120" s="28">
        <v>29</v>
      </c>
      <c r="C120" s="9">
        <v>60</v>
      </c>
      <c r="D120" s="28">
        <v>20</v>
      </c>
      <c r="E120" s="8">
        <v>61</v>
      </c>
      <c r="F120" s="29">
        <v>34</v>
      </c>
      <c r="G120" s="8">
        <v>0</v>
      </c>
      <c r="H120" s="29">
        <v>39</v>
      </c>
      <c r="I120" s="8">
        <v>60</v>
      </c>
      <c r="J120" s="28">
        <v>81</v>
      </c>
      <c r="K120" s="8">
        <v>50</v>
      </c>
      <c r="L120" s="28">
        <v>20</v>
      </c>
      <c r="M120" s="8">
        <v>59</v>
      </c>
      <c r="N120" s="28">
        <v>39</v>
      </c>
      <c r="O120" s="8">
        <v>19</v>
      </c>
      <c r="P120" s="28">
        <v>17</v>
      </c>
      <c r="Q120" s="8">
        <v>49</v>
      </c>
      <c r="R120" s="28">
        <v>42</v>
      </c>
      <c r="S120" s="8">
        <v>10</v>
      </c>
      <c r="T120" s="28">
        <v>66</v>
      </c>
      <c r="U120" s="8">
        <v>76</v>
      </c>
      <c r="V120" s="28">
        <v>5</v>
      </c>
      <c r="W120" s="8">
        <v>39</v>
      </c>
      <c r="X120" s="106">
        <v>55</v>
      </c>
      <c r="Y120" s="155">
        <f t="shared" si="1"/>
        <v>40.434782608695649</v>
      </c>
    </row>
    <row r="121" spans="1:25" x14ac:dyDescent="0.2">
      <c r="A121" s="11" t="s">
        <v>211</v>
      </c>
      <c r="B121" s="28">
        <v>19</v>
      </c>
      <c r="C121" s="9">
        <v>83</v>
      </c>
      <c r="D121" s="28">
        <v>58</v>
      </c>
      <c r="E121" s="8">
        <v>66</v>
      </c>
      <c r="F121" s="29">
        <v>59</v>
      </c>
      <c r="G121" s="8">
        <v>69</v>
      </c>
      <c r="H121" s="29">
        <v>39</v>
      </c>
      <c r="I121" s="8">
        <v>59</v>
      </c>
      <c r="J121" s="28">
        <v>91</v>
      </c>
      <c r="K121" s="8">
        <v>49</v>
      </c>
      <c r="L121" s="28">
        <v>28</v>
      </c>
      <c r="M121" s="8">
        <v>39</v>
      </c>
      <c r="N121" s="28">
        <v>34</v>
      </c>
      <c r="O121" s="8">
        <v>20</v>
      </c>
      <c r="P121" s="28">
        <v>75</v>
      </c>
      <c r="Q121" s="8">
        <v>70</v>
      </c>
      <c r="R121" s="28">
        <v>69</v>
      </c>
      <c r="S121" s="8">
        <v>60</v>
      </c>
      <c r="T121" s="28">
        <v>79</v>
      </c>
      <c r="U121" s="8">
        <v>70</v>
      </c>
      <c r="V121" s="28">
        <v>59</v>
      </c>
      <c r="W121" s="8">
        <v>50</v>
      </c>
      <c r="X121" s="106">
        <v>68</v>
      </c>
      <c r="Y121" s="155">
        <f t="shared" si="1"/>
        <v>57.086956521739133</v>
      </c>
    </row>
    <row r="122" spans="1:25" x14ac:dyDescent="0.2">
      <c r="A122" s="11" t="s">
        <v>231</v>
      </c>
      <c r="B122" s="28">
        <v>20</v>
      </c>
      <c r="C122" s="9">
        <v>80</v>
      </c>
      <c r="D122" s="28">
        <v>59</v>
      </c>
      <c r="E122" s="8">
        <v>59</v>
      </c>
      <c r="F122" s="29">
        <v>25</v>
      </c>
      <c r="G122" s="8">
        <v>99</v>
      </c>
      <c r="H122" s="29">
        <v>59</v>
      </c>
      <c r="I122" s="8">
        <v>59</v>
      </c>
      <c r="J122" s="28">
        <v>91</v>
      </c>
      <c r="K122" s="8">
        <v>70</v>
      </c>
      <c r="L122" s="28">
        <v>60</v>
      </c>
      <c r="M122" s="8">
        <v>90</v>
      </c>
      <c r="N122" s="28">
        <v>55</v>
      </c>
      <c r="O122" s="8">
        <v>40</v>
      </c>
      <c r="P122" s="28">
        <v>64</v>
      </c>
      <c r="Q122" s="8">
        <v>70</v>
      </c>
      <c r="R122" s="28">
        <v>59</v>
      </c>
      <c r="S122" s="8">
        <v>40</v>
      </c>
      <c r="T122" s="28">
        <v>97</v>
      </c>
      <c r="U122" s="8">
        <v>81</v>
      </c>
      <c r="V122" s="28">
        <v>59</v>
      </c>
      <c r="W122" s="8">
        <v>50</v>
      </c>
      <c r="X122" s="106">
        <v>60</v>
      </c>
      <c r="Y122" s="155">
        <f t="shared" si="1"/>
        <v>62.869565217391305</v>
      </c>
    </row>
    <row r="123" spans="1:25" x14ac:dyDescent="0.2">
      <c r="A123" s="11"/>
      <c r="B123" s="28"/>
      <c r="C123" s="9"/>
      <c r="D123" s="28"/>
      <c r="E123" s="8"/>
      <c r="F123" s="29"/>
      <c r="G123" s="8"/>
      <c r="H123" s="29"/>
      <c r="I123" s="8"/>
      <c r="J123" s="28"/>
      <c r="K123" s="8"/>
      <c r="L123" s="28"/>
      <c r="M123" s="8"/>
      <c r="N123" s="28"/>
      <c r="O123" s="8"/>
      <c r="P123" s="28"/>
      <c r="Q123" s="8"/>
      <c r="R123" s="28"/>
      <c r="S123" s="8"/>
      <c r="T123" s="28"/>
      <c r="U123" s="8"/>
      <c r="V123" s="28"/>
      <c r="W123" s="8"/>
      <c r="X123" s="106"/>
    </row>
    <row r="124" spans="1:25" x14ac:dyDescent="0.2">
      <c r="A124" s="11" t="s">
        <v>112</v>
      </c>
      <c r="B124" s="28">
        <v>30</v>
      </c>
      <c r="C124" s="9">
        <v>83</v>
      </c>
      <c r="D124" s="28">
        <v>28</v>
      </c>
      <c r="E124" s="8">
        <v>60</v>
      </c>
      <c r="F124" s="29">
        <v>80</v>
      </c>
      <c r="G124" s="8">
        <v>90</v>
      </c>
      <c r="H124" s="29">
        <v>62</v>
      </c>
      <c r="I124" s="8">
        <v>79</v>
      </c>
      <c r="J124" s="28">
        <v>100</v>
      </c>
      <c r="K124" s="8">
        <v>79</v>
      </c>
      <c r="L124" s="28">
        <v>69</v>
      </c>
      <c r="M124" s="8">
        <v>59</v>
      </c>
      <c r="N124" s="28">
        <v>70</v>
      </c>
      <c r="O124" s="8">
        <v>39</v>
      </c>
      <c r="P124" s="28">
        <v>54</v>
      </c>
      <c r="Q124" s="8">
        <v>77</v>
      </c>
      <c r="R124" s="28">
        <v>70</v>
      </c>
      <c r="S124" s="8">
        <v>49</v>
      </c>
      <c r="T124" s="28">
        <v>80</v>
      </c>
      <c r="U124" s="8">
        <v>77</v>
      </c>
      <c r="V124" s="28">
        <v>60</v>
      </c>
      <c r="W124" s="8">
        <v>60</v>
      </c>
      <c r="X124" s="106">
        <v>80</v>
      </c>
      <c r="Y124" s="155">
        <f t="shared" si="1"/>
        <v>66.739130434782609</v>
      </c>
    </row>
    <row r="125" spans="1:25" x14ac:dyDescent="0.2">
      <c r="A125" s="11" t="s">
        <v>132</v>
      </c>
      <c r="B125" s="28">
        <v>60</v>
      </c>
      <c r="C125" s="9">
        <v>69</v>
      </c>
      <c r="D125" s="28">
        <v>45</v>
      </c>
      <c r="E125" s="8">
        <v>80</v>
      </c>
      <c r="F125" s="29">
        <v>80</v>
      </c>
      <c r="G125" s="8">
        <v>100</v>
      </c>
      <c r="H125" s="29">
        <v>50</v>
      </c>
      <c r="I125" s="8">
        <v>74</v>
      </c>
      <c r="J125" s="28">
        <v>80</v>
      </c>
      <c r="K125" s="8">
        <v>40</v>
      </c>
      <c r="L125" s="28">
        <v>66</v>
      </c>
      <c r="M125" s="8">
        <v>80</v>
      </c>
      <c r="N125" s="28">
        <v>59</v>
      </c>
      <c r="O125" s="8">
        <v>31</v>
      </c>
      <c r="P125" s="28">
        <v>77</v>
      </c>
      <c r="Q125" s="8">
        <v>40</v>
      </c>
      <c r="R125" s="28">
        <v>72</v>
      </c>
      <c r="S125" s="8">
        <v>49</v>
      </c>
      <c r="T125" s="28">
        <v>80</v>
      </c>
      <c r="U125" s="8">
        <v>93</v>
      </c>
      <c r="V125" s="28">
        <v>59</v>
      </c>
      <c r="W125" s="8">
        <v>50</v>
      </c>
      <c r="X125" s="106">
        <v>63</v>
      </c>
      <c r="Y125" s="155">
        <f t="shared" si="1"/>
        <v>65.086956521739125</v>
      </c>
    </row>
    <row r="126" spans="1:25" x14ac:dyDescent="0.2">
      <c r="A126" s="11" t="s">
        <v>152</v>
      </c>
      <c r="B126" s="28">
        <v>60</v>
      </c>
      <c r="C126" s="9">
        <v>33</v>
      </c>
      <c r="D126" s="28">
        <v>74</v>
      </c>
      <c r="E126" s="8">
        <v>75</v>
      </c>
      <c r="F126" s="29">
        <v>40</v>
      </c>
      <c r="G126" s="8">
        <v>70</v>
      </c>
      <c r="H126" s="29">
        <v>40</v>
      </c>
      <c r="I126" s="8">
        <v>62</v>
      </c>
      <c r="J126" s="28">
        <v>80</v>
      </c>
      <c r="K126" s="8">
        <v>68</v>
      </c>
      <c r="L126" s="28">
        <v>78</v>
      </c>
      <c r="M126" s="8">
        <v>80</v>
      </c>
      <c r="N126" s="28">
        <v>69</v>
      </c>
      <c r="O126" s="8">
        <v>60</v>
      </c>
      <c r="P126" s="28">
        <v>51</v>
      </c>
      <c r="Q126" s="8">
        <v>70</v>
      </c>
      <c r="R126" s="28">
        <v>87</v>
      </c>
      <c r="S126" s="8">
        <v>40</v>
      </c>
      <c r="T126" s="28">
        <v>85</v>
      </c>
      <c r="U126" s="8">
        <v>81</v>
      </c>
      <c r="V126" s="28">
        <v>41</v>
      </c>
      <c r="W126" s="8">
        <v>69</v>
      </c>
      <c r="X126" s="106">
        <v>38</v>
      </c>
      <c r="Y126" s="155">
        <f t="shared" si="1"/>
        <v>63.086956521739133</v>
      </c>
    </row>
    <row r="127" spans="1:25" x14ac:dyDescent="0.2">
      <c r="A127" s="11" t="s">
        <v>172</v>
      </c>
      <c r="B127" s="28">
        <v>20</v>
      </c>
      <c r="C127" s="9">
        <v>81</v>
      </c>
      <c r="D127" s="28">
        <v>60</v>
      </c>
      <c r="E127" s="8">
        <v>69</v>
      </c>
      <c r="F127" s="29">
        <v>100</v>
      </c>
      <c r="G127" s="8">
        <v>100</v>
      </c>
      <c r="H127" s="29">
        <v>60</v>
      </c>
      <c r="I127" s="8">
        <v>55</v>
      </c>
      <c r="J127" s="28">
        <v>91</v>
      </c>
      <c r="K127" s="8">
        <v>61</v>
      </c>
      <c r="L127" s="28">
        <v>83</v>
      </c>
      <c r="M127" s="8">
        <v>70</v>
      </c>
      <c r="N127" s="28">
        <v>59</v>
      </c>
      <c r="O127" s="8">
        <v>30</v>
      </c>
      <c r="P127" s="28">
        <v>63</v>
      </c>
      <c r="Q127" s="8">
        <v>72</v>
      </c>
      <c r="R127" s="28">
        <v>70</v>
      </c>
      <c r="S127" s="8">
        <v>50</v>
      </c>
      <c r="T127" s="28">
        <v>70</v>
      </c>
      <c r="U127" s="8">
        <v>89</v>
      </c>
      <c r="V127" s="28">
        <v>50</v>
      </c>
      <c r="W127" s="8">
        <v>60</v>
      </c>
      <c r="X127" s="106">
        <v>88</v>
      </c>
      <c r="Y127" s="155">
        <f t="shared" si="1"/>
        <v>67.434782608695656</v>
      </c>
    </row>
    <row r="128" spans="1:25" x14ac:dyDescent="0.2">
      <c r="A128" s="11" t="s">
        <v>192</v>
      </c>
      <c r="B128" s="28">
        <v>9</v>
      </c>
      <c r="C128" s="9">
        <v>74</v>
      </c>
      <c r="D128" s="28">
        <v>49</v>
      </c>
      <c r="E128" s="8">
        <v>58</v>
      </c>
      <c r="F128" s="29">
        <v>76</v>
      </c>
      <c r="G128" s="8">
        <v>100</v>
      </c>
      <c r="H128" s="29">
        <v>60</v>
      </c>
      <c r="I128" s="8">
        <v>74</v>
      </c>
      <c r="J128" s="28">
        <v>91</v>
      </c>
      <c r="K128" s="8">
        <v>70</v>
      </c>
      <c r="L128" s="28">
        <v>31</v>
      </c>
      <c r="M128" s="8">
        <v>79</v>
      </c>
      <c r="N128" s="28">
        <v>67</v>
      </c>
      <c r="O128" s="8">
        <v>31</v>
      </c>
      <c r="P128" s="28">
        <v>43</v>
      </c>
      <c r="Q128" s="8">
        <v>72</v>
      </c>
      <c r="R128" s="28">
        <v>71</v>
      </c>
      <c r="S128" s="8">
        <v>39</v>
      </c>
      <c r="T128" s="28">
        <v>67</v>
      </c>
      <c r="U128" s="8">
        <v>69</v>
      </c>
      <c r="V128" s="28">
        <v>60</v>
      </c>
      <c r="W128" s="8">
        <v>59</v>
      </c>
      <c r="X128" s="106">
        <v>67</v>
      </c>
      <c r="Y128" s="155">
        <f t="shared" si="1"/>
        <v>61.565217391304351</v>
      </c>
    </row>
    <row r="129" spans="1:25" x14ac:dyDescent="0.2">
      <c r="A129" s="11" t="s">
        <v>212</v>
      </c>
      <c r="B129" s="28">
        <v>49</v>
      </c>
      <c r="C129" s="9">
        <v>89</v>
      </c>
      <c r="D129" s="28">
        <v>60</v>
      </c>
      <c r="E129" s="8">
        <v>76</v>
      </c>
      <c r="F129" s="29">
        <v>90</v>
      </c>
      <c r="G129" s="8">
        <v>80</v>
      </c>
      <c r="H129" s="29">
        <v>70</v>
      </c>
      <c r="I129" s="8">
        <v>55</v>
      </c>
      <c r="J129" s="28">
        <v>86</v>
      </c>
      <c r="K129" s="8">
        <v>80</v>
      </c>
      <c r="L129" s="28">
        <v>68</v>
      </c>
      <c r="M129" s="8">
        <v>89</v>
      </c>
      <c r="N129" s="28">
        <v>64</v>
      </c>
      <c r="O129" s="8">
        <v>21</v>
      </c>
      <c r="P129" s="28">
        <v>73</v>
      </c>
      <c r="Q129" s="8">
        <v>81</v>
      </c>
      <c r="R129" s="28">
        <v>87</v>
      </c>
      <c r="S129" s="8">
        <v>49</v>
      </c>
      <c r="T129" s="28">
        <v>80</v>
      </c>
      <c r="U129" s="8">
        <v>89</v>
      </c>
      <c r="V129" s="28">
        <v>69</v>
      </c>
      <c r="W129" s="8">
        <v>79</v>
      </c>
      <c r="X129" s="106">
        <v>90</v>
      </c>
      <c r="Y129" s="155">
        <f t="shared" si="1"/>
        <v>72.782608695652172</v>
      </c>
    </row>
    <row r="130" spans="1:25" x14ac:dyDescent="0.2">
      <c r="A130" s="11" t="s">
        <v>232</v>
      </c>
      <c r="B130" s="28">
        <v>69</v>
      </c>
      <c r="C130" s="9">
        <v>98</v>
      </c>
      <c r="D130" s="28">
        <v>73</v>
      </c>
      <c r="E130" s="8">
        <v>65</v>
      </c>
      <c r="F130" s="29">
        <v>40</v>
      </c>
      <c r="G130" s="8">
        <v>90</v>
      </c>
      <c r="H130" s="29">
        <v>39</v>
      </c>
      <c r="I130" s="8">
        <v>51</v>
      </c>
      <c r="J130" s="28">
        <v>80</v>
      </c>
      <c r="K130" s="8">
        <v>79</v>
      </c>
      <c r="L130" s="28">
        <v>71</v>
      </c>
      <c r="M130" s="8">
        <v>100</v>
      </c>
      <c r="N130" s="28">
        <v>70</v>
      </c>
      <c r="O130" s="8">
        <v>59</v>
      </c>
      <c r="P130" s="28">
        <v>87</v>
      </c>
      <c r="Q130" s="8">
        <v>72</v>
      </c>
      <c r="R130" s="28">
        <v>90</v>
      </c>
      <c r="S130" s="8">
        <v>50</v>
      </c>
      <c r="T130" s="28">
        <v>86</v>
      </c>
      <c r="U130" s="8">
        <v>83</v>
      </c>
      <c r="V130" s="28">
        <v>69</v>
      </c>
      <c r="W130" s="8">
        <v>71</v>
      </c>
      <c r="X130" s="106">
        <v>68</v>
      </c>
      <c r="Y130" s="155">
        <f t="shared" si="1"/>
        <v>72.173913043478265</v>
      </c>
    </row>
    <row r="131" spans="1:25" x14ac:dyDescent="0.2">
      <c r="A131" s="11"/>
      <c r="B131" s="28"/>
      <c r="C131" s="9"/>
      <c r="D131" s="28"/>
      <c r="E131" s="8"/>
      <c r="F131" s="29"/>
      <c r="G131" s="8"/>
      <c r="H131" s="29"/>
      <c r="I131" s="8"/>
      <c r="J131" s="28"/>
      <c r="K131" s="8"/>
      <c r="L131" s="28"/>
      <c r="M131" s="8"/>
      <c r="N131" s="28"/>
      <c r="O131" s="8"/>
      <c r="P131" s="28"/>
      <c r="Q131" s="8"/>
      <c r="R131" s="28"/>
      <c r="S131" s="8"/>
      <c r="T131" s="28"/>
      <c r="U131" s="8"/>
      <c r="V131" s="28"/>
      <c r="W131" s="8"/>
      <c r="X131" s="106"/>
    </row>
    <row r="132" spans="1:25" x14ac:dyDescent="0.2">
      <c r="A132" s="11" t="s">
        <v>113</v>
      </c>
      <c r="B132" s="28">
        <v>30</v>
      </c>
      <c r="C132" s="9">
        <v>78</v>
      </c>
      <c r="D132" s="28">
        <v>61</v>
      </c>
      <c r="E132" s="8">
        <v>78</v>
      </c>
      <c r="F132" s="29">
        <v>80</v>
      </c>
      <c r="G132" s="8">
        <v>100</v>
      </c>
      <c r="H132" s="29">
        <v>70</v>
      </c>
      <c r="I132" s="8">
        <v>52</v>
      </c>
      <c r="J132" s="28">
        <v>81</v>
      </c>
      <c r="K132" s="8">
        <v>79</v>
      </c>
      <c r="L132" s="28">
        <v>79</v>
      </c>
      <c r="M132" s="8">
        <v>100</v>
      </c>
      <c r="N132" s="28">
        <v>68</v>
      </c>
      <c r="O132" s="8">
        <v>61</v>
      </c>
      <c r="P132" s="28">
        <v>78</v>
      </c>
      <c r="Q132" s="8">
        <v>60</v>
      </c>
      <c r="R132" s="28">
        <v>70</v>
      </c>
      <c r="S132" s="8">
        <v>69</v>
      </c>
      <c r="T132" s="28">
        <v>89</v>
      </c>
      <c r="U132" s="8">
        <v>96</v>
      </c>
      <c r="V132" s="28">
        <v>90</v>
      </c>
      <c r="W132" s="8">
        <v>100</v>
      </c>
      <c r="X132" s="106">
        <v>78</v>
      </c>
      <c r="Y132" s="155">
        <f t="shared" si="1"/>
        <v>75.956521739130437</v>
      </c>
    </row>
    <row r="133" spans="1:25" x14ac:dyDescent="0.2">
      <c r="A133" s="11" t="s">
        <v>133</v>
      </c>
      <c r="B133" s="28">
        <v>49</v>
      </c>
      <c r="C133" s="9">
        <v>39</v>
      </c>
      <c r="D133" s="28">
        <v>38</v>
      </c>
      <c r="E133" s="8">
        <v>89</v>
      </c>
      <c r="F133" s="29">
        <v>59</v>
      </c>
      <c r="G133" s="8">
        <v>100</v>
      </c>
      <c r="H133" s="29">
        <v>49</v>
      </c>
      <c r="I133" s="8">
        <v>73</v>
      </c>
      <c r="J133" s="28">
        <v>91</v>
      </c>
      <c r="K133" s="8">
        <v>68</v>
      </c>
      <c r="L133" s="28">
        <v>39</v>
      </c>
      <c r="M133" s="8">
        <v>69</v>
      </c>
      <c r="N133" s="28">
        <v>57</v>
      </c>
      <c r="O133" s="8">
        <v>29</v>
      </c>
      <c r="P133" s="28">
        <v>55</v>
      </c>
      <c r="Q133" s="8">
        <v>64</v>
      </c>
      <c r="R133" s="28">
        <v>80</v>
      </c>
      <c r="S133" s="8">
        <v>80</v>
      </c>
      <c r="T133" s="28">
        <v>79</v>
      </c>
      <c r="U133" s="8">
        <v>86</v>
      </c>
      <c r="V133" s="28">
        <v>70</v>
      </c>
      <c r="W133" s="8">
        <v>60</v>
      </c>
      <c r="X133" s="106">
        <v>65</v>
      </c>
      <c r="Y133" s="155">
        <f t="shared" ref="Y133:Y162" si="2">AVERAGE(B133:X133)</f>
        <v>64.695652173913047</v>
      </c>
    </row>
    <row r="134" spans="1:25" x14ac:dyDescent="0.2">
      <c r="A134" s="11" t="s">
        <v>153</v>
      </c>
      <c r="B134" s="28">
        <v>40</v>
      </c>
      <c r="C134" s="9">
        <v>62</v>
      </c>
      <c r="D134" s="28">
        <v>75</v>
      </c>
      <c r="E134" s="8">
        <v>86</v>
      </c>
      <c r="F134" s="29">
        <v>80</v>
      </c>
      <c r="G134" s="8">
        <v>90</v>
      </c>
      <c r="H134" s="29">
        <v>49</v>
      </c>
      <c r="I134" s="8">
        <v>74</v>
      </c>
      <c r="J134" s="28">
        <v>99</v>
      </c>
      <c r="K134" s="8">
        <v>70</v>
      </c>
      <c r="L134" s="28">
        <v>38</v>
      </c>
      <c r="M134" s="8">
        <v>100</v>
      </c>
      <c r="N134" s="28">
        <v>81</v>
      </c>
      <c r="O134" s="8">
        <v>79</v>
      </c>
      <c r="P134" s="28">
        <v>73</v>
      </c>
      <c r="Q134" s="8">
        <v>69</v>
      </c>
      <c r="R134" s="28">
        <v>91</v>
      </c>
      <c r="S134" s="8">
        <v>70</v>
      </c>
      <c r="T134" s="28">
        <v>90</v>
      </c>
      <c r="U134" s="8">
        <v>91</v>
      </c>
      <c r="V134" s="28">
        <v>69</v>
      </c>
      <c r="W134" s="8">
        <v>80</v>
      </c>
      <c r="X134" s="106">
        <v>73</v>
      </c>
      <c r="Y134" s="155">
        <f t="shared" si="2"/>
        <v>75.173913043478265</v>
      </c>
    </row>
    <row r="135" spans="1:25" x14ac:dyDescent="0.2">
      <c r="A135" s="11" t="s">
        <v>173</v>
      </c>
      <c r="B135" s="28">
        <v>20</v>
      </c>
      <c r="C135" s="9">
        <v>54</v>
      </c>
      <c r="D135" s="28">
        <v>64</v>
      </c>
      <c r="E135" s="8">
        <v>73</v>
      </c>
      <c r="F135" s="29">
        <v>75</v>
      </c>
      <c r="G135" s="8">
        <v>69</v>
      </c>
      <c r="H135" s="29">
        <v>60</v>
      </c>
      <c r="I135" s="8">
        <v>61</v>
      </c>
      <c r="J135" s="28">
        <v>89</v>
      </c>
      <c r="K135" s="8">
        <v>51</v>
      </c>
      <c r="L135" s="28">
        <v>51</v>
      </c>
      <c r="M135" s="8">
        <v>80</v>
      </c>
      <c r="N135" s="28">
        <v>39</v>
      </c>
      <c r="O135" s="8">
        <v>40</v>
      </c>
      <c r="P135" s="28">
        <v>51</v>
      </c>
      <c r="Q135" s="8">
        <v>65</v>
      </c>
      <c r="R135" s="28">
        <v>69</v>
      </c>
      <c r="S135" s="8">
        <v>40</v>
      </c>
      <c r="T135" s="28">
        <v>78</v>
      </c>
      <c r="U135" s="8">
        <v>95</v>
      </c>
      <c r="V135" s="28">
        <v>80</v>
      </c>
      <c r="W135" s="8">
        <v>79</v>
      </c>
      <c r="X135" s="106">
        <v>76</v>
      </c>
      <c r="Y135" s="155">
        <f t="shared" si="2"/>
        <v>63.434782608695649</v>
      </c>
    </row>
    <row r="136" spans="1:25" x14ac:dyDescent="0.2">
      <c r="A136" s="11" t="s">
        <v>193</v>
      </c>
      <c r="B136" s="28">
        <v>20</v>
      </c>
      <c r="C136" s="9">
        <v>77</v>
      </c>
      <c r="D136" s="28">
        <v>45</v>
      </c>
      <c r="E136" s="8">
        <v>81</v>
      </c>
      <c r="F136" s="29">
        <v>90</v>
      </c>
      <c r="G136" s="8">
        <v>59</v>
      </c>
      <c r="H136" s="29">
        <v>30</v>
      </c>
      <c r="I136" s="8">
        <v>74</v>
      </c>
      <c r="J136" s="28">
        <v>79</v>
      </c>
      <c r="K136" s="8">
        <v>49</v>
      </c>
      <c r="L136" s="28">
        <v>60</v>
      </c>
      <c r="M136" s="8">
        <v>70</v>
      </c>
      <c r="N136" s="28">
        <v>67</v>
      </c>
      <c r="O136" s="8">
        <v>30</v>
      </c>
      <c r="P136" s="28">
        <v>53</v>
      </c>
      <c r="Q136" s="8">
        <v>60</v>
      </c>
      <c r="R136" s="28">
        <v>49</v>
      </c>
      <c r="S136" s="8">
        <v>40</v>
      </c>
      <c r="T136" s="28">
        <v>74</v>
      </c>
      <c r="U136" s="8">
        <v>84</v>
      </c>
      <c r="V136" s="28">
        <v>29</v>
      </c>
      <c r="W136" s="8">
        <v>70</v>
      </c>
      <c r="X136" s="106">
        <v>51</v>
      </c>
      <c r="Y136" s="155">
        <f t="shared" si="2"/>
        <v>58.304347826086953</v>
      </c>
    </row>
    <row r="137" spans="1:25" x14ac:dyDescent="0.2">
      <c r="A137" s="11" t="s">
        <v>213</v>
      </c>
      <c r="B137" s="28">
        <v>21</v>
      </c>
      <c r="C137" s="9">
        <v>80</v>
      </c>
      <c r="D137" s="28">
        <v>82</v>
      </c>
      <c r="E137" s="8">
        <v>68</v>
      </c>
      <c r="F137" s="29">
        <v>87</v>
      </c>
      <c r="G137" s="8">
        <v>99</v>
      </c>
      <c r="H137" s="29">
        <v>40</v>
      </c>
      <c r="I137" s="8">
        <v>70</v>
      </c>
      <c r="J137" s="28">
        <v>99</v>
      </c>
      <c r="K137" s="8">
        <v>79</v>
      </c>
      <c r="L137" s="28">
        <v>52</v>
      </c>
      <c r="M137" s="8">
        <v>59</v>
      </c>
      <c r="N137" s="28">
        <v>64</v>
      </c>
      <c r="O137" s="8">
        <v>39</v>
      </c>
      <c r="P137" s="28">
        <v>55</v>
      </c>
      <c r="Q137" s="8">
        <v>68</v>
      </c>
      <c r="R137" s="28">
        <v>79</v>
      </c>
      <c r="S137" s="8">
        <v>69</v>
      </c>
      <c r="T137" s="28">
        <v>89</v>
      </c>
      <c r="U137" s="8">
        <v>83</v>
      </c>
      <c r="V137" s="28">
        <v>90</v>
      </c>
      <c r="W137" s="8">
        <v>50</v>
      </c>
      <c r="X137" s="106">
        <v>89</v>
      </c>
      <c r="Y137" s="155">
        <f t="shared" si="2"/>
        <v>70.043478260869563</v>
      </c>
    </row>
    <row r="138" spans="1:25" x14ac:dyDescent="0.2">
      <c r="A138" s="11" t="s">
        <v>233</v>
      </c>
      <c r="B138" s="28">
        <v>40</v>
      </c>
      <c r="C138" s="9">
        <v>82</v>
      </c>
      <c r="D138" s="28">
        <v>70</v>
      </c>
      <c r="E138" s="8">
        <v>88</v>
      </c>
      <c r="F138" s="29">
        <v>85</v>
      </c>
      <c r="G138" s="8">
        <v>89</v>
      </c>
      <c r="H138" s="29">
        <v>39</v>
      </c>
      <c r="I138" s="8">
        <v>56</v>
      </c>
      <c r="J138" s="28">
        <v>81</v>
      </c>
      <c r="K138" s="8">
        <v>80</v>
      </c>
      <c r="L138" s="28">
        <v>91</v>
      </c>
      <c r="M138" s="8">
        <v>100</v>
      </c>
      <c r="N138" s="28">
        <v>54</v>
      </c>
      <c r="O138" s="8">
        <v>50</v>
      </c>
      <c r="P138" s="28">
        <v>82</v>
      </c>
      <c r="Q138" s="8">
        <v>70</v>
      </c>
      <c r="R138" s="28">
        <v>69</v>
      </c>
      <c r="S138" s="8">
        <v>70</v>
      </c>
      <c r="T138" s="28">
        <v>93</v>
      </c>
      <c r="U138" s="8">
        <v>84</v>
      </c>
      <c r="V138" s="28">
        <v>90</v>
      </c>
      <c r="W138" s="8">
        <v>80</v>
      </c>
      <c r="X138" s="106">
        <v>72</v>
      </c>
      <c r="Y138" s="155">
        <f t="shared" si="2"/>
        <v>74.565217391304344</v>
      </c>
    </row>
    <row r="139" spans="1:25" x14ac:dyDescent="0.2">
      <c r="A139" s="11"/>
      <c r="B139" s="28"/>
      <c r="C139" s="9"/>
      <c r="D139" s="28"/>
      <c r="E139" s="8"/>
      <c r="F139" s="29"/>
      <c r="G139" s="8"/>
      <c r="H139" s="29"/>
      <c r="I139" s="8"/>
      <c r="J139" s="28"/>
      <c r="K139" s="8"/>
      <c r="L139" s="28"/>
      <c r="M139" s="8"/>
      <c r="N139" s="28"/>
      <c r="O139" s="8"/>
      <c r="P139" s="28"/>
      <c r="Q139" s="8"/>
      <c r="R139" s="28"/>
      <c r="S139" s="8"/>
      <c r="T139" s="28"/>
      <c r="U139" s="8"/>
      <c r="V139" s="28"/>
      <c r="W139" s="8"/>
      <c r="X139" s="106"/>
    </row>
    <row r="140" spans="1:25" x14ac:dyDescent="0.2">
      <c r="A140" s="11" t="s">
        <v>114</v>
      </c>
      <c r="B140" s="28">
        <v>69</v>
      </c>
      <c r="C140" s="9">
        <v>96</v>
      </c>
      <c r="D140" s="28">
        <v>70</v>
      </c>
      <c r="E140" s="8">
        <v>78</v>
      </c>
      <c r="F140" s="29">
        <v>95</v>
      </c>
      <c r="G140" s="8">
        <v>100</v>
      </c>
      <c r="H140" s="29">
        <v>71</v>
      </c>
      <c r="I140" s="8">
        <v>81</v>
      </c>
      <c r="J140" s="28">
        <v>72</v>
      </c>
      <c r="K140" s="8">
        <v>91</v>
      </c>
      <c r="L140" s="28">
        <v>84</v>
      </c>
      <c r="M140" s="8">
        <v>70</v>
      </c>
      <c r="N140" s="28">
        <v>78</v>
      </c>
      <c r="O140" s="8">
        <v>60</v>
      </c>
      <c r="P140" s="28">
        <v>93</v>
      </c>
      <c r="Q140" s="8">
        <v>72</v>
      </c>
      <c r="R140" s="28">
        <v>86</v>
      </c>
      <c r="S140" s="8">
        <v>80</v>
      </c>
      <c r="T140" s="28">
        <v>93</v>
      </c>
      <c r="U140" s="8">
        <v>89</v>
      </c>
      <c r="V140" s="28">
        <v>69</v>
      </c>
      <c r="W140" s="8">
        <v>69</v>
      </c>
      <c r="X140" s="106">
        <v>95</v>
      </c>
      <c r="Y140" s="155">
        <f t="shared" si="2"/>
        <v>80.913043478260875</v>
      </c>
    </row>
    <row r="141" spans="1:25" x14ac:dyDescent="0.2">
      <c r="A141" s="11" t="s">
        <v>134</v>
      </c>
      <c r="B141" s="28">
        <v>19</v>
      </c>
      <c r="C141" s="9">
        <v>70</v>
      </c>
      <c r="D141" s="28">
        <v>50</v>
      </c>
      <c r="E141" s="8">
        <v>87</v>
      </c>
      <c r="F141" s="29">
        <v>66</v>
      </c>
      <c r="G141" s="8">
        <v>100</v>
      </c>
      <c r="H141" s="29">
        <v>33</v>
      </c>
      <c r="I141" s="8">
        <v>69</v>
      </c>
      <c r="J141" s="28">
        <v>100</v>
      </c>
      <c r="K141" s="8">
        <v>59</v>
      </c>
      <c r="L141" s="28">
        <v>51</v>
      </c>
      <c r="M141" s="8">
        <v>50</v>
      </c>
      <c r="N141" s="28">
        <v>60</v>
      </c>
      <c r="O141" s="8">
        <v>59</v>
      </c>
      <c r="P141" s="28">
        <v>67</v>
      </c>
      <c r="Q141" s="8">
        <v>70</v>
      </c>
      <c r="R141" s="28">
        <v>69</v>
      </c>
      <c r="S141" s="8">
        <v>40</v>
      </c>
      <c r="T141" s="28">
        <v>94</v>
      </c>
      <c r="U141" s="8">
        <v>69</v>
      </c>
      <c r="V141" s="28">
        <v>90</v>
      </c>
      <c r="W141" s="8">
        <v>59</v>
      </c>
      <c r="X141" s="106">
        <v>84</v>
      </c>
      <c r="Y141" s="155">
        <f t="shared" si="2"/>
        <v>65.869565217391298</v>
      </c>
    </row>
    <row r="142" spans="1:25" x14ac:dyDescent="0.2">
      <c r="A142" s="11" t="s">
        <v>154</v>
      </c>
      <c r="B142" s="28">
        <v>79</v>
      </c>
      <c r="C142" s="9">
        <v>82</v>
      </c>
      <c r="D142" s="28">
        <v>87</v>
      </c>
      <c r="E142" s="8">
        <v>84</v>
      </c>
      <c r="F142" s="29">
        <v>87</v>
      </c>
      <c r="G142" s="8">
        <v>100</v>
      </c>
      <c r="H142" s="29">
        <v>79</v>
      </c>
      <c r="I142" s="8">
        <v>90</v>
      </c>
      <c r="J142" s="28">
        <v>89</v>
      </c>
      <c r="K142" s="8">
        <v>80</v>
      </c>
      <c r="L142" s="28">
        <v>76</v>
      </c>
      <c r="M142" s="8">
        <v>100</v>
      </c>
      <c r="N142" s="28">
        <v>77</v>
      </c>
      <c r="O142" s="8">
        <v>70</v>
      </c>
      <c r="P142" s="28">
        <v>78</v>
      </c>
      <c r="Q142" s="8">
        <v>69</v>
      </c>
      <c r="R142" s="28">
        <v>89</v>
      </c>
      <c r="S142" s="8">
        <v>90</v>
      </c>
      <c r="T142" s="28">
        <v>90</v>
      </c>
      <c r="U142" s="8">
        <v>100</v>
      </c>
      <c r="V142" s="28">
        <v>91</v>
      </c>
      <c r="W142" s="8">
        <v>90</v>
      </c>
      <c r="X142" s="106">
        <v>87</v>
      </c>
      <c r="Y142" s="155">
        <f t="shared" si="2"/>
        <v>85.391304347826093</v>
      </c>
    </row>
    <row r="143" spans="1:25" x14ac:dyDescent="0.2">
      <c r="A143" s="11" t="s">
        <v>174</v>
      </c>
      <c r="B143" s="29">
        <v>50</v>
      </c>
      <c r="C143" s="8">
        <v>71</v>
      </c>
      <c r="D143" s="29">
        <v>64</v>
      </c>
      <c r="E143" s="21">
        <v>69</v>
      </c>
      <c r="F143" s="29">
        <v>85</v>
      </c>
      <c r="G143" s="21">
        <v>100</v>
      </c>
      <c r="H143" s="29">
        <v>40</v>
      </c>
      <c r="I143" s="8">
        <v>74</v>
      </c>
      <c r="J143" s="28">
        <v>92</v>
      </c>
      <c r="K143" s="8">
        <v>69</v>
      </c>
      <c r="L143" s="28">
        <v>100</v>
      </c>
      <c r="M143" s="8">
        <v>80</v>
      </c>
      <c r="N143" s="28">
        <v>59</v>
      </c>
      <c r="O143" s="8">
        <v>50</v>
      </c>
      <c r="P143" s="28">
        <v>53</v>
      </c>
      <c r="Q143" s="8">
        <v>79</v>
      </c>
      <c r="R143" s="28">
        <v>88</v>
      </c>
      <c r="S143" s="8">
        <v>50</v>
      </c>
      <c r="T143" s="28">
        <v>81</v>
      </c>
      <c r="U143" s="8">
        <v>94</v>
      </c>
      <c r="V143" s="28">
        <v>70</v>
      </c>
      <c r="W143" s="8">
        <v>50</v>
      </c>
      <c r="X143" s="106">
        <v>78</v>
      </c>
      <c r="Y143" s="155">
        <f t="shared" si="2"/>
        <v>71.565217391304344</v>
      </c>
    </row>
    <row r="144" spans="1:25" x14ac:dyDescent="0.2">
      <c r="A144" s="11" t="s">
        <v>194</v>
      </c>
      <c r="B144" s="28">
        <v>50</v>
      </c>
      <c r="C144" s="9">
        <v>90</v>
      </c>
      <c r="D144" s="28">
        <v>50</v>
      </c>
      <c r="E144" s="8">
        <v>63</v>
      </c>
      <c r="F144" s="29">
        <v>86</v>
      </c>
      <c r="G144" s="8">
        <v>100</v>
      </c>
      <c r="H144" s="29">
        <v>41</v>
      </c>
      <c r="I144" s="8">
        <v>83</v>
      </c>
      <c r="J144" s="28">
        <v>77</v>
      </c>
      <c r="K144" s="8">
        <v>60</v>
      </c>
      <c r="L144" s="28">
        <v>70</v>
      </c>
      <c r="M144" s="8">
        <v>100</v>
      </c>
      <c r="N144" s="28">
        <v>69</v>
      </c>
      <c r="O144" s="8">
        <v>40</v>
      </c>
      <c r="P144" s="28">
        <v>76</v>
      </c>
      <c r="Q144" s="8">
        <v>70</v>
      </c>
      <c r="R144" s="28">
        <v>80</v>
      </c>
      <c r="S144" s="8">
        <v>49</v>
      </c>
      <c r="T144" s="28">
        <v>96</v>
      </c>
      <c r="U144" s="8">
        <v>89</v>
      </c>
      <c r="V144" s="28">
        <v>79</v>
      </c>
      <c r="W144" s="8">
        <v>71</v>
      </c>
      <c r="X144" s="106">
        <v>80</v>
      </c>
      <c r="Y144" s="155">
        <f t="shared" si="2"/>
        <v>72.565217391304344</v>
      </c>
    </row>
    <row r="145" spans="1:25" x14ac:dyDescent="0.2">
      <c r="A145" s="11" t="s">
        <v>214</v>
      </c>
      <c r="B145" s="28">
        <v>69</v>
      </c>
      <c r="C145" s="9">
        <v>94</v>
      </c>
      <c r="D145" s="28">
        <v>89</v>
      </c>
      <c r="E145" s="8">
        <v>79</v>
      </c>
      <c r="F145" s="29">
        <v>100</v>
      </c>
      <c r="G145" s="8">
        <v>100</v>
      </c>
      <c r="H145" s="29">
        <v>61</v>
      </c>
      <c r="I145" s="8">
        <v>79</v>
      </c>
      <c r="J145" s="28">
        <v>93</v>
      </c>
      <c r="K145" s="8">
        <v>90</v>
      </c>
      <c r="L145" s="28">
        <v>80</v>
      </c>
      <c r="M145" s="8">
        <v>80</v>
      </c>
      <c r="N145" s="28">
        <v>77</v>
      </c>
      <c r="O145" s="8">
        <v>30</v>
      </c>
      <c r="P145" s="28">
        <v>75</v>
      </c>
      <c r="Q145" s="8">
        <v>82</v>
      </c>
      <c r="R145" s="28">
        <v>94</v>
      </c>
      <c r="S145" s="8">
        <v>90</v>
      </c>
      <c r="T145" s="28">
        <v>92</v>
      </c>
      <c r="U145" s="8">
        <v>95</v>
      </c>
      <c r="V145" s="28">
        <v>100</v>
      </c>
      <c r="W145" s="8">
        <v>91</v>
      </c>
      <c r="X145" s="106">
        <v>99</v>
      </c>
      <c r="Y145" s="155">
        <f t="shared" si="2"/>
        <v>84.304347826086953</v>
      </c>
    </row>
    <row r="146" spans="1:25" x14ac:dyDescent="0.2">
      <c r="A146" s="11" t="s">
        <v>234</v>
      </c>
      <c r="B146" s="28">
        <v>30</v>
      </c>
      <c r="C146" s="9">
        <v>63</v>
      </c>
      <c r="D146" s="28">
        <v>79</v>
      </c>
      <c r="E146" s="8">
        <v>76</v>
      </c>
      <c r="F146" s="29">
        <v>94</v>
      </c>
      <c r="G146" s="8">
        <v>80</v>
      </c>
      <c r="H146" s="29">
        <v>91</v>
      </c>
      <c r="I146" s="8">
        <v>79</v>
      </c>
      <c r="J146" s="28">
        <v>100</v>
      </c>
      <c r="K146" s="8">
        <v>90</v>
      </c>
      <c r="L146" s="28">
        <v>100</v>
      </c>
      <c r="M146" s="8">
        <v>100</v>
      </c>
      <c r="N146" s="28">
        <v>70</v>
      </c>
      <c r="O146" s="8">
        <v>60</v>
      </c>
      <c r="P146" s="28">
        <v>93</v>
      </c>
      <c r="Q146" s="8">
        <v>79</v>
      </c>
      <c r="R146" s="28">
        <v>90</v>
      </c>
      <c r="S146" s="8">
        <v>89</v>
      </c>
      <c r="T146" s="28">
        <v>93</v>
      </c>
      <c r="U146" s="8">
        <v>100</v>
      </c>
      <c r="V146" s="28">
        <v>80</v>
      </c>
      <c r="W146" s="8">
        <v>70</v>
      </c>
      <c r="X146" s="106">
        <v>88</v>
      </c>
      <c r="Y146" s="155">
        <f t="shared" si="2"/>
        <v>82.347826086956516</v>
      </c>
    </row>
    <row r="147" spans="1:25" x14ac:dyDescent="0.2">
      <c r="A147" s="11"/>
      <c r="B147" s="28"/>
      <c r="C147" s="9"/>
      <c r="D147" s="28"/>
      <c r="E147" s="8"/>
      <c r="F147" s="29"/>
      <c r="G147" s="8"/>
      <c r="H147" s="29"/>
      <c r="I147" s="8"/>
      <c r="J147" s="28"/>
      <c r="K147" s="8"/>
      <c r="L147" s="28"/>
      <c r="M147" s="8"/>
      <c r="N147" s="28"/>
      <c r="O147" s="8"/>
      <c r="P147" s="28"/>
      <c r="Q147" s="8"/>
      <c r="R147" s="28"/>
      <c r="S147" s="8"/>
      <c r="T147" s="28"/>
      <c r="U147" s="8"/>
      <c r="V147" s="28"/>
      <c r="W147" s="8"/>
      <c r="X147" s="106"/>
    </row>
    <row r="148" spans="1:25" x14ac:dyDescent="0.2">
      <c r="A148" s="11" t="s">
        <v>115</v>
      </c>
      <c r="B148" s="28">
        <v>40</v>
      </c>
      <c r="C148" s="9">
        <v>87</v>
      </c>
      <c r="D148" s="28">
        <v>50</v>
      </c>
      <c r="E148" s="8">
        <v>89</v>
      </c>
      <c r="F148" s="29">
        <v>95</v>
      </c>
      <c r="G148" s="8">
        <v>79</v>
      </c>
      <c r="H148" s="29">
        <v>79</v>
      </c>
      <c r="I148" s="8">
        <v>81</v>
      </c>
      <c r="J148" s="28">
        <v>92</v>
      </c>
      <c r="K148" s="8">
        <v>89</v>
      </c>
      <c r="L148" s="28">
        <v>91</v>
      </c>
      <c r="M148" s="8">
        <v>100</v>
      </c>
      <c r="N148" s="28">
        <v>64</v>
      </c>
      <c r="O148" s="8">
        <v>79</v>
      </c>
      <c r="P148" s="28">
        <v>82</v>
      </c>
      <c r="Q148" s="8">
        <v>89</v>
      </c>
      <c r="R148" s="28">
        <v>92</v>
      </c>
      <c r="S148" s="8">
        <v>90</v>
      </c>
      <c r="T148" s="28">
        <v>98</v>
      </c>
      <c r="U148" s="8">
        <v>89</v>
      </c>
      <c r="V148" s="28">
        <v>100</v>
      </c>
      <c r="W148" s="8">
        <v>100</v>
      </c>
      <c r="X148" s="106">
        <v>84</v>
      </c>
      <c r="Y148" s="155">
        <f t="shared" si="2"/>
        <v>84.304347826086953</v>
      </c>
    </row>
    <row r="149" spans="1:25" x14ac:dyDescent="0.2">
      <c r="A149" s="11" t="s">
        <v>135</v>
      </c>
      <c r="B149" s="28">
        <v>79</v>
      </c>
      <c r="C149" s="9">
        <v>66</v>
      </c>
      <c r="D149" s="28">
        <v>69</v>
      </c>
      <c r="E149" s="8">
        <v>100</v>
      </c>
      <c r="F149" s="29">
        <v>87</v>
      </c>
      <c r="G149" s="8">
        <v>100</v>
      </c>
      <c r="H149" s="29">
        <v>60</v>
      </c>
      <c r="I149" s="8">
        <v>87</v>
      </c>
      <c r="J149" s="28">
        <v>100</v>
      </c>
      <c r="K149" s="8">
        <v>70</v>
      </c>
      <c r="L149" s="28">
        <v>50</v>
      </c>
      <c r="M149" s="8">
        <v>100</v>
      </c>
      <c r="N149" s="28">
        <v>66</v>
      </c>
      <c r="O149" s="8">
        <v>60</v>
      </c>
      <c r="P149" s="28">
        <v>74</v>
      </c>
      <c r="Q149" s="8">
        <v>77</v>
      </c>
      <c r="R149" s="28">
        <v>79</v>
      </c>
      <c r="S149" s="8">
        <v>70</v>
      </c>
      <c r="T149" s="28">
        <v>99</v>
      </c>
      <c r="U149" s="8">
        <v>88</v>
      </c>
      <c r="V149" s="28">
        <v>89</v>
      </c>
      <c r="W149" s="8">
        <v>90</v>
      </c>
      <c r="X149" s="106">
        <v>94</v>
      </c>
      <c r="Y149" s="155">
        <f t="shared" si="2"/>
        <v>80.608695652173907</v>
      </c>
    </row>
    <row r="150" spans="1:25" x14ac:dyDescent="0.2">
      <c r="A150" s="11" t="s">
        <v>155</v>
      </c>
      <c r="B150" s="28">
        <v>80</v>
      </c>
      <c r="C150" s="9">
        <v>76</v>
      </c>
      <c r="D150" s="28">
        <v>83</v>
      </c>
      <c r="E150" s="8">
        <v>100</v>
      </c>
      <c r="F150" s="29">
        <v>85</v>
      </c>
      <c r="G150" s="8">
        <v>100</v>
      </c>
      <c r="H150" s="29">
        <v>58</v>
      </c>
      <c r="I150" s="8">
        <v>98</v>
      </c>
      <c r="J150" s="28">
        <v>100</v>
      </c>
      <c r="K150" s="8">
        <v>89</v>
      </c>
      <c r="L150" s="28">
        <v>100</v>
      </c>
      <c r="M150" s="8">
        <v>100</v>
      </c>
      <c r="N150" s="28">
        <v>79</v>
      </c>
      <c r="O150" s="8">
        <v>90</v>
      </c>
      <c r="P150" s="28">
        <v>88</v>
      </c>
      <c r="Q150" s="8">
        <v>80</v>
      </c>
      <c r="R150" s="28">
        <v>99</v>
      </c>
      <c r="S150" s="8">
        <v>70</v>
      </c>
      <c r="T150" s="28">
        <v>99</v>
      </c>
      <c r="U150" s="8">
        <v>100</v>
      </c>
      <c r="V150" s="28">
        <v>89</v>
      </c>
      <c r="W150" s="8">
        <v>100</v>
      </c>
      <c r="X150" s="106">
        <v>99</v>
      </c>
      <c r="Y150" s="155">
        <f t="shared" si="2"/>
        <v>89.652173913043484</v>
      </c>
    </row>
    <row r="151" spans="1:25" x14ac:dyDescent="0.2">
      <c r="A151" s="11" t="s">
        <v>175</v>
      </c>
      <c r="B151" s="28">
        <v>69</v>
      </c>
      <c r="C151" s="9">
        <v>72</v>
      </c>
      <c r="D151" s="28">
        <v>50</v>
      </c>
      <c r="E151" s="8">
        <v>76</v>
      </c>
      <c r="F151" s="29">
        <v>74</v>
      </c>
      <c r="G151" s="8">
        <v>100</v>
      </c>
      <c r="H151" s="29">
        <v>60</v>
      </c>
      <c r="I151" s="8">
        <v>64</v>
      </c>
      <c r="J151" s="28">
        <v>87</v>
      </c>
      <c r="K151" s="8">
        <v>59</v>
      </c>
      <c r="L151" s="28">
        <v>19</v>
      </c>
      <c r="M151" s="8">
        <v>90</v>
      </c>
      <c r="N151" s="28">
        <v>68</v>
      </c>
      <c r="O151" s="8">
        <v>50</v>
      </c>
      <c r="P151" s="28">
        <v>73</v>
      </c>
      <c r="Q151" s="8">
        <v>80</v>
      </c>
      <c r="R151" s="28">
        <v>81</v>
      </c>
      <c r="S151" s="8">
        <v>69</v>
      </c>
      <c r="T151" s="28">
        <v>79</v>
      </c>
      <c r="U151" s="8">
        <v>100</v>
      </c>
      <c r="V151" s="28">
        <v>70</v>
      </c>
      <c r="W151" s="8">
        <v>79</v>
      </c>
      <c r="X151" s="106">
        <v>70</v>
      </c>
      <c r="Y151" s="155">
        <f t="shared" si="2"/>
        <v>71.260869565217391</v>
      </c>
    </row>
    <row r="152" spans="1:25" x14ac:dyDescent="0.2">
      <c r="A152" s="11" t="s">
        <v>195</v>
      </c>
      <c r="B152" s="28">
        <v>10</v>
      </c>
      <c r="C152" s="9">
        <v>64</v>
      </c>
      <c r="D152" s="28">
        <v>60</v>
      </c>
      <c r="E152" s="8">
        <v>69</v>
      </c>
      <c r="F152" s="29">
        <v>100</v>
      </c>
      <c r="G152" s="8">
        <v>100</v>
      </c>
      <c r="H152" s="29">
        <v>59</v>
      </c>
      <c r="I152" s="8">
        <v>74</v>
      </c>
      <c r="J152" s="28">
        <v>90</v>
      </c>
      <c r="K152" s="8">
        <v>60</v>
      </c>
      <c r="L152" s="28">
        <v>30</v>
      </c>
      <c r="M152" s="8">
        <v>100</v>
      </c>
      <c r="N152" s="28">
        <v>36</v>
      </c>
      <c r="O152" s="8">
        <v>60</v>
      </c>
      <c r="P152" s="28">
        <v>73</v>
      </c>
      <c r="Q152" s="8">
        <v>80</v>
      </c>
      <c r="R152" s="28">
        <v>59</v>
      </c>
      <c r="S152" s="8">
        <v>69</v>
      </c>
      <c r="T152" s="28">
        <v>90</v>
      </c>
      <c r="U152" s="8">
        <v>92</v>
      </c>
      <c r="V152" s="28">
        <v>90</v>
      </c>
      <c r="W152" s="8">
        <v>70</v>
      </c>
      <c r="X152" s="106">
        <v>66</v>
      </c>
      <c r="Y152" s="155">
        <f t="shared" si="2"/>
        <v>69.608695652173907</v>
      </c>
    </row>
    <row r="153" spans="1:25" x14ac:dyDescent="0.2">
      <c r="A153" s="11" t="s">
        <v>215</v>
      </c>
      <c r="B153" s="28">
        <v>31</v>
      </c>
      <c r="C153" s="9">
        <v>47</v>
      </c>
      <c r="D153" s="28">
        <v>61</v>
      </c>
      <c r="E153" s="8">
        <v>83</v>
      </c>
      <c r="F153" s="29">
        <v>100</v>
      </c>
      <c r="G153" s="8">
        <v>100</v>
      </c>
      <c r="H153" s="29">
        <v>70</v>
      </c>
      <c r="I153" s="8">
        <v>75</v>
      </c>
      <c r="J153" s="28">
        <v>73</v>
      </c>
      <c r="K153" s="8">
        <v>80</v>
      </c>
      <c r="L153" s="28">
        <v>69</v>
      </c>
      <c r="M153" s="8">
        <v>90</v>
      </c>
      <c r="N153" s="28">
        <v>75</v>
      </c>
      <c r="O153" s="8">
        <v>39</v>
      </c>
      <c r="P153" s="28">
        <v>67</v>
      </c>
      <c r="Q153" s="8">
        <v>69</v>
      </c>
      <c r="R153" s="28">
        <v>80</v>
      </c>
      <c r="S153" s="8">
        <v>60</v>
      </c>
      <c r="T153" s="28">
        <v>97</v>
      </c>
      <c r="U153" s="8">
        <v>100</v>
      </c>
      <c r="V153" s="28">
        <v>69</v>
      </c>
      <c r="W153" s="8">
        <v>85</v>
      </c>
      <c r="X153" s="106">
        <v>86</v>
      </c>
      <c r="Y153" s="155">
        <f t="shared" si="2"/>
        <v>74.173913043478265</v>
      </c>
    </row>
    <row r="154" spans="1:25" x14ac:dyDescent="0.2">
      <c r="A154" s="11" t="s">
        <v>235</v>
      </c>
      <c r="B154" s="28">
        <v>90</v>
      </c>
      <c r="C154" s="9">
        <v>90</v>
      </c>
      <c r="D154" s="28">
        <v>74</v>
      </c>
      <c r="E154" s="8">
        <v>94</v>
      </c>
      <c r="F154" s="29">
        <v>100</v>
      </c>
      <c r="G154" s="8">
        <v>100</v>
      </c>
      <c r="H154" s="29">
        <v>100</v>
      </c>
      <c r="I154" s="8">
        <v>89</v>
      </c>
      <c r="J154" s="28">
        <v>79</v>
      </c>
      <c r="K154" s="8">
        <v>89</v>
      </c>
      <c r="L154" s="28">
        <v>100</v>
      </c>
      <c r="M154" s="8">
        <v>100</v>
      </c>
      <c r="N154" s="28">
        <v>80</v>
      </c>
      <c r="O154" s="8">
        <v>89</v>
      </c>
      <c r="P154" s="28">
        <v>98</v>
      </c>
      <c r="Q154" s="8">
        <v>75</v>
      </c>
      <c r="R154" s="28">
        <v>89</v>
      </c>
      <c r="S154" s="8">
        <v>79</v>
      </c>
      <c r="T154" s="28">
        <v>99</v>
      </c>
      <c r="U154" s="8">
        <v>100</v>
      </c>
      <c r="V154" s="28">
        <v>91</v>
      </c>
      <c r="W154" s="8">
        <v>90</v>
      </c>
      <c r="X154" s="106">
        <v>84</v>
      </c>
      <c r="Y154" s="155">
        <f t="shared" si="2"/>
        <v>90.391304347826093</v>
      </c>
    </row>
    <row r="155" spans="1:25" x14ac:dyDescent="0.2">
      <c r="A155" s="11"/>
      <c r="B155" s="28"/>
      <c r="C155" s="9"/>
      <c r="D155" s="28"/>
      <c r="E155" s="8"/>
      <c r="F155" s="29"/>
      <c r="G155" s="8"/>
      <c r="H155" s="29"/>
      <c r="I155" s="8"/>
      <c r="J155" s="28"/>
      <c r="K155" s="8"/>
      <c r="L155" s="28"/>
      <c r="M155" s="8"/>
      <c r="N155" s="28"/>
      <c r="O155" s="8"/>
      <c r="P155" s="28"/>
      <c r="Q155" s="8"/>
      <c r="R155" s="28"/>
      <c r="S155" s="8"/>
      <c r="T155" s="28"/>
      <c r="U155" s="8"/>
      <c r="V155" s="28"/>
      <c r="W155" s="8"/>
      <c r="X155" s="106"/>
    </row>
    <row r="156" spans="1:25" x14ac:dyDescent="0.2">
      <c r="A156" s="11" t="s">
        <v>116</v>
      </c>
      <c r="B156" s="28">
        <v>40</v>
      </c>
      <c r="C156" s="9">
        <v>96</v>
      </c>
      <c r="D156" s="28">
        <v>69</v>
      </c>
      <c r="E156" s="8">
        <v>90</v>
      </c>
      <c r="F156" s="29">
        <v>100</v>
      </c>
      <c r="G156" s="8">
        <v>100</v>
      </c>
      <c r="H156" s="29">
        <v>70</v>
      </c>
      <c r="I156" s="8">
        <v>97</v>
      </c>
      <c r="J156" s="28">
        <v>100</v>
      </c>
      <c r="K156" s="8">
        <v>70</v>
      </c>
      <c r="L156" s="28">
        <v>99</v>
      </c>
      <c r="M156" s="8">
        <v>100</v>
      </c>
      <c r="N156" s="28">
        <v>69</v>
      </c>
      <c r="O156" s="8">
        <v>79</v>
      </c>
      <c r="P156" s="28">
        <v>96</v>
      </c>
      <c r="Q156" s="8">
        <v>79</v>
      </c>
      <c r="R156" s="28">
        <v>100</v>
      </c>
      <c r="S156" s="8">
        <v>80</v>
      </c>
      <c r="T156" s="28">
        <v>96</v>
      </c>
      <c r="U156" s="8">
        <v>100</v>
      </c>
      <c r="V156" s="28">
        <v>100</v>
      </c>
      <c r="W156" s="8">
        <v>100</v>
      </c>
      <c r="X156" s="106">
        <v>93</v>
      </c>
      <c r="Y156" s="155">
        <f t="shared" si="2"/>
        <v>87.956521739130437</v>
      </c>
    </row>
    <row r="157" spans="1:25" x14ac:dyDescent="0.2">
      <c r="A157" s="11" t="s">
        <v>136</v>
      </c>
      <c r="B157" s="28">
        <v>28</v>
      </c>
      <c r="C157" s="9">
        <v>70</v>
      </c>
      <c r="D157" s="28">
        <v>64</v>
      </c>
      <c r="E157" s="8">
        <v>100</v>
      </c>
      <c r="F157" s="29">
        <v>90</v>
      </c>
      <c r="G157" s="8">
        <v>100</v>
      </c>
      <c r="H157" s="29">
        <v>70</v>
      </c>
      <c r="I157" s="8">
        <v>62</v>
      </c>
      <c r="J157" s="28">
        <v>100</v>
      </c>
      <c r="K157" s="8">
        <v>59</v>
      </c>
      <c r="L157" s="28">
        <v>40</v>
      </c>
      <c r="M157" s="8">
        <v>100</v>
      </c>
      <c r="N157" s="28">
        <v>70</v>
      </c>
      <c r="O157" s="8">
        <v>40</v>
      </c>
      <c r="P157" s="28">
        <v>71</v>
      </c>
      <c r="Q157" s="8">
        <v>76</v>
      </c>
      <c r="R157" s="28">
        <v>89</v>
      </c>
      <c r="S157" s="8">
        <v>70</v>
      </c>
      <c r="T157" s="28">
        <v>97</v>
      </c>
      <c r="U157" s="8">
        <v>93</v>
      </c>
      <c r="V157" s="28">
        <v>70</v>
      </c>
      <c r="W157" s="8">
        <v>90</v>
      </c>
      <c r="X157" s="106">
        <v>78</v>
      </c>
      <c r="Y157" s="155">
        <f t="shared" si="2"/>
        <v>75.086956521739125</v>
      </c>
    </row>
    <row r="158" spans="1:25" x14ac:dyDescent="0.2">
      <c r="A158" s="11" t="s">
        <v>156</v>
      </c>
      <c r="B158" s="28">
        <v>80</v>
      </c>
      <c r="C158" s="9">
        <v>94</v>
      </c>
      <c r="D158" s="28">
        <v>86</v>
      </c>
      <c r="E158" s="8">
        <v>100</v>
      </c>
      <c r="F158" s="29">
        <v>99</v>
      </c>
      <c r="G158" s="8">
        <v>100</v>
      </c>
      <c r="H158" s="29">
        <v>88</v>
      </c>
      <c r="I158" s="8">
        <v>92</v>
      </c>
      <c r="J158" s="28">
        <v>100</v>
      </c>
      <c r="K158" s="8">
        <v>100</v>
      </c>
      <c r="L158" s="28">
        <v>100</v>
      </c>
      <c r="M158" s="8">
        <v>100</v>
      </c>
      <c r="N158" s="28">
        <v>82</v>
      </c>
      <c r="O158" s="8">
        <v>90</v>
      </c>
      <c r="P158" s="28">
        <v>71</v>
      </c>
      <c r="Q158" s="8">
        <v>89</v>
      </c>
      <c r="R158" s="28">
        <v>100</v>
      </c>
      <c r="S158" s="8">
        <v>90</v>
      </c>
      <c r="T158" s="28">
        <v>97</v>
      </c>
      <c r="U158" s="8">
        <v>99</v>
      </c>
      <c r="V158" s="28">
        <v>100</v>
      </c>
      <c r="W158" s="8">
        <v>100</v>
      </c>
      <c r="X158" s="106">
        <v>99</v>
      </c>
      <c r="Y158" s="155">
        <f t="shared" si="2"/>
        <v>93.739130434782609</v>
      </c>
    </row>
    <row r="159" spans="1:25" x14ac:dyDescent="0.2">
      <c r="A159" s="11" t="s">
        <v>176</v>
      </c>
      <c r="B159" s="28">
        <v>70</v>
      </c>
      <c r="C159" s="9">
        <v>79</v>
      </c>
      <c r="D159" s="28">
        <v>75</v>
      </c>
      <c r="E159" s="8">
        <v>87</v>
      </c>
      <c r="F159" s="29">
        <v>100</v>
      </c>
      <c r="G159" s="8">
        <v>100</v>
      </c>
      <c r="H159" s="29">
        <v>72</v>
      </c>
      <c r="I159" s="8">
        <v>74</v>
      </c>
      <c r="J159" s="28">
        <v>100</v>
      </c>
      <c r="K159" s="8">
        <v>79</v>
      </c>
      <c r="L159" s="28">
        <v>80</v>
      </c>
      <c r="M159" s="8">
        <v>91</v>
      </c>
      <c r="N159" s="28">
        <v>65</v>
      </c>
      <c r="O159" s="8">
        <v>78</v>
      </c>
      <c r="P159" s="28">
        <v>72</v>
      </c>
      <c r="Q159" s="8">
        <v>80</v>
      </c>
      <c r="R159" s="28">
        <v>81</v>
      </c>
      <c r="S159" s="8">
        <v>70</v>
      </c>
      <c r="T159" s="28">
        <v>84</v>
      </c>
      <c r="U159" s="8">
        <v>95</v>
      </c>
      <c r="V159" s="28">
        <v>80</v>
      </c>
      <c r="W159" s="8">
        <v>100</v>
      </c>
      <c r="X159" s="106">
        <v>87</v>
      </c>
      <c r="Y159" s="155">
        <f t="shared" si="2"/>
        <v>82.565217391304344</v>
      </c>
    </row>
    <row r="160" spans="1:25" x14ac:dyDescent="0.2">
      <c r="A160" s="11" t="s">
        <v>196</v>
      </c>
      <c r="B160" s="28">
        <v>39</v>
      </c>
      <c r="C160" s="9">
        <v>89</v>
      </c>
      <c r="D160" s="28">
        <v>72</v>
      </c>
      <c r="E160" s="8">
        <v>90</v>
      </c>
      <c r="F160" s="29">
        <v>100</v>
      </c>
      <c r="G160" s="8">
        <v>100</v>
      </c>
      <c r="H160" s="29">
        <v>70</v>
      </c>
      <c r="I160" s="8">
        <v>79</v>
      </c>
      <c r="J160" s="28">
        <v>100</v>
      </c>
      <c r="K160" s="8">
        <v>89</v>
      </c>
      <c r="L160" s="28">
        <v>70</v>
      </c>
      <c r="M160" s="8">
        <v>100</v>
      </c>
      <c r="N160" s="28">
        <v>69</v>
      </c>
      <c r="O160" s="8">
        <v>59</v>
      </c>
      <c r="P160" s="28">
        <v>72</v>
      </c>
      <c r="Q160" s="8">
        <v>80</v>
      </c>
      <c r="R160" s="28">
        <v>95</v>
      </c>
      <c r="S160" s="8">
        <v>59</v>
      </c>
      <c r="T160" s="28">
        <v>77</v>
      </c>
      <c r="U160" s="8">
        <v>100</v>
      </c>
      <c r="V160" s="28">
        <v>79</v>
      </c>
      <c r="W160" s="8">
        <v>89</v>
      </c>
      <c r="X160" s="106">
        <v>97</v>
      </c>
      <c r="Y160" s="155">
        <f t="shared" si="2"/>
        <v>81.478260869565219</v>
      </c>
    </row>
    <row r="161" spans="1:25" x14ac:dyDescent="0.2">
      <c r="A161" s="11" t="s">
        <v>216</v>
      </c>
      <c r="B161" s="28">
        <v>80</v>
      </c>
      <c r="C161" s="9">
        <v>99</v>
      </c>
      <c r="D161" s="28">
        <v>84</v>
      </c>
      <c r="E161" s="8">
        <v>95</v>
      </c>
      <c r="F161" s="29">
        <v>100</v>
      </c>
      <c r="G161" s="8">
        <v>99</v>
      </c>
      <c r="H161" s="29">
        <v>80</v>
      </c>
      <c r="I161" s="8">
        <v>67</v>
      </c>
      <c r="J161" s="28">
        <v>90</v>
      </c>
      <c r="K161" s="8">
        <v>79</v>
      </c>
      <c r="L161" s="28">
        <v>90</v>
      </c>
      <c r="M161" s="8">
        <v>90</v>
      </c>
      <c r="N161" s="28">
        <v>80</v>
      </c>
      <c r="O161" s="8">
        <v>49</v>
      </c>
      <c r="P161" s="28">
        <v>89</v>
      </c>
      <c r="Q161" s="8">
        <v>80</v>
      </c>
      <c r="R161" s="28">
        <v>100</v>
      </c>
      <c r="S161" s="8">
        <v>80</v>
      </c>
      <c r="T161" s="28">
        <v>90</v>
      </c>
      <c r="U161" s="8">
        <v>99</v>
      </c>
      <c r="V161" s="28">
        <v>100</v>
      </c>
      <c r="W161" s="8">
        <v>100</v>
      </c>
      <c r="X161" s="106">
        <v>99</v>
      </c>
      <c r="Y161" s="155">
        <f t="shared" si="2"/>
        <v>87.782608695652172</v>
      </c>
    </row>
    <row r="162" spans="1:25" x14ac:dyDescent="0.2">
      <c r="A162" s="7" t="s">
        <v>236</v>
      </c>
      <c r="B162" s="28">
        <v>90</v>
      </c>
      <c r="C162" s="9">
        <v>95</v>
      </c>
      <c r="D162" s="28">
        <v>91</v>
      </c>
      <c r="E162" s="8">
        <v>100</v>
      </c>
      <c r="F162" s="29">
        <v>99</v>
      </c>
      <c r="G162" s="8">
        <v>99</v>
      </c>
      <c r="H162" s="29">
        <v>89</v>
      </c>
      <c r="I162" s="8">
        <v>97</v>
      </c>
      <c r="J162" s="28">
        <v>100</v>
      </c>
      <c r="K162" s="8">
        <v>90</v>
      </c>
      <c r="L162" s="28">
        <v>93</v>
      </c>
      <c r="M162" s="8">
        <v>100</v>
      </c>
      <c r="N162" s="28">
        <v>70</v>
      </c>
      <c r="O162" s="8">
        <v>90</v>
      </c>
      <c r="P162" s="28">
        <v>97</v>
      </c>
      <c r="Q162" s="8">
        <v>81</v>
      </c>
      <c r="R162" s="28">
        <v>99</v>
      </c>
      <c r="S162" s="8">
        <v>90</v>
      </c>
      <c r="T162" s="28">
        <v>94</v>
      </c>
      <c r="U162" s="8">
        <v>100</v>
      </c>
      <c r="V162" s="28">
        <v>100</v>
      </c>
      <c r="W162" s="8">
        <v>100</v>
      </c>
      <c r="X162" s="106">
        <v>99</v>
      </c>
      <c r="Y162" s="155">
        <f t="shared" si="2"/>
        <v>94.043478260869563</v>
      </c>
    </row>
  </sheetData>
  <mergeCells count="3">
    <mergeCell ref="A1:A3"/>
    <mergeCell ref="B1:M1"/>
    <mergeCell ref="N1:X1"/>
  </mergeCells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2:AH101"/>
  <sheetViews>
    <sheetView zoomScaleNormal="100" workbookViewId="0">
      <selection activeCell="AA8" sqref="AA8"/>
    </sheetView>
  </sheetViews>
  <sheetFormatPr defaultRowHeight="11.25" x14ac:dyDescent="0.2"/>
  <cols>
    <col min="1" max="1" width="12.5" style="251" customWidth="1"/>
    <col min="2" max="24" width="3.125" style="258" customWidth="1"/>
    <col min="25" max="25" width="9" style="251"/>
    <col min="26" max="27" width="9" style="267"/>
    <col min="28" max="28" width="9.75" style="267" bestFit="1" customWidth="1"/>
    <col min="29" max="16384" width="9" style="251"/>
  </cols>
  <sheetData>
    <row r="2" spans="1:34" x14ac:dyDescent="0.2">
      <c r="AC2" s="318"/>
      <c r="AD2" s="318"/>
      <c r="AE2" s="318"/>
    </row>
    <row r="3" spans="1:34" x14ac:dyDescent="0.2">
      <c r="A3" s="251" t="s">
        <v>246</v>
      </c>
      <c r="Y3" s="266" t="s">
        <v>62</v>
      </c>
      <c r="Z3" s="268"/>
      <c r="AA3" s="268"/>
      <c r="AB3" s="268"/>
      <c r="AC3" s="266"/>
      <c r="AD3" s="266"/>
      <c r="AE3" s="266"/>
      <c r="AF3" s="266"/>
      <c r="AG3" s="266"/>
      <c r="AH3" s="266"/>
    </row>
    <row r="4" spans="1:34" x14ac:dyDescent="0.2">
      <c r="A4" s="253" t="s">
        <v>247</v>
      </c>
      <c r="B4" s="259">
        <v>0</v>
      </c>
      <c r="C4" s="260">
        <v>0</v>
      </c>
      <c r="D4" s="259">
        <v>0</v>
      </c>
      <c r="E4" s="261">
        <v>9</v>
      </c>
      <c r="F4" s="262">
        <v>0</v>
      </c>
      <c r="G4" s="261">
        <v>10</v>
      </c>
      <c r="H4" s="262">
        <v>0</v>
      </c>
      <c r="I4" s="261">
        <v>0</v>
      </c>
      <c r="J4" s="259">
        <v>0</v>
      </c>
      <c r="K4" s="261">
        <v>0</v>
      </c>
      <c r="L4" s="259">
        <v>0</v>
      </c>
      <c r="M4" s="261">
        <v>0</v>
      </c>
      <c r="N4" s="259">
        <v>0</v>
      </c>
      <c r="O4" s="261">
        <v>0</v>
      </c>
      <c r="P4" s="259"/>
      <c r="Q4" s="261"/>
      <c r="R4" s="259"/>
      <c r="S4" s="261"/>
      <c r="T4" s="259"/>
      <c r="U4" s="261"/>
      <c r="V4" s="259"/>
      <c r="W4" s="261"/>
      <c r="X4" s="263"/>
      <c r="Y4" s="267">
        <f>AVERAGE(B4:O4)</f>
        <v>1.3571428571428572</v>
      </c>
      <c r="Z4" s="267">
        <f>STDEV(B4:O4)</f>
        <v>3.45536690375428</v>
      </c>
      <c r="AC4" s="267"/>
      <c r="AD4" s="267"/>
      <c r="AE4" s="267"/>
      <c r="AF4" s="267"/>
      <c r="AG4" s="267"/>
      <c r="AH4" s="267"/>
    </row>
    <row r="5" spans="1:34" x14ac:dyDescent="0.2">
      <c r="A5" s="253" t="s">
        <v>248</v>
      </c>
      <c r="B5" s="259">
        <v>5</v>
      </c>
      <c r="C5" s="260">
        <v>0</v>
      </c>
      <c r="D5" s="259">
        <v>0</v>
      </c>
      <c r="E5" s="261">
        <v>40</v>
      </c>
      <c r="F5" s="262">
        <v>0</v>
      </c>
      <c r="G5" s="261">
        <v>0</v>
      </c>
      <c r="H5" s="262">
        <v>0</v>
      </c>
      <c r="I5" s="261">
        <v>0</v>
      </c>
      <c r="J5" s="259">
        <v>0</v>
      </c>
      <c r="K5" s="261">
        <v>0</v>
      </c>
      <c r="L5" s="259">
        <v>0</v>
      </c>
      <c r="M5" s="261">
        <v>0</v>
      </c>
      <c r="N5" s="259">
        <v>0</v>
      </c>
      <c r="O5" s="261">
        <v>0</v>
      </c>
      <c r="P5" s="259">
        <v>0</v>
      </c>
      <c r="Q5" s="261">
        <v>0</v>
      </c>
      <c r="R5" s="259"/>
      <c r="S5" s="261"/>
      <c r="T5" s="259"/>
      <c r="U5" s="261"/>
      <c r="V5" s="259"/>
      <c r="W5" s="261"/>
      <c r="X5" s="263"/>
      <c r="Y5" s="267">
        <f>AVERAGE(B5:Q5)</f>
        <v>2.8125</v>
      </c>
      <c r="Z5" s="267">
        <f>STDEV(B5:Q5)</f>
        <v>9.9947903096229744</v>
      </c>
      <c r="AC5" s="267"/>
      <c r="AD5" s="267"/>
      <c r="AE5" s="267"/>
      <c r="AF5" s="267"/>
      <c r="AG5" s="267"/>
      <c r="AH5" s="267"/>
    </row>
    <row r="6" spans="1:34" x14ac:dyDescent="0.2">
      <c r="A6" s="253" t="s">
        <v>249</v>
      </c>
      <c r="B6" s="259">
        <v>0</v>
      </c>
      <c r="C6" s="260">
        <v>0</v>
      </c>
      <c r="D6" s="259">
        <v>0</v>
      </c>
      <c r="E6" s="261">
        <v>0</v>
      </c>
      <c r="F6" s="262">
        <v>0</v>
      </c>
      <c r="G6" s="261">
        <v>0</v>
      </c>
      <c r="H6" s="262">
        <v>0</v>
      </c>
      <c r="I6" s="261">
        <v>0</v>
      </c>
      <c r="J6" s="259">
        <v>0</v>
      </c>
      <c r="K6" s="261">
        <v>0</v>
      </c>
      <c r="L6" s="259">
        <v>0</v>
      </c>
      <c r="M6" s="261">
        <v>0</v>
      </c>
      <c r="N6" s="259">
        <v>0</v>
      </c>
      <c r="O6" s="261">
        <v>0</v>
      </c>
      <c r="P6" s="259">
        <v>0</v>
      </c>
      <c r="Q6" s="261">
        <v>0</v>
      </c>
      <c r="R6" s="259">
        <v>0</v>
      </c>
      <c r="S6" s="261">
        <v>0</v>
      </c>
      <c r="T6" s="259">
        <v>0</v>
      </c>
      <c r="U6" s="261">
        <v>0</v>
      </c>
      <c r="V6" s="259">
        <v>0</v>
      </c>
      <c r="W6" s="261">
        <v>0</v>
      </c>
      <c r="X6" s="263">
        <v>0</v>
      </c>
      <c r="Y6" s="267">
        <f t="shared" ref="Y6:Y30" si="0">AVERAGE(B6:X6)</f>
        <v>0</v>
      </c>
      <c r="Z6" s="267">
        <f>STDEV(B6:X6)</f>
        <v>0</v>
      </c>
      <c r="AC6" s="267"/>
      <c r="AD6" s="267"/>
      <c r="AE6" s="267"/>
      <c r="AF6" s="267"/>
      <c r="AG6" s="267"/>
      <c r="AH6" s="267"/>
    </row>
    <row r="7" spans="1:34" x14ac:dyDescent="0.2">
      <c r="Y7" s="267"/>
      <c r="AC7" s="267"/>
      <c r="AD7" s="267"/>
      <c r="AE7" s="267"/>
      <c r="AF7" s="267"/>
      <c r="AG7" s="267"/>
      <c r="AH7" s="267"/>
    </row>
    <row r="8" spans="1:34" x14ac:dyDescent="0.2">
      <c r="A8" s="253" t="s">
        <v>250</v>
      </c>
      <c r="B8" s="259">
        <v>0</v>
      </c>
      <c r="C8" s="260">
        <v>20</v>
      </c>
      <c r="D8" s="259">
        <v>0</v>
      </c>
      <c r="E8" s="261">
        <v>0</v>
      </c>
      <c r="F8" s="262">
        <v>0</v>
      </c>
      <c r="G8" s="261">
        <v>0</v>
      </c>
      <c r="H8" s="262">
        <v>2</v>
      </c>
      <c r="I8" s="261">
        <v>0</v>
      </c>
      <c r="J8" s="259">
        <v>15</v>
      </c>
      <c r="K8" s="261">
        <v>0</v>
      </c>
      <c r="L8" s="259">
        <v>0</v>
      </c>
      <c r="M8" s="261">
        <v>0</v>
      </c>
      <c r="N8" s="259">
        <v>0</v>
      </c>
      <c r="O8" s="261">
        <v>20</v>
      </c>
      <c r="P8" s="259"/>
      <c r="Q8" s="261"/>
      <c r="R8" s="259"/>
      <c r="S8" s="261"/>
      <c r="T8" s="259"/>
      <c r="U8" s="261"/>
      <c r="V8" s="259"/>
      <c r="W8" s="261"/>
      <c r="X8" s="263"/>
      <c r="Y8" s="267">
        <f>AVERAGE(B8:O8)</f>
        <v>4.0714285714285712</v>
      </c>
      <c r="Z8" s="267">
        <f>STDEV(B8:O8)</f>
        <v>7.8295720063230663</v>
      </c>
      <c r="AC8" s="267"/>
      <c r="AD8" s="267"/>
      <c r="AE8" s="267"/>
      <c r="AF8" s="267"/>
      <c r="AG8" s="267"/>
      <c r="AH8" s="267"/>
    </row>
    <row r="9" spans="1:34" x14ac:dyDescent="0.2">
      <c r="A9" s="253" t="s">
        <v>252</v>
      </c>
      <c r="B9" s="259">
        <v>9</v>
      </c>
      <c r="C9" s="260">
        <v>0</v>
      </c>
      <c r="D9" s="259">
        <v>0</v>
      </c>
      <c r="E9" s="261">
        <v>8</v>
      </c>
      <c r="F9" s="262">
        <v>0</v>
      </c>
      <c r="G9" s="261">
        <v>0</v>
      </c>
      <c r="H9" s="262">
        <v>0</v>
      </c>
      <c r="I9" s="261">
        <v>50</v>
      </c>
      <c r="J9" s="259">
        <v>0</v>
      </c>
      <c r="K9" s="261">
        <v>0</v>
      </c>
      <c r="L9" s="259">
        <v>0</v>
      </c>
      <c r="M9" s="261">
        <v>10</v>
      </c>
      <c r="N9" s="259">
        <v>0</v>
      </c>
      <c r="O9" s="261">
        <v>0</v>
      </c>
      <c r="P9" s="259">
        <v>20</v>
      </c>
      <c r="Q9" s="261">
        <v>0</v>
      </c>
      <c r="R9" s="259"/>
      <c r="S9" s="261"/>
      <c r="T9" s="259"/>
      <c r="U9" s="261"/>
      <c r="V9" s="259"/>
      <c r="W9" s="261"/>
      <c r="X9" s="263"/>
      <c r="Y9" s="267">
        <f>AVERAGE(B9:Q9)</f>
        <v>6.0625</v>
      </c>
      <c r="Z9" s="267">
        <f>STDEV(B9:Q9)</f>
        <v>13.056128829021258</v>
      </c>
      <c r="AC9" s="267"/>
      <c r="AD9" s="267"/>
      <c r="AE9" s="267"/>
      <c r="AF9" s="267"/>
      <c r="AG9" s="267"/>
      <c r="AH9" s="267"/>
    </row>
    <row r="10" spans="1:34" x14ac:dyDescent="0.2">
      <c r="A10" s="253" t="s">
        <v>251</v>
      </c>
      <c r="B10" s="259">
        <v>0</v>
      </c>
      <c r="C10" s="260">
        <v>8</v>
      </c>
      <c r="D10" s="259">
        <v>8</v>
      </c>
      <c r="E10" s="261">
        <v>0</v>
      </c>
      <c r="F10" s="262">
        <v>0</v>
      </c>
      <c r="G10" s="261">
        <v>0</v>
      </c>
      <c r="H10" s="262">
        <v>0</v>
      </c>
      <c r="I10" s="261">
        <v>0</v>
      </c>
      <c r="J10" s="259">
        <v>0</v>
      </c>
      <c r="K10" s="261">
        <v>0</v>
      </c>
      <c r="L10" s="259">
        <v>0</v>
      </c>
      <c r="M10" s="261">
        <v>0</v>
      </c>
      <c r="N10" s="259">
        <v>0</v>
      </c>
      <c r="O10" s="261">
        <v>0</v>
      </c>
      <c r="P10" s="259">
        <v>0</v>
      </c>
      <c r="Q10" s="261">
        <v>0</v>
      </c>
      <c r="R10" s="259">
        <v>0</v>
      </c>
      <c r="S10" s="261">
        <v>0</v>
      </c>
      <c r="T10" s="259">
        <v>0</v>
      </c>
      <c r="U10" s="261">
        <v>0</v>
      </c>
      <c r="V10" s="259">
        <v>0</v>
      </c>
      <c r="W10" s="261">
        <v>0</v>
      </c>
      <c r="X10" s="263">
        <v>0</v>
      </c>
      <c r="Y10" s="267">
        <f t="shared" si="0"/>
        <v>0.69565217391304346</v>
      </c>
      <c r="Z10" s="267">
        <f>STDEV(B10:X10)</f>
        <v>2.304832524160243</v>
      </c>
      <c r="AC10" s="267"/>
      <c r="AD10" s="267"/>
      <c r="AE10" s="267"/>
      <c r="AF10" s="267"/>
      <c r="AG10" s="267"/>
      <c r="AH10" s="267"/>
    </row>
    <row r="11" spans="1:34" x14ac:dyDescent="0.2">
      <c r="Y11" s="267"/>
      <c r="AC11" s="267"/>
    </row>
    <row r="12" spans="1:34" x14ac:dyDescent="0.2">
      <c r="A12" s="253" t="s">
        <v>253</v>
      </c>
      <c r="B12" s="259">
        <v>0</v>
      </c>
      <c r="C12" s="260">
        <v>0</v>
      </c>
      <c r="D12" s="259">
        <v>0</v>
      </c>
      <c r="E12" s="261">
        <v>10</v>
      </c>
      <c r="F12" s="262">
        <v>0</v>
      </c>
      <c r="G12" s="261">
        <v>0</v>
      </c>
      <c r="H12" s="262">
        <v>0</v>
      </c>
      <c r="I12" s="261">
        <v>0</v>
      </c>
      <c r="J12" s="259">
        <v>0</v>
      </c>
      <c r="K12" s="261">
        <v>4</v>
      </c>
      <c r="L12" s="259">
        <v>13</v>
      </c>
      <c r="M12" s="261">
        <v>0</v>
      </c>
      <c r="N12" s="259">
        <v>0</v>
      </c>
      <c r="O12" s="261">
        <v>0</v>
      </c>
      <c r="P12" s="259"/>
      <c r="Q12" s="261"/>
      <c r="R12" s="259"/>
      <c r="S12" s="261"/>
      <c r="T12" s="259"/>
      <c r="U12" s="261"/>
      <c r="V12" s="259"/>
      <c r="W12" s="261"/>
      <c r="X12" s="263"/>
      <c r="Y12" s="267">
        <f>AVERAGE(B12:O12)</f>
        <v>1.9285714285714286</v>
      </c>
      <c r="Z12" s="267">
        <f>STDEV(B12:O12)</f>
        <v>4.2329165379891931</v>
      </c>
      <c r="AC12" s="266"/>
      <c r="AD12" s="266"/>
      <c r="AE12" s="266"/>
    </row>
    <row r="13" spans="1:34" x14ac:dyDescent="0.2">
      <c r="A13" s="253" t="s">
        <v>255</v>
      </c>
      <c r="B13" s="259">
        <v>56</v>
      </c>
      <c r="C13" s="260">
        <v>0</v>
      </c>
      <c r="D13" s="259">
        <v>0</v>
      </c>
      <c r="E13" s="261">
        <v>0</v>
      </c>
      <c r="F13" s="262">
        <v>0</v>
      </c>
      <c r="G13" s="261">
        <v>0</v>
      </c>
      <c r="H13" s="262">
        <v>0</v>
      </c>
      <c r="I13" s="261">
        <v>0</v>
      </c>
      <c r="J13" s="259">
        <v>0</v>
      </c>
      <c r="K13" s="261">
        <v>0</v>
      </c>
      <c r="L13" s="259">
        <v>0</v>
      </c>
      <c r="M13" s="261">
        <v>0</v>
      </c>
      <c r="N13" s="259">
        <v>0</v>
      </c>
      <c r="O13" s="261">
        <v>0</v>
      </c>
      <c r="P13" s="259">
        <v>0</v>
      </c>
      <c r="Q13" s="261">
        <v>0</v>
      </c>
      <c r="R13" s="259"/>
      <c r="S13" s="261"/>
      <c r="T13" s="259"/>
      <c r="U13" s="261"/>
      <c r="V13" s="259"/>
      <c r="W13" s="261"/>
      <c r="X13" s="263"/>
      <c r="Y13" s="267">
        <f>AVERAGE(B13:Q13)</f>
        <v>3.5</v>
      </c>
      <c r="Z13" s="267">
        <f>STDEV(B13:Q13)</f>
        <v>14</v>
      </c>
      <c r="AC13" s="267"/>
      <c r="AD13" s="267"/>
      <c r="AE13" s="267"/>
    </row>
    <row r="14" spans="1:34" x14ac:dyDescent="0.2">
      <c r="A14" s="253" t="s">
        <v>256</v>
      </c>
      <c r="B14" s="259">
        <v>0</v>
      </c>
      <c r="C14" s="260">
        <v>0</v>
      </c>
      <c r="D14" s="259">
        <v>0</v>
      </c>
      <c r="E14" s="261">
        <v>0</v>
      </c>
      <c r="F14" s="262">
        <v>0</v>
      </c>
      <c r="G14" s="261">
        <v>0</v>
      </c>
      <c r="H14" s="262">
        <v>0</v>
      </c>
      <c r="I14" s="261">
        <v>0</v>
      </c>
      <c r="J14" s="259">
        <v>0</v>
      </c>
      <c r="K14" s="261">
        <v>0</v>
      </c>
      <c r="L14" s="259">
        <v>0</v>
      </c>
      <c r="M14" s="261">
        <v>0</v>
      </c>
      <c r="N14" s="259">
        <v>0</v>
      </c>
      <c r="O14" s="261">
        <v>0</v>
      </c>
      <c r="P14" s="259">
        <v>0</v>
      </c>
      <c r="Q14" s="261">
        <v>0</v>
      </c>
      <c r="R14" s="259">
        <v>0</v>
      </c>
      <c r="S14" s="261">
        <v>0</v>
      </c>
      <c r="T14" s="259">
        <v>0</v>
      </c>
      <c r="U14" s="261">
        <v>10</v>
      </c>
      <c r="V14" s="259">
        <v>0</v>
      </c>
      <c r="W14" s="261">
        <v>20</v>
      </c>
      <c r="X14" s="263">
        <v>0</v>
      </c>
      <c r="Y14" s="267">
        <f t="shared" si="0"/>
        <v>1.3043478260869565</v>
      </c>
      <c r="Z14" s="267">
        <f>STDEV(B14:X14)</f>
        <v>4.5769658728016003</v>
      </c>
      <c r="AC14" s="267"/>
      <c r="AD14" s="267"/>
      <c r="AE14" s="267"/>
    </row>
    <row r="15" spans="1:34" x14ac:dyDescent="0.2">
      <c r="Y15" s="267"/>
      <c r="AC15" s="267"/>
      <c r="AD15" s="267"/>
      <c r="AE15" s="267"/>
    </row>
    <row r="16" spans="1:34" x14ac:dyDescent="0.2">
      <c r="A16" s="253" t="s">
        <v>254</v>
      </c>
      <c r="B16" s="259">
        <v>0</v>
      </c>
      <c r="C16" s="260">
        <v>0</v>
      </c>
      <c r="D16" s="259">
        <v>0</v>
      </c>
      <c r="E16" s="261">
        <v>0</v>
      </c>
      <c r="F16" s="262">
        <v>0</v>
      </c>
      <c r="G16" s="261">
        <v>0</v>
      </c>
      <c r="H16" s="262">
        <v>0</v>
      </c>
      <c r="I16" s="261">
        <v>0</v>
      </c>
      <c r="J16" s="259">
        <v>0</v>
      </c>
      <c r="K16" s="261">
        <v>0</v>
      </c>
      <c r="L16" s="259">
        <v>0</v>
      </c>
      <c r="M16" s="261">
        <v>0</v>
      </c>
      <c r="N16" s="259">
        <v>0</v>
      </c>
      <c r="O16" s="261">
        <v>0</v>
      </c>
      <c r="P16" s="259"/>
      <c r="Q16" s="261"/>
      <c r="R16" s="259"/>
      <c r="S16" s="261"/>
      <c r="T16" s="259"/>
      <c r="U16" s="261"/>
      <c r="V16" s="259"/>
      <c r="W16" s="261"/>
      <c r="X16" s="263"/>
      <c r="Y16" s="267">
        <f>AVERAGE(B16:O16)</f>
        <v>0</v>
      </c>
      <c r="Z16" s="267">
        <f>STDEV(B16:O16)</f>
        <v>0</v>
      </c>
      <c r="AC16" s="267"/>
      <c r="AD16" s="267"/>
      <c r="AE16" s="267"/>
    </row>
    <row r="17" spans="1:31" x14ac:dyDescent="0.2">
      <c r="A17" s="253" t="s">
        <v>257</v>
      </c>
      <c r="B17" s="259">
        <v>89</v>
      </c>
      <c r="C17" s="260">
        <v>0</v>
      </c>
      <c r="D17" s="259">
        <v>0</v>
      </c>
      <c r="E17" s="261">
        <v>0</v>
      </c>
      <c r="F17" s="262">
        <v>0</v>
      </c>
      <c r="G17" s="261">
        <v>0</v>
      </c>
      <c r="H17" s="262">
        <v>0</v>
      </c>
      <c r="I17" s="261">
        <v>9</v>
      </c>
      <c r="J17" s="259">
        <v>0</v>
      </c>
      <c r="K17" s="261">
        <v>0</v>
      </c>
      <c r="L17" s="259">
        <v>0</v>
      </c>
      <c r="M17" s="261">
        <v>0</v>
      </c>
      <c r="N17" s="259">
        <v>0</v>
      </c>
      <c r="O17" s="261">
        <v>0</v>
      </c>
      <c r="P17" s="259">
        <v>0</v>
      </c>
      <c r="Q17" s="261">
        <v>0</v>
      </c>
      <c r="R17" s="259"/>
      <c r="S17" s="261"/>
      <c r="T17" s="259"/>
      <c r="U17" s="261"/>
      <c r="V17" s="259"/>
      <c r="W17" s="261"/>
      <c r="X17" s="263"/>
      <c r="Y17" s="267">
        <f>AVERAGE(B17:Q17)</f>
        <v>6.125</v>
      </c>
      <c r="Z17" s="267">
        <f>STDEV(B17:Q17)</f>
        <v>22.213734490175217</v>
      </c>
      <c r="AC17" s="267"/>
      <c r="AD17" s="267"/>
      <c r="AE17" s="267"/>
    </row>
    <row r="18" spans="1:31" x14ac:dyDescent="0.2">
      <c r="A18" s="253" t="s">
        <v>258</v>
      </c>
      <c r="B18" s="259">
        <v>0</v>
      </c>
      <c r="C18" s="260">
        <v>0</v>
      </c>
      <c r="D18" s="259">
        <v>0</v>
      </c>
      <c r="E18" s="261">
        <v>0</v>
      </c>
      <c r="F18" s="262">
        <v>0</v>
      </c>
      <c r="G18" s="261">
        <v>0</v>
      </c>
      <c r="H18" s="262">
        <v>0</v>
      </c>
      <c r="I18" s="261">
        <v>0</v>
      </c>
      <c r="J18" s="259">
        <v>0</v>
      </c>
      <c r="K18" s="261">
        <v>0</v>
      </c>
      <c r="L18" s="259">
        <v>0</v>
      </c>
      <c r="M18" s="261">
        <v>0</v>
      </c>
      <c r="N18" s="259">
        <v>0</v>
      </c>
      <c r="O18" s="261">
        <v>0</v>
      </c>
      <c r="P18" s="259">
        <v>0</v>
      </c>
      <c r="Q18" s="261">
        <v>0</v>
      </c>
      <c r="R18" s="259">
        <v>0</v>
      </c>
      <c r="S18" s="261">
        <v>0</v>
      </c>
      <c r="T18" s="259">
        <v>0</v>
      </c>
      <c r="U18" s="261">
        <v>0</v>
      </c>
      <c r="V18" s="259">
        <v>0</v>
      </c>
      <c r="W18" s="261">
        <v>0</v>
      </c>
      <c r="X18" s="263">
        <v>0</v>
      </c>
      <c r="Y18" s="267">
        <f t="shared" si="0"/>
        <v>0</v>
      </c>
      <c r="Z18" s="267">
        <f>STDEV(B18:X18)</f>
        <v>0</v>
      </c>
      <c r="AC18" s="267"/>
      <c r="AD18" s="267"/>
      <c r="AE18" s="267"/>
    </row>
    <row r="19" spans="1:31" x14ac:dyDescent="0.2">
      <c r="Y19" s="267"/>
      <c r="AC19" s="267"/>
      <c r="AD19" s="267"/>
      <c r="AE19" s="267"/>
    </row>
    <row r="20" spans="1:31" x14ac:dyDescent="0.2">
      <c r="A20" s="253" t="s">
        <v>259</v>
      </c>
      <c r="B20" s="259">
        <v>0</v>
      </c>
      <c r="C20" s="260">
        <v>0</v>
      </c>
      <c r="D20" s="259">
        <v>0</v>
      </c>
      <c r="E20" s="261">
        <v>0</v>
      </c>
      <c r="F20" s="262">
        <v>0</v>
      </c>
      <c r="G20" s="261">
        <v>0</v>
      </c>
      <c r="H20" s="262">
        <v>2</v>
      </c>
      <c r="I20" s="261">
        <v>0</v>
      </c>
      <c r="J20" s="259">
        <v>0</v>
      </c>
      <c r="K20" s="261">
        <v>0</v>
      </c>
      <c r="L20" s="259">
        <v>0</v>
      </c>
      <c r="M20" s="261">
        <v>0</v>
      </c>
      <c r="N20" s="259">
        <v>0</v>
      </c>
      <c r="O20" s="261">
        <v>0</v>
      </c>
      <c r="P20" s="259"/>
      <c r="Q20" s="261"/>
      <c r="R20" s="259"/>
      <c r="S20" s="261"/>
      <c r="T20" s="259"/>
      <c r="U20" s="261"/>
      <c r="V20" s="259"/>
      <c r="W20" s="261"/>
      <c r="X20" s="263"/>
      <c r="Y20" s="267">
        <f>AVERAGE(B20:O20)</f>
        <v>0.14285714285714285</v>
      </c>
      <c r="Z20" s="267">
        <f>STDEV(B20:O20)</f>
        <v>0.53452248382484879</v>
      </c>
      <c r="AC20" s="267"/>
      <c r="AD20" s="267"/>
      <c r="AE20" s="267"/>
    </row>
    <row r="21" spans="1:31" x14ac:dyDescent="0.2">
      <c r="A21" s="253" t="s">
        <v>260</v>
      </c>
      <c r="B21" s="259">
        <v>72</v>
      </c>
      <c r="C21" s="260">
        <v>0</v>
      </c>
      <c r="D21" s="259">
        <v>0</v>
      </c>
      <c r="E21" s="261">
        <v>0</v>
      </c>
      <c r="F21" s="262">
        <v>0</v>
      </c>
      <c r="G21" s="261">
        <v>0</v>
      </c>
      <c r="H21" s="262">
        <v>0</v>
      </c>
      <c r="I21" s="261">
        <v>0</v>
      </c>
      <c r="J21" s="259">
        <v>0</v>
      </c>
      <c r="K21" s="261">
        <v>0</v>
      </c>
      <c r="L21" s="259">
        <v>0</v>
      </c>
      <c r="M21" s="261">
        <v>0</v>
      </c>
      <c r="N21" s="259">
        <v>0</v>
      </c>
      <c r="O21" s="261">
        <v>0</v>
      </c>
      <c r="P21" s="259">
        <v>0</v>
      </c>
      <c r="Q21" s="261">
        <v>0</v>
      </c>
      <c r="R21" s="259"/>
      <c r="S21" s="261"/>
      <c r="T21" s="259"/>
      <c r="U21" s="261"/>
      <c r="V21" s="259"/>
      <c r="W21" s="261"/>
      <c r="X21" s="263"/>
      <c r="Y21" s="267">
        <f>AVERAGE(B21:Q21)</f>
        <v>4.5</v>
      </c>
      <c r="Z21" s="267">
        <f>STDEV(B21:Q21)</f>
        <v>18</v>
      </c>
      <c r="AD21" s="267"/>
      <c r="AE21" s="267"/>
    </row>
    <row r="22" spans="1:31" x14ac:dyDescent="0.2">
      <c r="A22" s="253" t="s">
        <v>261</v>
      </c>
      <c r="B22" s="259">
        <v>0</v>
      </c>
      <c r="C22" s="260">
        <v>0</v>
      </c>
      <c r="D22" s="259">
        <v>0</v>
      </c>
      <c r="E22" s="261">
        <v>0</v>
      </c>
      <c r="F22" s="262">
        <v>0</v>
      </c>
      <c r="G22" s="261">
        <v>0</v>
      </c>
      <c r="H22" s="262">
        <v>0</v>
      </c>
      <c r="I22" s="261">
        <v>0</v>
      </c>
      <c r="J22" s="259">
        <v>0</v>
      </c>
      <c r="K22" s="261">
        <v>0</v>
      </c>
      <c r="L22" s="259">
        <v>0</v>
      </c>
      <c r="M22" s="261">
        <v>0</v>
      </c>
      <c r="N22" s="259">
        <v>0</v>
      </c>
      <c r="O22" s="261">
        <v>0</v>
      </c>
      <c r="P22" s="259">
        <v>0</v>
      </c>
      <c r="Q22" s="261">
        <v>0</v>
      </c>
      <c r="R22" s="259">
        <v>0</v>
      </c>
      <c r="S22" s="261">
        <v>0</v>
      </c>
      <c r="T22" s="259">
        <v>0</v>
      </c>
      <c r="U22" s="261">
        <v>10</v>
      </c>
      <c r="V22" s="259">
        <v>0</v>
      </c>
      <c r="W22" s="261">
        <v>0</v>
      </c>
      <c r="X22" s="263">
        <v>0</v>
      </c>
      <c r="Y22" s="267">
        <f t="shared" si="0"/>
        <v>0.43478260869565216</v>
      </c>
      <c r="Z22" s="267">
        <f>STDEV(B22:X22)</f>
        <v>2.0851441405707476</v>
      </c>
      <c r="AD22" s="267"/>
      <c r="AE22" s="267"/>
    </row>
    <row r="23" spans="1:31" x14ac:dyDescent="0.2">
      <c r="Y23" s="267"/>
      <c r="AD23" s="267"/>
      <c r="AE23" s="267"/>
    </row>
    <row r="24" spans="1:31" x14ac:dyDescent="0.2">
      <c r="A24" s="253" t="s">
        <v>262</v>
      </c>
      <c r="B24" s="259">
        <v>0</v>
      </c>
      <c r="C24" s="260">
        <v>0</v>
      </c>
      <c r="D24" s="259">
        <v>0</v>
      </c>
      <c r="E24" s="261">
        <v>0</v>
      </c>
      <c r="F24" s="262">
        <v>0</v>
      </c>
      <c r="G24" s="261">
        <v>5</v>
      </c>
      <c r="H24" s="262">
        <v>0</v>
      </c>
      <c r="I24" s="261">
        <v>0</v>
      </c>
      <c r="J24" s="259">
        <v>0</v>
      </c>
      <c r="K24" s="261">
        <v>0</v>
      </c>
      <c r="L24" s="259">
        <v>0</v>
      </c>
      <c r="M24" s="261">
        <v>0</v>
      </c>
      <c r="N24" s="259">
        <v>0</v>
      </c>
      <c r="O24" s="261">
        <v>0</v>
      </c>
      <c r="P24" s="259"/>
      <c r="Q24" s="261"/>
      <c r="R24" s="259"/>
      <c r="S24" s="261"/>
      <c r="T24" s="259"/>
      <c r="U24" s="261"/>
      <c r="V24" s="259"/>
      <c r="W24" s="261"/>
      <c r="X24" s="263"/>
      <c r="Y24" s="267">
        <f>AVERAGE(B24:O24)</f>
        <v>0.35714285714285715</v>
      </c>
      <c r="Z24" s="267">
        <f>STDEV(B24:O24)</f>
        <v>1.3363062095621219</v>
      </c>
      <c r="AC24" s="267"/>
      <c r="AD24" s="267"/>
      <c r="AE24" s="267"/>
    </row>
    <row r="25" spans="1:31" x14ac:dyDescent="0.2">
      <c r="A25" s="253" t="s">
        <v>263</v>
      </c>
      <c r="B25" s="259">
        <v>89</v>
      </c>
      <c r="C25" s="260">
        <v>0</v>
      </c>
      <c r="D25" s="259">
        <v>0</v>
      </c>
      <c r="E25" s="261">
        <v>5</v>
      </c>
      <c r="F25" s="262">
        <v>0</v>
      </c>
      <c r="G25" s="261">
        <v>0</v>
      </c>
      <c r="H25" s="262">
        <v>0</v>
      </c>
      <c r="I25" s="261">
        <v>0</v>
      </c>
      <c r="J25" s="259">
        <v>9</v>
      </c>
      <c r="K25" s="261">
        <v>0</v>
      </c>
      <c r="L25" s="259">
        <v>0</v>
      </c>
      <c r="M25" s="261">
        <v>0</v>
      </c>
      <c r="N25" s="259">
        <v>0</v>
      </c>
      <c r="O25" s="261">
        <v>0</v>
      </c>
      <c r="P25" s="259">
        <v>0</v>
      </c>
      <c r="Q25" s="261">
        <v>0</v>
      </c>
      <c r="R25" s="259"/>
      <c r="S25" s="261"/>
      <c r="T25" s="259"/>
      <c r="U25" s="261"/>
      <c r="V25" s="259"/>
      <c r="W25" s="261"/>
      <c r="X25" s="263"/>
      <c r="Y25" s="267">
        <f>AVERAGE(B25:Q25)</f>
        <v>6.4375</v>
      </c>
      <c r="Z25" s="267">
        <f>STDEV(B25:Q25)</f>
        <v>22.156921416719126</v>
      </c>
      <c r="AD25" s="267"/>
      <c r="AE25" s="267"/>
    </row>
    <row r="26" spans="1:31" x14ac:dyDescent="0.2">
      <c r="A26" s="253" t="s">
        <v>264</v>
      </c>
      <c r="B26" s="259">
        <v>0</v>
      </c>
      <c r="C26" s="260">
        <v>0</v>
      </c>
      <c r="D26" s="259">
        <v>0</v>
      </c>
      <c r="E26" s="261">
        <v>0</v>
      </c>
      <c r="F26" s="262">
        <v>0</v>
      </c>
      <c r="G26" s="261">
        <v>0</v>
      </c>
      <c r="H26" s="262">
        <v>0</v>
      </c>
      <c r="I26" s="261">
        <v>0</v>
      </c>
      <c r="J26" s="259">
        <v>0</v>
      </c>
      <c r="K26" s="261">
        <v>0</v>
      </c>
      <c r="L26" s="259">
        <v>0</v>
      </c>
      <c r="M26" s="261">
        <v>0</v>
      </c>
      <c r="N26" s="259">
        <v>0</v>
      </c>
      <c r="O26" s="261">
        <v>0</v>
      </c>
      <c r="P26" s="259">
        <v>0</v>
      </c>
      <c r="Q26" s="261">
        <v>0</v>
      </c>
      <c r="R26" s="259">
        <v>0</v>
      </c>
      <c r="S26" s="261">
        <v>0</v>
      </c>
      <c r="T26" s="259">
        <v>0</v>
      </c>
      <c r="U26" s="261">
        <v>0</v>
      </c>
      <c r="V26" s="259">
        <v>0</v>
      </c>
      <c r="W26" s="261">
        <v>19</v>
      </c>
      <c r="X26" s="263">
        <v>0</v>
      </c>
      <c r="Y26" s="267">
        <f t="shared" si="0"/>
        <v>0.82608695652173914</v>
      </c>
      <c r="Z26" s="267">
        <f>STDEV(B26:X26)</f>
        <v>3.9617738670844203</v>
      </c>
      <c r="AD26" s="267"/>
      <c r="AE26" s="267"/>
    </row>
    <row r="27" spans="1:31" x14ac:dyDescent="0.2">
      <c r="Y27" s="267"/>
      <c r="AD27" s="267"/>
      <c r="AE27" s="267"/>
    </row>
    <row r="28" spans="1:31" x14ac:dyDescent="0.2">
      <c r="A28" s="253" t="s">
        <v>265</v>
      </c>
      <c r="B28" s="259">
        <v>0</v>
      </c>
      <c r="C28" s="260">
        <v>0</v>
      </c>
      <c r="D28" s="259">
        <v>0</v>
      </c>
      <c r="E28" s="261">
        <v>0</v>
      </c>
      <c r="F28" s="262">
        <v>0</v>
      </c>
      <c r="G28" s="261">
        <v>0</v>
      </c>
      <c r="H28" s="262">
        <v>0</v>
      </c>
      <c r="I28" s="261">
        <v>0</v>
      </c>
      <c r="J28" s="259">
        <v>0</v>
      </c>
      <c r="K28" s="261">
        <v>0</v>
      </c>
      <c r="L28" s="259">
        <v>0</v>
      </c>
      <c r="M28" s="261">
        <v>0</v>
      </c>
      <c r="N28" s="259">
        <v>0</v>
      </c>
      <c r="O28" s="261">
        <v>30</v>
      </c>
      <c r="P28" s="259"/>
      <c r="Q28" s="261"/>
      <c r="R28" s="259"/>
      <c r="S28" s="261"/>
      <c r="T28" s="259"/>
      <c r="U28" s="261"/>
      <c r="V28" s="259"/>
      <c r="W28" s="261"/>
      <c r="X28" s="263"/>
      <c r="Y28" s="267">
        <f>AVERAGE(B28:O28)</f>
        <v>2.1428571428571428</v>
      </c>
      <c r="Z28" s="267">
        <f>STDEV(B28:O28)</f>
        <v>8.0178372573727312</v>
      </c>
      <c r="AC28" s="267"/>
    </row>
    <row r="29" spans="1:31" x14ac:dyDescent="0.2">
      <c r="A29" s="253" t="s">
        <v>266</v>
      </c>
      <c r="B29" s="259">
        <v>80</v>
      </c>
      <c r="C29" s="260">
        <v>0</v>
      </c>
      <c r="D29" s="259">
        <v>0</v>
      </c>
      <c r="E29" s="261">
        <v>0</v>
      </c>
      <c r="F29" s="262">
        <v>0</v>
      </c>
      <c r="G29" s="261">
        <v>0</v>
      </c>
      <c r="H29" s="262">
        <v>0</v>
      </c>
      <c r="I29" s="261">
        <v>0</v>
      </c>
      <c r="J29" s="259">
        <v>0</v>
      </c>
      <c r="K29" s="261">
        <v>0</v>
      </c>
      <c r="L29" s="259">
        <v>0</v>
      </c>
      <c r="M29" s="261">
        <v>0</v>
      </c>
      <c r="N29" s="259">
        <v>0</v>
      </c>
      <c r="O29" s="261">
        <v>0</v>
      </c>
      <c r="P29" s="259">
        <v>0</v>
      </c>
      <c r="Q29" s="261">
        <v>0</v>
      </c>
      <c r="R29" s="259"/>
      <c r="S29" s="261"/>
      <c r="T29" s="259"/>
      <c r="U29" s="261"/>
      <c r="V29" s="259"/>
      <c r="W29" s="261"/>
      <c r="X29" s="263"/>
      <c r="Y29" s="267">
        <f>AVERAGE(B29:Q29)</f>
        <v>5</v>
      </c>
      <c r="Z29" s="267">
        <f>STDEV(B29:Q29)</f>
        <v>20</v>
      </c>
      <c r="AC29" s="267"/>
    </row>
    <row r="30" spans="1:31" x14ac:dyDescent="0.2">
      <c r="A30" s="253" t="s">
        <v>267</v>
      </c>
      <c r="B30" s="259">
        <v>0</v>
      </c>
      <c r="C30" s="260">
        <v>0</v>
      </c>
      <c r="D30" s="259">
        <v>0</v>
      </c>
      <c r="E30" s="261">
        <v>0</v>
      </c>
      <c r="F30" s="262">
        <v>0</v>
      </c>
      <c r="G30" s="261">
        <v>0</v>
      </c>
      <c r="H30" s="262">
        <v>0</v>
      </c>
      <c r="I30" s="261">
        <v>0</v>
      </c>
      <c r="J30" s="259">
        <v>0</v>
      </c>
      <c r="K30" s="261">
        <v>0</v>
      </c>
      <c r="L30" s="259">
        <v>0</v>
      </c>
      <c r="M30" s="261">
        <v>0</v>
      </c>
      <c r="N30" s="259">
        <v>0</v>
      </c>
      <c r="O30" s="261">
        <v>0</v>
      </c>
      <c r="P30" s="259">
        <v>53</v>
      </c>
      <c r="Q30" s="261">
        <v>0</v>
      </c>
      <c r="R30" s="259">
        <v>0</v>
      </c>
      <c r="S30" s="261">
        <v>0</v>
      </c>
      <c r="T30" s="259">
        <v>0</v>
      </c>
      <c r="U30" s="261">
        <v>0</v>
      </c>
      <c r="V30" s="259">
        <v>0</v>
      </c>
      <c r="W30" s="261">
        <v>0</v>
      </c>
      <c r="X30" s="263">
        <v>0</v>
      </c>
      <c r="Y30" s="267">
        <f t="shared" si="0"/>
        <v>2.3043478260869565</v>
      </c>
      <c r="Z30" s="267">
        <f>STDEV(B30:X30)</f>
        <v>11.051263945024962</v>
      </c>
      <c r="AC30" s="267"/>
    </row>
    <row r="31" spans="1:31" x14ac:dyDescent="0.2">
      <c r="Y31" s="251" t="s">
        <v>301</v>
      </c>
      <c r="Z31" s="267">
        <f>AVERAGE(Y4:Y30)</f>
        <v>2.381081780538302</v>
      </c>
    </row>
    <row r="32" spans="1:31" x14ac:dyDescent="0.2">
      <c r="A32" s="251" t="s">
        <v>279</v>
      </c>
      <c r="Y32" s="266" t="s">
        <v>62</v>
      </c>
    </row>
    <row r="33" spans="1:26" x14ac:dyDescent="0.2">
      <c r="A33" s="253" t="s">
        <v>247</v>
      </c>
      <c r="B33" s="259">
        <v>63</v>
      </c>
      <c r="C33" s="260">
        <v>79</v>
      </c>
      <c r="D33" s="259">
        <v>95</v>
      </c>
      <c r="E33" s="261">
        <v>59</v>
      </c>
      <c r="F33" s="262">
        <v>100</v>
      </c>
      <c r="G33" s="261">
        <v>77</v>
      </c>
      <c r="H33" s="262">
        <v>78</v>
      </c>
      <c r="I33" s="261">
        <v>60</v>
      </c>
      <c r="J33" s="259">
        <v>86</v>
      </c>
      <c r="K33" s="261">
        <v>84</v>
      </c>
      <c r="L33" s="259">
        <v>100</v>
      </c>
      <c r="M33" s="261">
        <v>79</v>
      </c>
      <c r="N33" s="259">
        <v>70</v>
      </c>
      <c r="O33" s="261">
        <v>90</v>
      </c>
      <c r="P33" s="259"/>
      <c r="Q33" s="261"/>
      <c r="R33" s="259"/>
      <c r="S33" s="261"/>
      <c r="T33" s="259"/>
      <c r="U33" s="261"/>
      <c r="V33" s="259"/>
      <c r="W33" s="261"/>
      <c r="X33" s="263"/>
      <c r="Y33" s="267">
        <f>AVERAGE(B33:O33)</f>
        <v>80</v>
      </c>
      <c r="Z33" s="267">
        <f>STDEV(B33:O33)</f>
        <v>13.649457582911209</v>
      </c>
    </row>
    <row r="34" spans="1:26" x14ac:dyDescent="0.2">
      <c r="A34" s="253" t="s">
        <v>249</v>
      </c>
      <c r="B34" s="259">
        <v>10</v>
      </c>
      <c r="C34" s="260">
        <v>85</v>
      </c>
      <c r="D34" s="259">
        <v>24</v>
      </c>
      <c r="E34" s="261">
        <v>33</v>
      </c>
      <c r="F34" s="262">
        <v>45</v>
      </c>
      <c r="G34" s="261">
        <v>69</v>
      </c>
      <c r="H34" s="262">
        <v>19</v>
      </c>
      <c r="I34" s="261">
        <v>30</v>
      </c>
      <c r="J34" s="259">
        <v>87</v>
      </c>
      <c r="K34" s="261">
        <v>50</v>
      </c>
      <c r="L34" s="259">
        <v>38</v>
      </c>
      <c r="M34" s="261">
        <v>19</v>
      </c>
      <c r="N34" s="259">
        <v>49</v>
      </c>
      <c r="O34" s="261">
        <v>20</v>
      </c>
      <c r="P34" s="259">
        <v>32</v>
      </c>
      <c r="Q34" s="261">
        <v>27</v>
      </c>
      <c r="R34" s="259">
        <v>40</v>
      </c>
      <c r="S34" s="261">
        <v>9</v>
      </c>
      <c r="T34" s="259">
        <v>70</v>
      </c>
      <c r="U34" s="261">
        <v>36</v>
      </c>
      <c r="V34" s="259">
        <v>40</v>
      </c>
      <c r="W34" s="261">
        <v>30</v>
      </c>
      <c r="X34" s="263">
        <v>28</v>
      </c>
      <c r="Y34" s="267">
        <f>AVERAGE(B34:X34)</f>
        <v>38.695652173913047</v>
      </c>
      <c r="Z34" s="267">
        <f>STDEV(B34:X34)</f>
        <v>21.518353229085623</v>
      </c>
    </row>
    <row r="36" spans="1:26" x14ac:dyDescent="0.2">
      <c r="A36" s="253" t="s">
        <v>250</v>
      </c>
      <c r="B36" s="259">
        <v>78</v>
      </c>
      <c r="C36" s="260">
        <v>100</v>
      </c>
      <c r="D36" s="259">
        <v>98</v>
      </c>
      <c r="E36" s="261">
        <v>90</v>
      </c>
      <c r="F36" s="262">
        <v>100</v>
      </c>
      <c r="G36" s="261">
        <v>60</v>
      </c>
      <c r="H36" s="262">
        <v>94</v>
      </c>
      <c r="I36" s="261">
        <v>91</v>
      </c>
      <c r="J36" s="259">
        <v>92</v>
      </c>
      <c r="K36" s="261">
        <v>100</v>
      </c>
      <c r="L36" s="259">
        <v>89</v>
      </c>
      <c r="M36" s="261">
        <v>100</v>
      </c>
      <c r="N36" s="259">
        <v>86</v>
      </c>
      <c r="O36" s="261">
        <v>100</v>
      </c>
      <c r="P36" s="259"/>
      <c r="Q36" s="261"/>
      <c r="R36" s="259"/>
      <c r="S36" s="261"/>
      <c r="T36" s="259"/>
      <c r="U36" s="261"/>
      <c r="V36" s="259"/>
      <c r="W36" s="261"/>
      <c r="X36" s="263"/>
      <c r="Y36" s="267">
        <f>AVERAGE(B36:O36)</f>
        <v>91.285714285714292</v>
      </c>
      <c r="Z36" s="267">
        <f>STDEV(B36:O36)</f>
        <v>11.172965803007051</v>
      </c>
    </row>
    <row r="37" spans="1:26" x14ac:dyDescent="0.2">
      <c r="A37" s="253" t="s">
        <v>251</v>
      </c>
      <c r="B37" s="259">
        <v>19</v>
      </c>
      <c r="C37" s="260">
        <v>74</v>
      </c>
      <c r="D37" s="259">
        <v>26</v>
      </c>
      <c r="E37" s="261">
        <v>71</v>
      </c>
      <c r="F37" s="262">
        <v>20</v>
      </c>
      <c r="G37" s="261">
        <v>100</v>
      </c>
      <c r="H37" s="262">
        <v>33</v>
      </c>
      <c r="I37" s="261">
        <v>44</v>
      </c>
      <c r="J37" s="259">
        <v>100</v>
      </c>
      <c r="K37" s="261">
        <v>30</v>
      </c>
      <c r="L37" s="259">
        <v>16</v>
      </c>
      <c r="M37" s="261">
        <v>70</v>
      </c>
      <c r="N37" s="259">
        <v>60</v>
      </c>
      <c r="O37" s="261">
        <v>19</v>
      </c>
      <c r="P37" s="259">
        <v>92</v>
      </c>
      <c r="Q37" s="261">
        <v>60</v>
      </c>
      <c r="R37" s="259">
        <v>38</v>
      </c>
      <c r="S37" s="261">
        <v>29</v>
      </c>
      <c r="T37" s="259">
        <v>56</v>
      </c>
      <c r="U37" s="261">
        <v>38</v>
      </c>
      <c r="V37" s="259">
        <v>55</v>
      </c>
      <c r="W37" s="261">
        <v>39</v>
      </c>
      <c r="X37" s="263">
        <v>50</v>
      </c>
      <c r="Y37" s="267">
        <f>AVERAGE(B37:X37)</f>
        <v>49.521739130434781</v>
      </c>
      <c r="Z37" s="267">
        <f>STDEV(B37:X37)</f>
        <v>25.730896824312193</v>
      </c>
    </row>
    <row r="39" spans="1:26" x14ac:dyDescent="0.2">
      <c r="A39" s="253" t="s">
        <v>253</v>
      </c>
      <c r="B39" s="259">
        <v>56</v>
      </c>
      <c r="C39" s="260">
        <v>49</v>
      </c>
      <c r="D39" s="259">
        <v>32</v>
      </c>
      <c r="E39" s="261">
        <v>29</v>
      </c>
      <c r="F39" s="262">
        <v>10</v>
      </c>
      <c r="G39" s="261">
        <v>59</v>
      </c>
      <c r="H39" s="262">
        <v>79</v>
      </c>
      <c r="I39" s="261">
        <v>50</v>
      </c>
      <c r="J39" s="259">
        <v>39</v>
      </c>
      <c r="K39" s="261">
        <v>7</v>
      </c>
      <c r="L39" s="259">
        <v>50</v>
      </c>
      <c r="M39" s="261">
        <v>60</v>
      </c>
      <c r="N39" s="259">
        <v>58</v>
      </c>
      <c r="O39" s="261">
        <v>29</v>
      </c>
      <c r="P39" s="259"/>
      <c r="Q39" s="261"/>
      <c r="R39" s="259"/>
      <c r="S39" s="261"/>
      <c r="T39" s="259"/>
      <c r="U39" s="261"/>
      <c r="V39" s="259"/>
      <c r="W39" s="261"/>
      <c r="X39" s="263"/>
      <c r="Y39" s="267">
        <f>AVERAGE(B39:O39)</f>
        <v>43.357142857142854</v>
      </c>
      <c r="Z39" s="267">
        <f>STDEV(B39:O39)</f>
        <v>20.155576219678085</v>
      </c>
    </row>
    <row r="40" spans="1:26" x14ac:dyDescent="0.2">
      <c r="A40" s="253" t="s">
        <v>256</v>
      </c>
      <c r="B40" s="259">
        <v>19</v>
      </c>
      <c r="C40" s="260">
        <v>56</v>
      </c>
      <c r="D40" s="259">
        <v>9</v>
      </c>
      <c r="E40" s="261">
        <v>19</v>
      </c>
      <c r="F40" s="262">
        <v>14</v>
      </c>
      <c r="G40" s="261">
        <v>10</v>
      </c>
      <c r="H40" s="262">
        <v>21</v>
      </c>
      <c r="I40" s="261">
        <v>53</v>
      </c>
      <c r="J40" s="259">
        <v>80</v>
      </c>
      <c r="K40" s="261">
        <v>20</v>
      </c>
      <c r="L40" s="259">
        <v>10</v>
      </c>
      <c r="M40" s="261">
        <v>10</v>
      </c>
      <c r="N40" s="259">
        <v>23</v>
      </c>
      <c r="O40" s="261">
        <v>10</v>
      </c>
      <c r="P40" s="259">
        <v>6</v>
      </c>
      <c r="Q40" s="261">
        <v>19</v>
      </c>
      <c r="R40" s="259">
        <v>8</v>
      </c>
      <c r="S40" s="261">
        <v>0</v>
      </c>
      <c r="T40" s="259">
        <v>32</v>
      </c>
      <c r="U40" s="261">
        <v>11</v>
      </c>
      <c r="V40" s="259">
        <v>0</v>
      </c>
      <c r="W40" s="261">
        <v>20</v>
      </c>
      <c r="X40" s="263">
        <v>22</v>
      </c>
      <c r="Y40" s="267">
        <f>AVERAGE(B40:X40)</f>
        <v>20.521739130434781</v>
      </c>
      <c r="Z40" s="267">
        <f>STDEV(B40:X40)</f>
        <v>18.970957624790085</v>
      </c>
    </row>
    <row r="42" spans="1:26" x14ac:dyDescent="0.2">
      <c r="A42" s="253" t="s">
        <v>254</v>
      </c>
      <c r="B42" s="259">
        <v>20</v>
      </c>
      <c r="C42" s="260">
        <v>40</v>
      </c>
      <c r="D42" s="259">
        <v>79</v>
      </c>
      <c r="E42" s="261">
        <v>60</v>
      </c>
      <c r="F42" s="262">
        <v>100</v>
      </c>
      <c r="G42" s="261">
        <v>20</v>
      </c>
      <c r="H42" s="262">
        <v>86</v>
      </c>
      <c r="I42" s="261">
        <v>69</v>
      </c>
      <c r="J42" s="259">
        <v>75</v>
      </c>
      <c r="K42" s="261">
        <v>95</v>
      </c>
      <c r="L42" s="259">
        <v>100</v>
      </c>
      <c r="M42" s="261">
        <v>79</v>
      </c>
      <c r="N42" s="259">
        <v>57</v>
      </c>
      <c r="O42" s="261">
        <v>69</v>
      </c>
      <c r="P42" s="259"/>
      <c r="Q42" s="261"/>
      <c r="R42" s="259"/>
      <c r="S42" s="261"/>
      <c r="T42" s="259"/>
      <c r="U42" s="261"/>
      <c r="V42" s="259"/>
      <c r="W42" s="261"/>
      <c r="X42" s="263"/>
      <c r="Y42" s="267">
        <f>AVERAGE(B42:O42)</f>
        <v>67.785714285714292</v>
      </c>
      <c r="Z42" s="267">
        <f>STDEV(B42:O42)</f>
        <v>26.268373998545716</v>
      </c>
    </row>
    <row r="43" spans="1:26" x14ac:dyDescent="0.2">
      <c r="A43" s="253" t="s">
        <v>258</v>
      </c>
      <c r="B43" s="259">
        <v>10</v>
      </c>
      <c r="C43" s="260">
        <v>65</v>
      </c>
      <c r="D43" s="259">
        <v>50</v>
      </c>
      <c r="E43" s="261">
        <v>38</v>
      </c>
      <c r="F43" s="262">
        <v>80</v>
      </c>
      <c r="G43" s="261">
        <v>100</v>
      </c>
      <c r="H43" s="262">
        <v>0</v>
      </c>
      <c r="I43" s="261">
        <v>54</v>
      </c>
      <c r="J43" s="259">
        <v>72</v>
      </c>
      <c r="K43" s="261">
        <v>30</v>
      </c>
      <c r="L43" s="259">
        <v>18</v>
      </c>
      <c r="M43" s="261">
        <v>40</v>
      </c>
      <c r="N43" s="259">
        <v>27</v>
      </c>
      <c r="O43" s="261">
        <v>19</v>
      </c>
      <c r="P43" s="259">
        <v>27</v>
      </c>
      <c r="Q43" s="261">
        <v>62</v>
      </c>
      <c r="R43" s="259">
        <v>37</v>
      </c>
      <c r="S43" s="261">
        <v>19</v>
      </c>
      <c r="T43" s="259">
        <v>57</v>
      </c>
      <c r="U43" s="261">
        <v>77</v>
      </c>
      <c r="V43" s="259">
        <v>29</v>
      </c>
      <c r="W43" s="261">
        <v>40</v>
      </c>
      <c r="X43" s="263">
        <v>60</v>
      </c>
      <c r="Y43" s="267">
        <f>AVERAGE(B43:X43)</f>
        <v>43.956521739130437</v>
      </c>
      <c r="Z43" s="267">
        <f>STDEV(B43:X43)</f>
        <v>25.013593142474218</v>
      </c>
    </row>
    <row r="45" spans="1:26" x14ac:dyDescent="0.2">
      <c r="A45" s="253" t="s">
        <v>259</v>
      </c>
      <c r="B45" s="259">
        <v>56</v>
      </c>
      <c r="C45" s="260">
        <v>80</v>
      </c>
      <c r="D45" s="259">
        <v>70</v>
      </c>
      <c r="E45" s="261">
        <v>59</v>
      </c>
      <c r="F45" s="262">
        <v>100</v>
      </c>
      <c r="G45" s="261">
        <v>50</v>
      </c>
      <c r="H45" s="262">
        <v>39</v>
      </c>
      <c r="I45" s="261">
        <v>70</v>
      </c>
      <c r="J45" s="259">
        <v>84</v>
      </c>
      <c r="K45" s="261">
        <v>76</v>
      </c>
      <c r="L45" s="259">
        <v>70</v>
      </c>
      <c r="M45" s="261">
        <v>70</v>
      </c>
      <c r="N45" s="259">
        <v>53</v>
      </c>
      <c r="O45" s="261">
        <v>100</v>
      </c>
      <c r="P45" s="259"/>
      <c r="Q45" s="261"/>
      <c r="R45" s="259"/>
      <c r="S45" s="261"/>
      <c r="T45" s="259"/>
      <c r="U45" s="261"/>
      <c r="V45" s="259"/>
      <c r="W45" s="261"/>
      <c r="X45" s="263"/>
      <c r="Y45" s="267">
        <f>AVERAGE(B45:O45)</f>
        <v>69.785714285714292</v>
      </c>
      <c r="Z45" s="267">
        <f>STDEV(B45:O45)</f>
        <v>17.755512996200416</v>
      </c>
    </row>
    <row r="46" spans="1:26" x14ac:dyDescent="0.2">
      <c r="A46" s="253" t="s">
        <v>261</v>
      </c>
      <c r="B46" s="259">
        <v>10</v>
      </c>
      <c r="C46" s="260">
        <v>80</v>
      </c>
      <c r="D46" s="259">
        <v>13</v>
      </c>
      <c r="E46" s="261">
        <v>37</v>
      </c>
      <c r="F46" s="262">
        <v>14</v>
      </c>
      <c r="G46" s="261">
        <v>9</v>
      </c>
      <c r="H46" s="262">
        <v>17</v>
      </c>
      <c r="I46" s="261">
        <v>39</v>
      </c>
      <c r="J46" s="259">
        <v>70</v>
      </c>
      <c r="K46" s="261">
        <v>19</v>
      </c>
      <c r="L46" s="259">
        <v>3</v>
      </c>
      <c r="M46" s="261">
        <v>30</v>
      </c>
      <c r="N46" s="259">
        <v>38</v>
      </c>
      <c r="O46" s="261">
        <v>9</v>
      </c>
      <c r="P46" s="259">
        <v>38</v>
      </c>
      <c r="Q46" s="261">
        <v>40</v>
      </c>
      <c r="R46" s="259">
        <v>19</v>
      </c>
      <c r="S46" s="261">
        <v>10</v>
      </c>
      <c r="T46" s="259">
        <v>41</v>
      </c>
      <c r="U46" s="261">
        <v>29</v>
      </c>
      <c r="V46" s="259">
        <v>20</v>
      </c>
      <c r="W46" s="261">
        <v>9</v>
      </c>
      <c r="X46" s="263">
        <v>45</v>
      </c>
      <c r="Y46" s="267">
        <f>AVERAGE(B46:X46)</f>
        <v>27.782608695652176</v>
      </c>
      <c r="Z46" s="267">
        <f>STDEV(B46:X46)</f>
        <v>19.771321107602319</v>
      </c>
    </row>
    <row r="48" spans="1:26" x14ac:dyDescent="0.2">
      <c r="A48" s="253" t="s">
        <v>262</v>
      </c>
      <c r="B48" s="259">
        <v>79</v>
      </c>
      <c r="C48" s="260">
        <v>69</v>
      </c>
      <c r="D48" s="259">
        <v>85</v>
      </c>
      <c r="E48" s="261">
        <v>60</v>
      </c>
      <c r="F48" s="262">
        <v>100</v>
      </c>
      <c r="G48" s="261">
        <v>49</v>
      </c>
      <c r="H48" s="262">
        <v>48</v>
      </c>
      <c r="I48" s="261">
        <v>69</v>
      </c>
      <c r="J48" s="259">
        <v>70</v>
      </c>
      <c r="K48" s="261">
        <v>100</v>
      </c>
      <c r="L48" s="259">
        <v>100</v>
      </c>
      <c r="M48" s="261">
        <v>80</v>
      </c>
      <c r="N48" s="259">
        <v>76</v>
      </c>
      <c r="O48" s="261">
        <v>70</v>
      </c>
      <c r="P48" s="259"/>
      <c r="Q48" s="261"/>
      <c r="R48" s="259"/>
      <c r="S48" s="261"/>
      <c r="T48" s="259"/>
      <c r="U48" s="261"/>
      <c r="V48" s="259"/>
      <c r="W48" s="261"/>
      <c r="X48" s="263"/>
      <c r="Y48" s="267">
        <f>AVERAGE(B48:O48)</f>
        <v>75.357142857142861</v>
      </c>
      <c r="Z48" s="267">
        <f>STDEV(B48:O48)</f>
        <v>17.023093558037992</v>
      </c>
    </row>
    <row r="49" spans="1:26" x14ac:dyDescent="0.2">
      <c r="A49" s="253" t="s">
        <v>264</v>
      </c>
      <c r="B49" s="259">
        <v>21</v>
      </c>
      <c r="C49" s="260">
        <v>93</v>
      </c>
      <c r="D49" s="259">
        <v>20</v>
      </c>
      <c r="E49" s="261">
        <v>51</v>
      </c>
      <c r="F49" s="262">
        <v>59</v>
      </c>
      <c r="G49" s="261">
        <v>80</v>
      </c>
      <c r="H49" s="262">
        <v>29</v>
      </c>
      <c r="I49" s="261">
        <v>45</v>
      </c>
      <c r="J49" s="259">
        <v>84</v>
      </c>
      <c r="K49" s="261">
        <v>31</v>
      </c>
      <c r="L49" s="259">
        <v>20</v>
      </c>
      <c r="M49" s="261">
        <v>40</v>
      </c>
      <c r="N49" s="259">
        <v>37</v>
      </c>
      <c r="O49" s="261">
        <v>19</v>
      </c>
      <c r="P49" s="259">
        <v>28</v>
      </c>
      <c r="Q49" s="261">
        <v>39</v>
      </c>
      <c r="R49" s="259">
        <v>30</v>
      </c>
      <c r="S49" s="261">
        <v>39</v>
      </c>
      <c r="T49" s="259">
        <v>62</v>
      </c>
      <c r="U49" s="261">
        <v>72</v>
      </c>
      <c r="V49" s="259">
        <v>10</v>
      </c>
      <c r="W49" s="261">
        <v>30</v>
      </c>
      <c r="X49" s="263">
        <v>63</v>
      </c>
      <c r="Y49" s="267">
        <f>AVERAGE(B49:X49)</f>
        <v>43.565217391304351</v>
      </c>
      <c r="Z49" s="267">
        <f>STDEV(B49:X49)</f>
        <v>23.01743625040595</v>
      </c>
    </row>
    <row r="51" spans="1:26" x14ac:dyDescent="0.2">
      <c r="A51" s="253" t="s">
        <v>265</v>
      </c>
      <c r="B51" s="259">
        <v>39</v>
      </c>
      <c r="C51" s="260">
        <v>89</v>
      </c>
      <c r="D51" s="259">
        <v>69</v>
      </c>
      <c r="E51" s="261">
        <v>60</v>
      </c>
      <c r="F51" s="262">
        <v>90</v>
      </c>
      <c r="G51" s="261">
        <v>80</v>
      </c>
      <c r="H51" s="262">
        <v>82</v>
      </c>
      <c r="I51" s="261">
        <v>90</v>
      </c>
      <c r="J51" s="259">
        <v>90</v>
      </c>
      <c r="K51" s="261">
        <v>87</v>
      </c>
      <c r="L51" s="259">
        <v>94</v>
      </c>
      <c r="M51" s="261">
        <v>100</v>
      </c>
      <c r="N51" s="259">
        <v>83</v>
      </c>
      <c r="O51" s="261">
        <v>100</v>
      </c>
      <c r="P51" s="259"/>
      <c r="Q51" s="261"/>
      <c r="R51" s="259"/>
      <c r="S51" s="261"/>
      <c r="T51" s="259"/>
      <c r="U51" s="261"/>
      <c r="V51" s="259"/>
      <c r="W51" s="261"/>
      <c r="X51" s="263"/>
      <c r="Y51" s="267">
        <f>AVERAGE(B51:O51)</f>
        <v>82.357142857142861</v>
      </c>
      <c r="Z51" s="267">
        <f>STDEV(B51:O51)</f>
        <v>16.555766566166817</v>
      </c>
    </row>
    <row r="52" spans="1:26" x14ac:dyDescent="0.2">
      <c r="A52" s="253" t="s">
        <v>267</v>
      </c>
      <c r="B52" s="259">
        <v>20</v>
      </c>
      <c r="C52" s="260">
        <v>90</v>
      </c>
      <c r="D52" s="259">
        <v>30</v>
      </c>
      <c r="E52" s="261">
        <v>20</v>
      </c>
      <c r="F52" s="262">
        <v>35</v>
      </c>
      <c r="G52" s="261">
        <v>70</v>
      </c>
      <c r="H52" s="262">
        <v>29</v>
      </c>
      <c r="I52" s="261">
        <v>34</v>
      </c>
      <c r="J52" s="259">
        <v>92</v>
      </c>
      <c r="K52" s="261">
        <v>19</v>
      </c>
      <c r="L52" s="259">
        <v>19</v>
      </c>
      <c r="M52" s="261">
        <v>59</v>
      </c>
      <c r="N52" s="259">
        <v>40</v>
      </c>
      <c r="O52" s="261">
        <v>10</v>
      </c>
      <c r="P52" s="259">
        <v>24</v>
      </c>
      <c r="Q52" s="261">
        <v>48</v>
      </c>
      <c r="R52" s="259">
        <v>51</v>
      </c>
      <c r="S52" s="261">
        <v>20</v>
      </c>
      <c r="T52" s="259">
        <v>59</v>
      </c>
      <c r="U52" s="261">
        <v>74</v>
      </c>
      <c r="V52" s="259">
        <v>30</v>
      </c>
      <c r="W52" s="261">
        <v>40</v>
      </c>
      <c r="X52" s="263">
        <v>50</v>
      </c>
      <c r="Y52" s="267">
        <f>AVERAGE(B52:X52)</f>
        <v>41.869565217391305</v>
      </c>
      <c r="Z52" s="267">
        <f>STDEV(B52:X52)</f>
        <v>23.166010265484935</v>
      </c>
    </row>
    <row r="53" spans="1:26" x14ac:dyDescent="0.2">
      <c r="Y53" s="251" t="s">
        <v>301</v>
      </c>
      <c r="Z53" s="267">
        <f>AVERAGE(Y33:Y52)</f>
        <v>55.41725820763088</v>
      </c>
    </row>
    <row r="54" spans="1:26" x14ac:dyDescent="0.2">
      <c r="A54" s="251" t="s">
        <v>297</v>
      </c>
    </row>
    <row r="55" spans="1:26" x14ac:dyDescent="0.2">
      <c r="A55" s="253" t="s">
        <v>248</v>
      </c>
      <c r="B55" s="259">
        <v>80</v>
      </c>
      <c r="C55" s="260">
        <v>75</v>
      </c>
      <c r="D55" s="259">
        <v>32</v>
      </c>
      <c r="E55" s="261">
        <v>80</v>
      </c>
      <c r="F55" s="262">
        <v>70</v>
      </c>
      <c r="G55" s="261">
        <v>59</v>
      </c>
      <c r="H55" s="262">
        <v>30</v>
      </c>
      <c r="I55" s="261">
        <v>60</v>
      </c>
      <c r="J55" s="259">
        <v>40</v>
      </c>
      <c r="K55" s="261">
        <v>30</v>
      </c>
      <c r="L55" s="259">
        <v>43</v>
      </c>
      <c r="M55" s="261">
        <v>65</v>
      </c>
      <c r="N55" s="259">
        <v>30</v>
      </c>
      <c r="O55" s="261">
        <v>69</v>
      </c>
      <c r="P55" s="259">
        <v>75</v>
      </c>
      <c r="Q55" s="261">
        <v>49</v>
      </c>
      <c r="R55" s="259"/>
      <c r="S55" s="261"/>
      <c r="T55" s="259"/>
      <c r="U55" s="261"/>
      <c r="V55" s="259"/>
      <c r="W55" s="261"/>
      <c r="X55" s="263"/>
      <c r="Y55" s="267">
        <f>AVERAGE(B55:Q55)</f>
        <v>55.4375</v>
      </c>
      <c r="Z55" s="267">
        <f>STDEV(B55:Q55)</f>
        <v>19.005152810049523</v>
      </c>
    </row>
    <row r="56" spans="1:26" x14ac:dyDescent="0.2">
      <c r="A56" s="253" t="s">
        <v>249</v>
      </c>
      <c r="B56" s="259">
        <v>40</v>
      </c>
      <c r="C56" s="260">
        <v>54</v>
      </c>
      <c r="D56" s="259">
        <v>21</v>
      </c>
      <c r="E56" s="261">
        <v>60</v>
      </c>
      <c r="F56" s="262">
        <v>40</v>
      </c>
      <c r="G56" s="261">
        <v>60</v>
      </c>
      <c r="H56" s="262">
        <v>30</v>
      </c>
      <c r="I56" s="261">
        <v>25</v>
      </c>
      <c r="J56" s="259">
        <v>77</v>
      </c>
      <c r="K56" s="261">
        <v>50</v>
      </c>
      <c r="L56" s="259">
        <v>51</v>
      </c>
      <c r="M56" s="261">
        <v>50</v>
      </c>
      <c r="N56" s="259">
        <v>59</v>
      </c>
      <c r="O56" s="261">
        <v>40</v>
      </c>
      <c r="P56" s="259">
        <v>58</v>
      </c>
      <c r="Q56" s="261">
        <v>59</v>
      </c>
      <c r="R56" s="259">
        <v>59</v>
      </c>
      <c r="S56" s="261">
        <v>49</v>
      </c>
      <c r="T56" s="259">
        <v>75</v>
      </c>
      <c r="U56" s="261">
        <v>78</v>
      </c>
      <c r="V56" s="259">
        <v>59</v>
      </c>
      <c r="W56" s="261">
        <v>50</v>
      </c>
      <c r="X56" s="263">
        <v>51</v>
      </c>
      <c r="Y56" s="267">
        <f>AVERAGE(B56:X56)</f>
        <v>51.956521739130437</v>
      </c>
      <c r="Z56" s="267">
        <f>STDEV(B56:X56)</f>
        <v>14.806258691603617</v>
      </c>
    </row>
    <row r="58" spans="1:26" x14ac:dyDescent="0.2">
      <c r="A58" s="253" t="s">
        <v>252</v>
      </c>
      <c r="B58" s="259">
        <v>56</v>
      </c>
      <c r="C58" s="260">
        <v>40</v>
      </c>
      <c r="D58" s="259">
        <v>94</v>
      </c>
      <c r="E58" s="261">
        <v>49</v>
      </c>
      <c r="F58" s="262">
        <v>50</v>
      </c>
      <c r="G58" s="261">
        <v>20</v>
      </c>
      <c r="H58" s="262">
        <v>66</v>
      </c>
      <c r="I58" s="261">
        <v>31</v>
      </c>
      <c r="J58" s="259">
        <v>30</v>
      </c>
      <c r="K58" s="261">
        <v>57</v>
      </c>
      <c r="L58" s="259">
        <v>41</v>
      </c>
      <c r="M58" s="261">
        <v>59</v>
      </c>
      <c r="N58" s="259">
        <v>59</v>
      </c>
      <c r="O58" s="261">
        <v>40</v>
      </c>
      <c r="P58" s="259">
        <v>60</v>
      </c>
      <c r="Q58" s="261">
        <v>60</v>
      </c>
      <c r="R58" s="259"/>
      <c r="S58" s="261"/>
      <c r="T58" s="259"/>
      <c r="U58" s="261"/>
      <c r="V58" s="259"/>
      <c r="W58" s="261"/>
      <c r="X58" s="263"/>
      <c r="Y58" s="267">
        <f>AVERAGE(B58:Q58)</f>
        <v>50.75</v>
      </c>
      <c r="Z58" s="267">
        <f>STDEV(B58:Q58)</f>
        <v>17.460431457059322</v>
      </c>
    </row>
    <row r="59" spans="1:26" x14ac:dyDescent="0.2">
      <c r="A59" s="253" t="s">
        <v>251</v>
      </c>
      <c r="B59" s="259">
        <v>39</v>
      </c>
      <c r="C59" s="260">
        <v>16</v>
      </c>
      <c r="D59" s="259">
        <v>37</v>
      </c>
      <c r="E59" s="261">
        <v>69</v>
      </c>
      <c r="F59" s="262">
        <v>56</v>
      </c>
      <c r="G59" s="261">
        <v>50</v>
      </c>
      <c r="H59" s="262">
        <v>31</v>
      </c>
      <c r="I59" s="261">
        <v>71</v>
      </c>
      <c r="J59" s="259">
        <v>61</v>
      </c>
      <c r="K59" s="261">
        <v>50</v>
      </c>
      <c r="L59" s="259">
        <v>69</v>
      </c>
      <c r="M59" s="261">
        <v>30</v>
      </c>
      <c r="N59" s="259">
        <v>33</v>
      </c>
      <c r="O59" s="261">
        <v>19</v>
      </c>
      <c r="P59" s="259">
        <v>37</v>
      </c>
      <c r="Q59" s="261">
        <v>61</v>
      </c>
      <c r="R59" s="259">
        <v>40</v>
      </c>
      <c r="S59" s="261">
        <v>20</v>
      </c>
      <c r="T59" s="259">
        <v>55</v>
      </c>
      <c r="U59" s="261">
        <v>72</v>
      </c>
      <c r="V59" s="259">
        <v>10</v>
      </c>
      <c r="W59" s="261">
        <v>49</v>
      </c>
      <c r="X59" s="263">
        <v>47</v>
      </c>
      <c r="Y59" s="267">
        <f>AVERAGE(B59:X59)</f>
        <v>44.434782608695649</v>
      </c>
      <c r="Z59" s="267">
        <f>STDEV(B59:X59)</f>
        <v>18.431263181089697</v>
      </c>
    </row>
    <row r="61" spans="1:26" x14ac:dyDescent="0.2">
      <c r="A61" s="253" t="s">
        <v>255</v>
      </c>
      <c r="B61" s="259">
        <v>50</v>
      </c>
      <c r="C61" s="260">
        <v>50</v>
      </c>
      <c r="D61" s="259">
        <v>78</v>
      </c>
      <c r="E61" s="261">
        <v>55</v>
      </c>
      <c r="F61" s="262">
        <v>59</v>
      </c>
      <c r="G61" s="261">
        <v>30</v>
      </c>
      <c r="H61" s="262">
        <v>81</v>
      </c>
      <c r="I61" s="261">
        <v>28</v>
      </c>
      <c r="J61" s="259">
        <v>70</v>
      </c>
      <c r="K61" s="261">
        <v>23</v>
      </c>
      <c r="L61" s="259">
        <v>40</v>
      </c>
      <c r="M61" s="261">
        <v>69</v>
      </c>
      <c r="N61" s="259">
        <v>29</v>
      </c>
      <c r="O61" s="261">
        <v>79</v>
      </c>
      <c r="P61" s="259">
        <v>69</v>
      </c>
      <c r="Q61" s="261">
        <v>50</v>
      </c>
      <c r="R61" s="259"/>
      <c r="S61" s="261"/>
      <c r="T61" s="259"/>
      <c r="U61" s="261"/>
      <c r="V61" s="259"/>
      <c r="W61" s="261"/>
      <c r="X61" s="263"/>
      <c r="Y61" s="267">
        <f>AVERAGE(B61:Q61)</f>
        <v>53.75</v>
      </c>
      <c r="Z61" s="267">
        <f>STDEV(B61:Q61)</f>
        <v>19.566978986718073</v>
      </c>
    </row>
    <row r="62" spans="1:26" x14ac:dyDescent="0.2">
      <c r="A62" s="253" t="s">
        <v>256</v>
      </c>
      <c r="B62" s="259">
        <v>29</v>
      </c>
      <c r="C62" s="260">
        <v>37</v>
      </c>
      <c r="D62" s="259">
        <v>58</v>
      </c>
      <c r="E62" s="261">
        <v>50</v>
      </c>
      <c r="F62" s="262">
        <v>40</v>
      </c>
      <c r="G62" s="261">
        <v>59</v>
      </c>
      <c r="H62" s="262">
        <v>20</v>
      </c>
      <c r="I62" s="261">
        <v>58</v>
      </c>
      <c r="J62" s="259">
        <v>86</v>
      </c>
      <c r="K62" s="261">
        <v>69</v>
      </c>
      <c r="L62" s="259">
        <v>19</v>
      </c>
      <c r="M62" s="261">
        <v>71</v>
      </c>
      <c r="N62" s="259">
        <v>61</v>
      </c>
      <c r="O62" s="261">
        <v>50</v>
      </c>
      <c r="P62" s="259">
        <v>44</v>
      </c>
      <c r="Q62" s="261">
        <v>50</v>
      </c>
      <c r="R62" s="259">
        <v>70</v>
      </c>
      <c r="S62" s="261">
        <v>20</v>
      </c>
      <c r="T62" s="259">
        <v>73</v>
      </c>
      <c r="U62" s="261">
        <v>82</v>
      </c>
      <c r="V62" s="259">
        <v>50</v>
      </c>
      <c r="W62" s="261">
        <v>80</v>
      </c>
      <c r="X62" s="263">
        <v>51</v>
      </c>
      <c r="Y62" s="267">
        <f>AVERAGE(B62:X62)</f>
        <v>53.347826086956523</v>
      </c>
      <c r="Z62" s="267">
        <f>STDEV(B62:X62)</f>
        <v>19.692196644753778</v>
      </c>
    </row>
    <row r="64" spans="1:26" x14ac:dyDescent="0.2">
      <c r="A64" s="253" t="s">
        <v>257</v>
      </c>
      <c r="B64" s="259">
        <v>75</v>
      </c>
      <c r="C64" s="260">
        <v>81</v>
      </c>
      <c r="D64" s="259">
        <v>84</v>
      </c>
      <c r="E64" s="261">
        <v>64</v>
      </c>
      <c r="F64" s="262">
        <v>59</v>
      </c>
      <c r="G64" s="261">
        <v>80</v>
      </c>
      <c r="H64" s="262">
        <v>59</v>
      </c>
      <c r="I64" s="261">
        <v>68</v>
      </c>
      <c r="J64" s="259">
        <v>49</v>
      </c>
      <c r="K64" s="261">
        <v>56</v>
      </c>
      <c r="L64" s="259">
        <v>31</v>
      </c>
      <c r="M64" s="261">
        <v>85</v>
      </c>
      <c r="N64" s="259">
        <v>70</v>
      </c>
      <c r="O64" s="261">
        <v>77</v>
      </c>
      <c r="P64" s="259">
        <v>84</v>
      </c>
      <c r="Q64" s="261">
        <v>80</v>
      </c>
      <c r="R64" s="259"/>
      <c r="S64" s="261"/>
      <c r="T64" s="259"/>
      <c r="U64" s="261"/>
      <c r="V64" s="259"/>
      <c r="W64" s="261"/>
      <c r="X64" s="263"/>
      <c r="Y64" s="267">
        <f>AVERAGE(B64:Q64)</f>
        <v>68.875</v>
      </c>
      <c r="Z64" s="267">
        <f>STDEV(B64:Q64)</f>
        <v>15.125585388120797</v>
      </c>
    </row>
    <row r="65" spans="1:26" x14ac:dyDescent="0.2">
      <c r="A65" s="253" t="s">
        <v>258</v>
      </c>
      <c r="B65" s="259">
        <v>19</v>
      </c>
      <c r="C65" s="260">
        <v>39</v>
      </c>
      <c r="D65" s="259">
        <v>47</v>
      </c>
      <c r="E65" s="261">
        <v>51</v>
      </c>
      <c r="F65" s="262">
        <v>69</v>
      </c>
      <c r="G65" s="261">
        <v>50</v>
      </c>
      <c r="H65" s="262">
        <v>30</v>
      </c>
      <c r="I65" s="261">
        <v>15</v>
      </c>
      <c r="J65" s="259">
        <v>70</v>
      </c>
      <c r="K65" s="261">
        <v>42</v>
      </c>
      <c r="L65" s="259">
        <v>26</v>
      </c>
      <c r="M65" s="261">
        <v>40</v>
      </c>
      <c r="N65" s="259">
        <v>43</v>
      </c>
      <c r="O65" s="261">
        <v>30</v>
      </c>
      <c r="P65" s="259">
        <v>30</v>
      </c>
      <c r="Q65" s="261">
        <v>50</v>
      </c>
      <c r="R65" s="259">
        <v>72</v>
      </c>
      <c r="S65" s="261">
        <v>20</v>
      </c>
      <c r="T65" s="259">
        <v>69</v>
      </c>
      <c r="U65" s="261">
        <v>84</v>
      </c>
      <c r="V65" s="259">
        <v>69</v>
      </c>
      <c r="W65" s="261">
        <v>50</v>
      </c>
      <c r="X65" s="263">
        <v>33</v>
      </c>
      <c r="Y65" s="267">
        <f>AVERAGE(B65:X65)</f>
        <v>45.565217391304351</v>
      </c>
      <c r="Z65" s="267">
        <f>STDEV(B65:X65)</f>
        <v>19.265669152799706</v>
      </c>
    </row>
    <row r="67" spans="1:26" x14ac:dyDescent="0.2">
      <c r="A67" s="253" t="s">
        <v>260</v>
      </c>
      <c r="B67" s="259">
        <v>43</v>
      </c>
      <c r="C67" s="260">
        <v>71</v>
      </c>
      <c r="D67" s="259">
        <v>21</v>
      </c>
      <c r="E67" s="261">
        <v>62</v>
      </c>
      <c r="F67" s="262">
        <v>80</v>
      </c>
      <c r="G67" s="261">
        <v>50</v>
      </c>
      <c r="H67" s="262">
        <v>77</v>
      </c>
      <c r="I67" s="261">
        <v>62</v>
      </c>
      <c r="J67" s="259">
        <v>19</v>
      </c>
      <c r="K67" s="261">
        <v>30</v>
      </c>
      <c r="L67" s="259">
        <v>30</v>
      </c>
      <c r="M67" s="261">
        <v>63</v>
      </c>
      <c r="N67" s="259">
        <v>40</v>
      </c>
      <c r="O67" s="261">
        <v>59</v>
      </c>
      <c r="P67" s="259">
        <v>70</v>
      </c>
      <c r="Q67" s="261">
        <v>40</v>
      </c>
      <c r="R67" s="259"/>
      <c r="S67" s="261"/>
      <c r="T67" s="259"/>
      <c r="U67" s="261"/>
      <c r="V67" s="259"/>
      <c r="W67" s="261"/>
      <c r="X67" s="263"/>
      <c r="Y67" s="267">
        <f>AVERAGE(B67:Q67)</f>
        <v>51.0625</v>
      </c>
      <c r="Z67" s="267">
        <f>STDEV(B67:Q67)</f>
        <v>19.733115145190162</v>
      </c>
    </row>
    <row r="68" spans="1:26" x14ac:dyDescent="0.2">
      <c r="A68" s="253" t="s">
        <v>261</v>
      </c>
      <c r="B68" s="259">
        <v>20</v>
      </c>
      <c r="C68" s="260">
        <v>50</v>
      </c>
      <c r="D68" s="259">
        <v>50</v>
      </c>
      <c r="E68" s="261">
        <v>38</v>
      </c>
      <c r="F68" s="262">
        <v>50</v>
      </c>
      <c r="G68" s="261">
        <v>0</v>
      </c>
      <c r="H68" s="262">
        <v>4</v>
      </c>
      <c r="I68" s="261">
        <v>40</v>
      </c>
      <c r="J68" s="259">
        <v>63</v>
      </c>
      <c r="K68" s="261">
        <v>38</v>
      </c>
      <c r="L68" s="259">
        <v>18</v>
      </c>
      <c r="M68" s="261">
        <v>30</v>
      </c>
      <c r="N68" s="259">
        <v>42</v>
      </c>
      <c r="O68" s="261">
        <v>30</v>
      </c>
      <c r="P68" s="259">
        <v>0</v>
      </c>
      <c r="Q68" s="261">
        <v>50</v>
      </c>
      <c r="R68" s="259">
        <v>20</v>
      </c>
      <c r="S68" s="261">
        <v>21</v>
      </c>
      <c r="T68" s="259">
        <v>48</v>
      </c>
      <c r="U68" s="261">
        <v>85</v>
      </c>
      <c r="V68" s="259">
        <v>20</v>
      </c>
      <c r="W68" s="261">
        <v>40</v>
      </c>
      <c r="X68" s="263">
        <v>39</v>
      </c>
      <c r="Y68" s="267">
        <f>AVERAGE(B68:X68)</f>
        <v>34.608695652173914</v>
      </c>
      <c r="Z68" s="267">
        <f>STDEV(B68:X68)</f>
        <v>20.341938609757971</v>
      </c>
    </row>
    <row r="70" spans="1:26" x14ac:dyDescent="0.2">
      <c r="A70" s="253" t="s">
        <v>263</v>
      </c>
      <c r="B70" s="259">
        <v>80</v>
      </c>
      <c r="C70" s="260">
        <v>79</v>
      </c>
      <c r="D70" s="259">
        <v>95</v>
      </c>
      <c r="E70" s="261">
        <v>77</v>
      </c>
      <c r="F70" s="262">
        <v>69</v>
      </c>
      <c r="G70" s="261">
        <v>60</v>
      </c>
      <c r="H70" s="262">
        <v>64</v>
      </c>
      <c r="I70" s="261">
        <v>80</v>
      </c>
      <c r="J70" s="259">
        <v>60</v>
      </c>
      <c r="K70" s="261">
        <v>62</v>
      </c>
      <c r="L70" s="259">
        <v>37</v>
      </c>
      <c r="M70" s="261">
        <v>87</v>
      </c>
      <c r="N70" s="259">
        <v>41</v>
      </c>
      <c r="O70" s="261">
        <v>91</v>
      </c>
      <c r="P70" s="259">
        <v>69</v>
      </c>
      <c r="Q70" s="261">
        <v>69</v>
      </c>
      <c r="R70" s="259"/>
      <c r="S70" s="261"/>
      <c r="T70" s="259"/>
      <c r="U70" s="261"/>
      <c r="V70" s="259"/>
      <c r="W70" s="261"/>
      <c r="X70" s="263"/>
      <c r="Y70" s="267">
        <f>AVERAGE(B70:Q70)</f>
        <v>70</v>
      </c>
      <c r="Z70" s="267">
        <f>STDEV(B70:Q70)</f>
        <v>16.161683080669537</v>
      </c>
    </row>
    <row r="71" spans="1:26" x14ac:dyDescent="0.2">
      <c r="A71" s="253" t="s">
        <v>264</v>
      </c>
      <c r="B71" s="259">
        <v>10</v>
      </c>
      <c r="C71" s="260">
        <v>24</v>
      </c>
      <c r="D71" s="259">
        <v>50</v>
      </c>
      <c r="E71" s="261">
        <v>60</v>
      </c>
      <c r="F71" s="262">
        <v>77</v>
      </c>
      <c r="G71" s="261">
        <v>81</v>
      </c>
      <c r="H71" s="262">
        <v>38</v>
      </c>
      <c r="I71" s="261">
        <v>38</v>
      </c>
      <c r="J71" s="259">
        <v>61</v>
      </c>
      <c r="K71" s="261">
        <v>50</v>
      </c>
      <c r="L71" s="259">
        <v>60</v>
      </c>
      <c r="M71" s="261">
        <v>39</v>
      </c>
      <c r="N71" s="259">
        <v>41</v>
      </c>
      <c r="O71" s="261">
        <v>20</v>
      </c>
      <c r="P71" s="259">
        <v>38</v>
      </c>
      <c r="Q71" s="261">
        <v>51</v>
      </c>
      <c r="R71" s="259">
        <v>28</v>
      </c>
      <c r="S71" s="261">
        <v>40</v>
      </c>
      <c r="T71" s="259">
        <v>68</v>
      </c>
      <c r="U71" s="261">
        <v>58</v>
      </c>
      <c r="V71" s="259">
        <v>60</v>
      </c>
      <c r="W71" s="261">
        <v>69</v>
      </c>
      <c r="X71" s="263">
        <v>78</v>
      </c>
      <c r="Y71" s="267">
        <f>AVERAGE(B71:X71)</f>
        <v>49.521739130434781</v>
      </c>
      <c r="Z71" s="267">
        <f>STDEV(B71:X71)</f>
        <v>19.1094207257653</v>
      </c>
    </row>
    <row r="73" spans="1:26" x14ac:dyDescent="0.2">
      <c r="A73" s="253" t="s">
        <v>266</v>
      </c>
      <c r="B73" s="259">
        <v>89</v>
      </c>
      <c r="C73" s="260">
        <v>80</v>
      </c>
      <c r="D73" s="259">
        <v>88</v>
      </c>
      <c r="E73" s="261">
        <v>60</v>
      </c>
      <c r="F73" s="262">
        <v>70</v>
      </c>
      <c r="G73" s="261">
        <v>60</v>
      </c>
      <c r="H73" s="262">
        <v>30</v>
      </c>
      <c r="I73" s="261">
        <v>67</v>
      </c>
      <c r="J73" s="259">
        <v>90</v>
      </c>
      <c r="K73" s="261">
        <v>57</v>
      </c>
      <c r="L73" s="259">
        <v>29</v>
      </c>
      <c r="M73" s="261">
        <v>96</v>
      </c>
      <c r="N73" s="259">
        <v>41</v>
      </c>
      <c r="O73" s="261">
        <v>80</v>
      </c>
      <c r="P73" s="259">
        <v>94</v>
      </c>
      <c r="Q73" s="261">
        <v>80</v>
      </c>
      <c r="R73" s="259"/>
      <c r="S73" s="261"/>
      <c r="T73" s="259"/>
      <c r="U73" s="261"/>
      <c r="V73" s="259"/>
      <c r="W73" s="261"/>
      <c r="X73" s="263"/>
      <c r="Y73" s="267">
        <f>AVERAGE(B73:Q73)</f>
        <v>69.4375</v>
      </c>
      <c r="Z73" s="267">
        <f>STDEV(B73:Q73)</f>
        <v>21.805102613837889</v>
      </c>
    </row>
    <row r="74" spans="1:26" x14ac:dyDescent="0.2">
      <c r="A74" s="253" t="s">
        <v>267</v>
      </c>
      <c r="B74" s="259">
        <v>39</v>
      </c>
      <c r="C74" s="260">
        <v>68</v>
      </c>
      <c r="D74" s="259">
        <v>58</v>
      </c>
      <c r="E74" s="261">
        <v>58</v>
      </c>
      <c r="F74" s="262">
        <v>60</v>
      </c>
      <c r="G74" s="261">
        <v>100</v>
      </c>
      <c r="H74" s="262">
        <v>60</v>
      </c>
      <c r="I74" s="261">
        <v>41</v>
      </c>
      <c r="J74" s="259">
        <v>66</v>
      </c>
      <c r="K74" s="261">
        <v>69</v>
      </c>
      <c r="L74" s="259">
        <v>51</v>
      </c>
      <c r="M74" s="261">
        <v>50</v>
      </c>
      <c r="N74" s="259">
        <v>54</v>
      </c>
      <c r="O74" s="261">
        <v>40</v>
      </c>
      <c r="P74" s="259">
        <v>62</v>
      </c>
      <c r="Q74" s="261">
        <v>70</v>
      </c>
      <c r="R74" s="259">
        <v>49</v>
      </c>
      <c r="S74" s="261">
        <v>39</v>
      </c>
      <c r="T74" s="259">
        <v>87</v>
      </c>
      <c r="U74" s="261">
        <v>75</v>
      </c>
      <c r="V74" s="259">
        <v>80</v>
      </c>
      <c r="W74" s="261">
        <v>50</v>
      </c>
      <c r="X74" s="263">
        <v>68</v>
      </c>
      <c r="Y74" s="267">
        <f>AVERAGE(B74:X74)</f>
        <v>60.608695652173914</v>
      </c>
      <c r="Z74" s="267">
        <f>STDEV(B74:X74)</f>
        <v>15.643003462003486</v>
      </c>
    </row>
    <row r="75" spans="1:26" x14ac:dyDescent="0.2">
      <c r="Y75" s="251" t="s">
        <v>301</v>
      </c>
      <c r="Z75" s="267">
        <f>AVERAGE(Y55:Y74)</f>
        <v>54.239712732919259</v>
      </c>
    </row>
    <row r="77" spans="1:26" x14ac:dyDescent="0.2">
      <c r="A77" s="251" t="s">
        <v>298</v>
      </c>
      <c r="Y77" s="266" t="s">
        <v>62</v>
      </c>
    </row>
    <row r="78" spans="1:26" x14ac:dyDescent="0.2">
      <c r="A78" s="253" t="s">
        <v>248</v>
      </c>
      <c r="B78" s="259">
        <v>36</v>
      </c>
      <c r="C78" s="260">
        <v>3</v>
      </c>
      <c r="D78" s="259">
        <v>95</v>
      </c>
      <c r="E78" s="261">
        <v>9</v>
      </c>
      <c r="F78" s="262">
        <v>49</v>
      </c>
      <c r="G78" s="261">
        <v>0</v>
      </c>
      <c r="H78" s="262">
        <v>64</v>
      </c>
      <c r="I78" s="261">
        <v>64</v>
      </c>
      <c r="J78" s="259">
        <v>9</v>
      </c>
      <c r="K78" s="261">
        <v>0</v>
      </c>
      <c r="L78" s="259">
        <v>40</v>
      </c>
      <c r="M78" s="261">
        <v>40</v>
      </c>
      <c r="N78" s="259">
        <v>90</v>
      </c>
      <c r="O78" s="261">
        <v>50</v>
      </c>
      <c r="P78" s="259">
        <v>25</v>
      </c>
      <c r="Q78" s="261">
        <v>39</v>
      </c>
      <c r="R78" s="259"/>
      <c r="S78" s="261"/>
      <c r="T78" s="259"/>
      <c r="U78" s="261"/>
      <c r="V78" s="259"/>
      <c r="W78" s="261"/>
      <c r="X78" s="263"/>
      <c r="Y78" s="267">
        <f>AVERAGE(B78:Q78)</f>
        <v>38.3125</v>
      </c>
      <c r="Z78" s="267">
        <f>STDEV(B78:Q78)</f>
        <v>30.050443701660491</v>
      </c>
    </row>
    <row r="79" spans="1:26" x14ac:dyDescent="0.2">
      <c r="A79" s="253" t="s">
        <v>249</v>
      </c>
      <c r="B79" s="259">
        <v>9</v>
      </c>
      <c r="C79" s="260">
        <v>12</v>
      </c>
      <c r="D79" s="259">
        <v>0</v>
      </c>
      <c r="E79" s="261">
        <v>18</v>
      </c>
      <c r="F79" s="262">
        <v>60</v>
      </c>
      <c r="G79" s="261">
        <v>0</v>
      </c>
      <c r="H79" s="262">
        <v>39</v>
      </c>
      <c r="I79" s="261">
        <v>73</v>
      </c>
      <c r="J79" s="259">
        <v>79</v>
      </c>
      <c r="K79" s="261">
        <v>60</v>
      </c>
      <c r="L79" s="259">
        <v>61</v>
      </c>
      <c r="M79" s="261">
        <v>0</v>
      </c>
      <c r="N79" s="259">
        <v>68</v>
      </c>
      <c r="O79" s="261">
        <v>19</v>
      </c>
      <c r="P79" s="259">
        <v>33</v>
      </c>
      <c r="Q79" s="261">
        <v>20</v>
      </c>
      <c r="R79" s="259">
        <v>29</v>
      </c>
      <c r="S79" s="261">
        <v>9</v>
      </c>
      <c r="T79" s="259">
        <v>50</v>
      </c>
      <c r="U79" s="261">
        <v>74</v>
      </c>
      <c r="V79" s="259">
        <v>20</v>
      </c>
      <c r="W79" s="261">
        <v>19</v>
      </c>
      <c r="X79" s="263">
        <v>1</v>
      </c>
      <c r="Y79" s="267">
        <f>AVERAGE(B79:X79)</f>
        <v>32.739130434782609</v>
      </c>
      <c r="Z79" s="267">
        <f>STDEV(B79:X79)</f>
        <v>27.003732723971108</v>
      </c>
    </row>
    <row r="81" spans="1:26" x14ac:dyDescent="0.2">
      <c r="A81" s="253" t="s">
        <v>252</v>
      </c>
      <c r="B81" s="259">
        <v>70</v>
      </c>
      <c r="C81" s="260">
        <v>3</v>
      </c>
      <c r="D81" s="259">
        <v>49</v>
      </c>
      <c r="E81" s="261">
        <v>34</v>
      </c>
      <c r="F81" s="262">
        <v>70</v>
      </c>
      <c r="G81" s="261">
        <v>0</v>
      </c>
      <c r="H81" s="262">
        <v>18</v>
      </c>
      <c r="I81" s="261">
        <v>41</v>
      </c>
      <c r="J81" s="259">
        <v>0</v>
      </c>
      <c r="K81" s="261">
        <v>19</v>
      </c>
      <c r="L81" s="259">
        <v>19</v>
      </c>
      <c r="M81" s="261">
        <v>80</v>
      </c>
      <c r="N81" s="259">
        <v>75</v>
      </c>
      <c r="O81" s="261">
        <v>29</v>
      </c>
      <c r="P81" s="259">
        <v>60</v>
      </c>
      <c r="Q81" s="261">
        <v>30</v>
      </c>
      <c r="R81" s="259"/>
      <c r="S81" s="261"/>
      <c r="T81" s="259"/>
      <c r="U81" s="261"/>
      <c r="V81" s="259"/>
      <c r="W81" s="261"/>
      <c r="X81" s="263"/>
      <c r="Y81" s="267">
        <f>AVERAGE(B81:Q81)</f>
        <v>37.3125</v>
      </c>
      <c r="Z81" s="267">
        <f>STDEV(B81:Q81)</f>
        <v>27.304990386374428</v>
      </c>
    </row>
    <row r="82" spans="1:26" x14ac:dyDescent="0.2">
      <c r="A82" s="253" t="s">
        <v>251</v>
      </c>
      <c r="B82" s="259">
        <v>10</v>
      </c>
      <c r="C82" s="260">
        <v>2</v>
      </c>
      <c r="D82" s="259">
        <v>5</v>
      </c>
      <c r="E82" s="261">
        <v>78</v>
      </c>
      <c r="F82" s="262">
        <v>60</v>
      </c>
      <c r="G82" s="261">
        <v>100</v>
      </c>
      <c r="H82" s="262">
        <v>14</v>
      </c>
      <c r="I82" s="261">
        <v>72</v>
      </c>
      <c r="J82" s="259">
        <v>70</v>
      </c>
      <c r="K82" s="261">
        <v>41</v>
      </c>
      <c r="L82" s="259">
        <v>30</v>
      </c>
      <c r="M82" s="261">
        <v>20</v>
      </c>
      <c r="N82" s="259">
        <v>46</v>
      </c>
      <c r="O82" s="261">
        <v>19</v>
      </c>
      <c r="P82" s="259">
        <v>8</v>
      </c>
      <c r="Q82" s="261">
        <v>54</v>
      </c>
      <c r="R82" s="259">
        <v>71</v>
      </c>
      <c r="S82" s="261">
        <v>0</v>
      </c>
      <c r="T82" s="259">
        <v>39</v>
      </c>
      <c r="U82" s="261">
        <v>79</v>
      </c>
      <c r="V82" s="259">
        <v>40</v>
      </c>
      <c r="W82" s="261">
        <v>50</v>
      </c>
      <c r="X82" s="263">
        <v>5</v>
      </c>
      <c r="Y82" s="267">
        <f>AVERAGE(B82:X82)</f>
        <v>39.695652173913047</v>
      </c>
      <c r="Z82" s="267">
        <f>STDEV(B82:X82)</f>
        <v>29.554933110163606</v>
      </c>
    </row>
    <row r="84" spans="1:26" x14ac:dyDescent="0.2">
      <c r="A84" s="253" t="s">
        <v>255</v>
      </c>
      <c r="B84" s="259">
        <v>60</v>
      </c>
      <c r="C84" s="260">
        <v>0</v>
      </c>
      <c r="D84" s="259">
        <v>87</v>
      </c>
      <c r="E84" s="261">
        <v>10</v>
      </c>
      <c r="F84" s="262">
        <v>20</v>
      </c>
      <c r="G84" s="261">
        <v>50</v>
      </c>
      <c r="H84" s="262">
        <v>59</v>
      </c>
      <c r="I84" s="261">
        <v>66</v>
      </c>
      <c r="J84" s="259">
        <v>19</v>
      </c>
      <c r="K84" s="261">
        <v>76</v>
      </c>
      <c r="L84" s="259">
        <v>65</v>
      </c>
      <c r="M84" s="261">
        <v>40</v>
      </c>
      <c r="N84" s="259">
        <v>69</v>
      </c>
      <c r="O84" s="261">
        <v>36</v>
      </c>
      <c r="P84" s="259">
        <v>45</v>
      </c>
      <c r="Q84" s="261">
        <v>50</v>
      </c>
      <c r="R84" s="259"/>
      <c r="S84" s="261"/>
      <c r="T84" s="259"/>
      <c r="U84" s="261"/>
      <c r="V84" s="259"/>
      <c r="W84" s="261"/>
      <c r="X84" s="263"/>
      <c r="Y84" s="267">
        <f>AVERAGE(B84:Q84)</f>
        <v>47</v>
      </c>
      <c r="Z84" s="267">
        <f>STDEV(B84:Q84)</f>
        <v>24.773641906940799</v>
      </c>
    </row>
    <row r="85" spans="1:26" x14ac:dyDescent="0.2">
      <c r="A85" s="253" t="s">
        <v>256</v>
      </c>
      <c r="B85" s="259">
        <v>60</v>
      </c>
      <c r="C85" s="260">
        <v>10</v>
      </c>
      <c r="D85" s="259">
        <v>50</v>
      </c>
      <c r="E85" s="261">
        <v>81</v>
      </c>
      <c r="F85" s="262">
        <v>75</v>
      </c>
      <c r="G85" s="261">
        <v>100</v>
      </c>
      <c r="H85" s="262">
        <v>60</v>
      </c>
      <c r="I85" s="261">
        <v>86</v>
      </c>
      <c r="J85" s="259">
        <v>100</v>
      </c>
      <c r="K85" s="261">
        <v>69</v>
      </c>
      <c r="L85" s="259">
        <v>38</v>
      </c>
      <c r="M85" s="261">
        <v>50</v>
      </c>
      <c r="N85" s="259">
        <v>73</v>
      </c>
      <c r="O85" s="261">
        <v>40</v>
      </c>
      <c r="P85" s="259">
        <v>25</v>
      </c>
      <c r="Q85" s="261">
        <v>61</v>
      </c>
      <c r="R85" s="259">
        <v>41</v>
      </c>
      <c r="S85" s="261">
        <v>20</v>
      </c>
      <c r="T85" s="259">
        <v>59</v>
      </c>
      <c r="U85" s="261">
        <v>90</v>
      </c>
      <c r="V85" s="259">
        <v>59</v>
      </c>
      <c r="W85" s="261">
        <v>80</v>
      </c>
      <c r="X85" s="263">
        <v>9</v>
      </c>
      <c r="Y85" s="267">
        <f>AVERAGE(B85:X85)</f>
        <v>58.086956521739133</v>
      </c>
      <c r="Z85" s="267">
        <f>STDEV(B85:X85)</f>
        <v>26.441896925967292</v>
      </c>
    </row>
    <row r="87" spans="1:26" x14ac:dyDescent="0.2">
      <c r="A87" s="253" t="s">
        <v>257</v>
      </c>
      <c r="B87" s="259">
        <v>81</v>
      </c>
      <c r="C87" s="260">
        <v>8</v>
      </c>
      <c r="D87" s="259">
        <v>50</v>
      </c>
      <c r="E87" s="261">
        <v>25</v>
      </c>
      <c r="F87" s="262">
        <v>0</v>
      </c>
      <c r="G87" s="261">
        <v>0</v>
      </c>
      <c r="H87" s="262">
        <v>39</v>
      </c>
      <c r="I87" s="261">
        <v>30</v>
      </c>
      <c r="J87" s="259">
        <v>9</v>
      </c>
      <c r="K87" s="261">
        <v>9</v>
      </c>
      <c r="L87" s="259">
        <v>0</v>
      </c>
      <c r="M87" s="261">
        <v>19</v>
      </c>
      <c r="N87" s="259">
        <v>60</v>
      </c>
      <c r="O87" s="261">
        <v>0</v>
      </c>
      <c r="P87" s="259">
        <v>30</v>
      </c>
      <c r="Q87" s="261">
        <v>20</v>
      </c>
      <c r="R87" s="259"/>
      <c r="S87" s="261"/>
      <c r="T87" s="259"/>
      <c r="U87" s="261"/>
      <c r="V87" s="259"/>
      <c r="W87" s="261"/>
      <c r="X87" s="263"/>
      <c r="Y87" s="267">
        <f>AVERAGE(B87:Q87)</f>
        <v>23.75</v>
      </c>
      <c r="Z87" s="267">
        <f>STDEV(B87:Q87)</f>
        <v>23.90118546571836</v>
      </c>
    </row>
    <row r="88" spans="1:26" x14ac:dyDescent="0.2">
      <c r="A88" s="253" t="s">
        <v>258</v>
      </c>
      <c r="B88" s="259">
        <v>0</v>
      </c>
      <c r="C88" s="260">
        <v>3</v>
      </c>
      <c r="D88" s="259">
        <v>0</v>
      </c>
      <c r="E88" s="261">
        <v>0</v>
      </c>
      <c r="F88" s="262">
        <v>24</v>
      </c>
      <c r="G88" s="261">
        <v>0</v>
      </c>
      <c r="H88" s="262">
        <v>0</v>
      </c>
      <c r="I88" s="261">
        <v>0</v>
      </c>
      <c r="J88" s="259">
        <v>57</v>
      </c>
      <c r="K88" s="261">
        <v>39</v>
      </c>
      <c r="L88" s="259">
        <v>10</v>
      </c>
      <c r="M88" s="261">
        <v>0</v>
      </c>
      <c r="N88" s="259">
        <v>26</v>
      </c>
      <c r="O88" s="261">
        <v>0</v>
      </c>
      <c r="P88" s="259">
        <v>16</v>
      </c>
      <c r="Q88" s="261">
        <v>47</v>
      </c>
      <c r="R88" s="259">
        <v>0</v>
      </c>
      <c r="S88" s="261">
        <v>10</v>
      </c>
      <c r="T88" s="259">
        <v>0</v>
      </c>
      <c r="U88" s="261">
        <v>61</v>
      </c>
      <c r="V88" s="259">
        <v>0</v>
      </c>
      <c r="W88" s="261">
        <v>0</v>
      </c>
      <c r="X88" s="263">
        <v>0</v>
      </c>
      <c r="Y88" s="267">
        <f>AVERAGE(B88:X88)</f>
        <v>12.739130434782609</v>
      </c>
      <c r="Z88" s="267">
        <f>STDEV(B88:X88)</f>
        <v>19.868241884301757</v>
      </c>
    </row>
    <row r="90" spans="1:26" x14ac:dyDescent="0.2">
      <c r="A90" s="253" t="s">
        <v>260</v>
      </c>
      <c r="B90" s="259">
        <v>40</v>
      </c>
      <c r="C90" s="260">
        <v>5</v>
      </c>
      <c r="D90" s="259">
        <v>8</v>
      </c>
      <c r="E90" s="261">
        <v>15</v>
      </c>
      <c r="F90" s="262">
        <v>10</v>
      </c>
      <c r="G90" s="261">
        <v>0</v>
      </c>
      <c r="H90" s="262">
        <v>42</v>
      </c>
      <c r="I90" s="261">
        <v>68</v>
      </c>
      <c r="J90" s="259">
        <v>0</v>
      </c>
      <c r="K90" s="261">
        <v>0</v>
      </c>
      <c r="L90" s="259">
        <v>14</v>
      </c>
      <c r="M90" s="261">
        <v>30</v>
      </c>
      <c r="N90" s="259">
        <v>40</v>
      </c>
      <c r="O90" s="261">
        <v>49</v>
      </c>
      <c r="P90" s="259">
        <v>10</v>
      </c>
      <c r="Q90" s="261">
        <v>20</v>
      </c>
      <c r="R90" s="259"/>
      <c r="S90" s="261"/>
      <c r="T90" s="259"/>
      <c r="U90" s="261"/>
      <c r="V90" s="259"/>
      <c r="W90" s="261"/>
      <c r="X90" s="263"/>
      <c r="Y90" s="267">
        <f>AVERAGE(B90:Q90)</f>
        <v>21.9375</v>
      </c>
      <c r="Z90" s="267">
        <f>STDEV(B90:Q90)</f>
        <v>20.492173302670135</v>
      </c>
    </row>
    <row r="91" spans="1:26" x14ac:dyDescent="0.2">
      <c r="A91" s="253" t="s">
        <v>261</v>
      </c>
      <c r="B91" s="259">
        <v>10</v>
      </c>
      <c r="C91" s="260">
        <v>0</v>
      </c>
      <c r="D91" s="259">
        <v>0</v>
      </c>
      <c r="E91" s="261">
        <v>0</v>
      </c>
      <c r="F91" s="262">
        <v>40</v>
      </c>
      <c r="G91" s="261">
        <v>40</v>
      </c>
      <c r="H91" s="262">
        <v>25</v>
      </c>
      <c r="I91" s="261">
        <v>69</v>
      </c>
      <c r="J91" s="259">
        <v>43</v>
      </c>
      <c r="K91" s="261">
        <v>39</v>
      </c>
      <c r="L91" s="259">
        <v>8</v>
      </c>
      <c r="M91" s="261">
        <v>30</v>
      </c>
      <c r="N91" s="259">
        <v>30</v>
      </c>
      <c r="O91" s="261">
        <v>10</v>
      </c>
      <c r="P91" s="259">
        <v>29</v>
      </c>
      <c r="Q91" s="261">
        <v>19</v>
      </c>
      <c r="R91" s="259">
        <v>10</v>
      </c>
      <c r="S91" s="261">
        <v>9</v>
      </c>
      <c r="T91" s="259">
        <v>49</v>
      </c>
      <c r="U91" s="261">
        <v>79</v>
      </c>
      <c r="V91" s="259">
        <v>30</v>
      </c>
      <c r="W91" s="261">
        <v>10</v>
      </c>
      <c r="X91" s="263">
        <v>31</v>
      </c>
      <c r="Y91" s="267">
        <f>AVERAGE(B91:X91)</f>
        <v>26.521739130434781</v>
      </c>
      <c r="Z91" s="267">
        <f>STDEV(B91:X91)</f>
        <v>21.13564323648</v>
      </c>
    </row>
    <row r="93" spans="1:26" x14ac:dyDescent="0.2">
      <c r="A93" s="253" t="s">
        <v>263</v>
      </c>
      <c r="B93" s="259">
        <v>50</v>
      </c>
      <c r="C93" s="260">
        <v>2</v>
      </c>
      <c r="D93" s="259">
        <v>59</v>
      </c>
      <c r="E93" s="261">
        <v>25</v>
      </c>
      <c r="F93" s="262">
        <v>70</v>
      </c>
      <c r="G93" s="261">
        <v>10</v>
      </c>
      <c r="H93" s="262">
        <v>18</v>
      </c>
      <c r="I93" s="261">
        <v>18</v>
      </c>
      <c r="J93" s="259">
        <v>20</v>
      </c>
      <c r="K93" s="261">
        <v>7</v>
      </c>
      <c r="L93" s="259">
        <v>9</v>
      </c>
      <c r="M93" s="261">
        <v>37</v>
      </c>
      <c r="N93" s="259">
        <v>58</v>
      </c>
      <c r="O93" s="261">
        <v>40</v>
      </c>
      <c r="P93" s="259">
        <v>10</v>
      </c>
      <c r="Q93" s="261">
        <v>20</v>
      </c>
      <c r="R93" s="259"/>
      <c r="S93" s="261"/>
      <c r="T93" s="259"/>
      <c r="U93" s="261"/>
      <c r="V93" s="259"/>
      <c r="W93" s="261"/>
      <c r="X93" s="263"/>
      <c r="Y93" s="267">
        <f>AVERAGE(B93:Q93)</f>
        <v>28.3125</v>
      </c>
      <c r="Z93" s="267">
        <f>STDEV(B93:Q93)</f>
        <v>21.284481827534975</v>
      </c>
    </row>
    <row r="94" spans="1:26" x14ac:dyDescent="0.2">
      <c r="A94" s="253" t="s">
        <v>264</v>
      </c>
      <c r="B94" s="259">
        <v>0</v>
      </c>
      <c r="C94" s="260">
        <v>0</v>
      </c>
      <c r="D94" s="259">
        <v>50</v>
      </c>
      <c r="E94" s="261">
        <v>17</v>
      </c>
      <c r="F94" s="262">
        <v>60</v>
      </c>
      <c r="G94" s="261">
        <v>89</v>
      </c>
      <c r="H94" s="262">
        <v>0</v>
      </c>
      <c r="I94" s="261">
        <v>39</v>
      </c>
      <c r="J94" s="259">
        <v>71</v>
      </c>
      <c r="K94" s="261">
        <v>59</v>
      </c>
      <c r="L94" s="259">
        <v>9</v>
      </c>
      <c r="M94" s="261">
        <v>10</v>
      </c>
      <c r="N94" s="259">
        <v>30</v>
      </c>
      <c r="O94" s="261">
        <v>10</v>
      </c>
      <c r="P94" s="259">
        <v>36</v>
      </c>
      <c r="Q94" s="261">
        <v>0</v>
      </c>
      <c r="R94" s="259">
        <v>19</v>
      </c>
      <c r="S94" s="261">
        <v>20</v>
      </c>
      <c r="T94" s="259">
        <v>50</v>
      </c>
      <c r="U94" s="261">
        <v>91</v>
      </c>
      <c r="V94" s="259">
        <v>20</v>
      </c>
      <c r="W94" s="261">
        <v>59</v>
      </c>
      <c r="X94" s="263">
        <v>0</v>
      </c>
      <c r="Y94" s="267">
        <f>AVERAGE(B94:X94)</f>
        <v>32.130434782608695</v>
      </c>
      <c r="Z94" s="267">
        <f>STDEV(B94:X94)</f>
        <v>29.005178766160309</v>
      </c>
    </row>
    <row r="96" spans="1:26" x14ac:dyDescent="0.2">
      <c r="A96" s="253" t="s">
        <v>266</v>
      </c>
      <c r="B96" s="259">
        <v>29</v>
      </c>
      <c r="C96" s="260">
        <v>5</v>
      </c>
      <c r="D96" s="259">
        <v>15</v>
      </c>
      <c r="E96" s="261">
        <v>30</v>
      </c>
      <c r="F96" s="262">
        <v>10</v>
      </c>
      <c r="G96" s="261">
        <v>0</v>
      </c>
      <c r="H96" s="262">
        <v>14</v>
      </c>
      <c r="I96" s="261">
        <v>24</v>
      </c>
      <c r="J96" s="259">
        <v>20</v>
      </c>
      <c r="K96" s="261">
        <v>10</v>
      </c>
      <c r="L96" s="259">
        <v>14</v>
      </c>
      <c r="M96" s="261">
        <v>10</v>
      </c>
      <c r="N96" s="259">
        <v>13</v>
      </c>
      <c r="O96" s="261">
        <v>39</v>
      </c>
      <c r="P96" s="259">
        <v>60</v>
      </c>
      <c r="Q96" s="261">
        <v>50</v>
      </c>
      <c r="R96" s="259"/>
      <c r="S96" s="261"/>
      <c r="T96" s="259"/>
      <c r="U96" s="261"/>
      <c r="V96" s="259"/>
      <c r="W96" s="261"/>
      <c r="X96" s="263"/>
      <c r="Y96" s="267">
        <f>AVERAGE(B96:Q96)</f>
        <v>21.4375</v>
      </c>
      <c r="Z96" s="267">
        <f>STDEV(B96:Q96)</f>
        <v>16.52460286966074</v>
      </c>
    </row>
    <row r="97" spans="1:26" x14ac:dyDescent="0.2">
      <c r="A97" s="253" t="s">
        <v>267</v>
      </c>
      <c r="B97" s="259">
        <v>10</v>
      </c>
      <c r="C97" s="260">
        <v>17</v>
      </c>
      <c r="D97" s="259">
        <v>0</v>
      </c>
      <c r="E97" s="261">
        <v>0</v>
      </c>
      <c r="F97" s="262">
        <v>65</v>
      </c>
      <c r="G97" s="261">
        <v>0</v>
      </c>
      <c r="H97" s="262">
        <v>7</v>
      </c>
      <c r="I97" s="261">
        <v>71</v>
      </c>
      <c r="J97" s="259">
        <v>71</v>
      </c>
      <c r="K97" s="261">
        <v>20</v>
      </c>
      <c r="L97" s="259">
        <v>10</v>
      </c>
      <c r="M97" s="261">
        <v>0</v>
      </c>
      <c r="N97" s="259">
        <v>40</v>
      </c>
      <c r="O97" s="261">
        <v>20</v>
      </c>
      <c r="P97" s="259">
        <v>35</v>
      </c>
      <c r="Q97" s="261">
        <v>19</v>
      </c>
      <c r="R97" s="259">
        <v>10</v>
      </c>
      <c r="S97" s="261">
        <v>10</v>
      </c>
      <c r="T97" s="259">
        <v>49</v>
      </c>
      <c r="U97" s="261">
        <v>72</v>
      </c>
      <c r="V97" s="259">
        <v>0</v>
      </c>
      <c r="W97" s="261">
        <v>50</v>
      </c>
      <c r="X97" s="263">
        <v>5</v>
      </c>
      <c r="Y97" s="267">
        <f>AVERAGE(B97:X97)</f>
        <v>25.260869565217391</v>
      </c>
      <c r="Z97" s="267">
        <f>STDEV(B97:X97)</f>
        <v>25.641261831282705</v>
      </c>
    </row>
    <row r="98" spans="1:26" x14ac:dyDescent="0.2">
      <c r="Y98" s="251" t="s">
        <v>301</v>
      </c>
      <c r="Z98" s="267">
        <f>AVERAGE(Y78:Y97)</f>
        <v>31.802600931677013</v>
      </c>
    </row>
    <row r="100" spans="1:26" x14ac:dyDescent="0.2">
      <c r="A100" s="253" t="s">
        <v>247</v>
      </c>
      <c r="B100" s="259">
        <v>0</v>
      </c>
      <c r="C100" s="260">
        <v>0</v>
      </c>
      <c r="D100" s="259">
        <v>0</v>
      </c>
      <c r="E100" s="261">
        <v>9</v>
      </c>
      <c r="F100" s="262">
        <v>0</v>
      </c>
      <c r="G100" s="261">
        <v>10</v>
      </c>
      <c r="H100" s="262">
        <v>0</v>
      </c>
      <c r="I100" s="261">
        <v>0</v>
      </c>
      <c r="J100" s="259">
        <v>0</v>
      </c>
      <c r="K100" s="261">
        <v>0</v>
      </c>
      <c r="L100" s="259">
        <v>0</v>
      </c>
      <c r="M100" s="261">
        <v>0</v>
      </c>
      <c r="N100" s="259">
        <v>0</v>
      </c>
      <c r="O100" s="261">
        <v>0</v>
      </c>
    </row>
    <row r="101" spans="1:26" x14ac:dyDescent="0.2">
      <c r="A101" s="253" t="s">
        <v>247</v>
      </c>
      <c r="B101" s="259">
        <v>63</v>
      </c>
      <c r="C101" s="260">
        <v>79</v>
      </c>
      <c r="D101" s="259">
        <v>95</v>
      </c>
      <c r="E101" s="261">
        <v>59</v>
      </c>
      <c r="F101" s="262">
        <v>100</v>
      </c>
      <c r="G101" s="261">
        <v>77</v>
      </c>
      <c r="H101" s="262">
        <v>78</v>
      </c>
      <c r="I101" s="261">
        <v>60</v>
      </c>
      <c r="J101" s="259">
        <v>86</v>
      </c>
      <c r="K101" s="261">
        <v>84</v>
      </c>
      <c r="L101" s="259">
        <v>100</v>
      </c>
      <c r="M101" s="261">
        <v>79</v>
      </c>
      <c r="N101" s="259">
        <v>70</v>
      </c>
      <c r="O101" s="261">
        <v>90</v>
      </c>
    </row>
  </sheetData>
  <sortState ref="AF4:AF10">
    <sortCondition ref="AF4"/>
  </sortState>
  <mergeCells count="1">
    <mergeCell ref="AC2:AE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Z3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W143"/>
  <sheetViews>
    <sheetView topLeftCell="A114" zoomScaleNormal="100" workbookViewId="0">
      <pane xSplit="1" topLeftCell="B1" activePane="topRight" state="frozen"/>
      <selection pane="topRight" activeCell="A4" sqref="A4:A143"/>
    </sheetView>
  </sheetViews>
  <sheetFormatPr defaultRowHeight="11.25" x14ac:dyDescent="0.2"/>
  <cols>
    <col min="1" max="1" width="19.5" style="12" bestFit="1" customWidth="1"/>
    <col min="2" max="3" width="5.625" style="13" customWidth="1"/>
    <col min="4" max="5" width="5.625" style="14" customWidth="1"/>
    <col min="6" max="10" width="5.625" style="13" customWidth="1"/>
    <col min="11" max="11" width="5.625" style="39" customWidth="1"/>
    <col min="12" max="12" width="5.625" style="15" customWidth="1"/>
    <col min="13" max="14" width="5.625" style="13" customWidth="1"/>
    <col min="15" max="15" width="5.625" style="39" customWidth="1"/>
    <col min="16" max="18" width="5.625" style="13" customWidth="1"/>
    <col min="19" max="19" width="5.625" style="15" customWidth="1"/>
    <col min="20" max="47" width="5.625" style="13" customWidth="1"/>
    <col min="48" max="49" width="6.875" style="3" customWidth="1"/>
    <col min="50" max="16384" width="9" style="3"/>
  </cols>
  <sheetData>
    <row r="1" spans="1:49" ht="15" customHeight="1" thickBot="1" x14ac:dyDescent="0.25">
      <c r="A1" s="280" t="s">
        <v>1</v>
      </c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0"/>
      <c r="Z1" s="282" t="s">
        <v>0</v>
      </c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4"/>
    </row>
    <row r="2" spans="1:49" s="74" customFormat="1" ht="21" customHeight="1" x14ac:dyDescent="0.2">
      <c r="A2" s="280"/>
      <c r="B2" s="31" t="s">
        <v>7</v>
      </c>
      <c r="C2" s="32"/>
      <c r="D2" s="33" t="s">
        <v>8</v>
      </c>
      <c r="E2" s="34"/>
      <c r="F2" s="31" t="s">
        <v>9</v>
      </c>
      <c r="G2" s="32"/>
      <c r="H2" s="35" t="s">
        <v>10</v>
      </c>
      <c r="I2" s="36"/>
      <c r="J2" s="31" t="s">
        <v>11</v>
      </c>
      <c r="K2" s="32"/>
      <c r="L2" s="35" t="s">
        <v>22</v>
      </c>
      <c r="M2" s="36"/>
      <c r="N2" s="31" t="s">
        <v>21</v>
      </c>
      <c r="O2" s="32"/>
      <c r="P2" s="35" t="s">
        <v>31</v>
      </c>
      <c r="Q2" s="36"/>
      <c r="R2" s="31" t="s">
        <v>32</v>
      </c>
      <c r="S2" s="32"/>
      <c r="T2" s="35" t="s">
        <v>33</v>
      </c>
      <c r="U2" s="36"/>
      <c r="V2" s="31" t="s">
        <v>34</v>
      </c>
      <c r="W2" s="32"/>
      <c r="X2" s="35" t="s">
        <v>35</v>
      </c>
      <c r="Y2" s="36"/>
      <c r="Z2" s="102" t="s">
        <v>37</v>
      </c>
      <c r="AA2" s="103"/>
      <c r="AB2" s="104" t="s">
        <v>36</v>
      </c>
      <c r="AC2" s="105"/>
      <c r="AD2" s="102" t="s">
        <v>38</v>
      </c>
      <c r="AE2" s="103"/>
      <c r="AF2" s="104" t="s">
        <v>46</v>
      </c>
      <c r="AG2" s="105"/>
      <c r="AH2" s="102" t="s">
        <v>45</v>
      </c>
      <c r="AI2" s="103"/>
      <c r="AJ2" s="104" t="s">
        <v>47</v>
      </c>
      <c r="AK2" s="105"/>
      <c r="AL2" s="102" t="s">
        <v>51</v>
      </c>
      <c r="AM2" s="103" t="s">
        <v>48</v>
      </c>
      <c r="AN2" s="104" t="s">
        <v>49</v>
      </c>
      <c r="AO2" s="105"/>
      <c r="AP2" s="102" t="s">
        <v>50</v>
      </c>
      <c r="AQ2" s="103"/>
      <c r="AR2" s="104" t="s">
        <v>59</v>
      </c>
      <c r="AS2" s="107"/>
      <c r="AT2" s="102" t="s">
        <v>68</v>
      </c>
      <c r="AU2" s="103"/>
      <c r="AV2" s="285" t="s">
        <v>62</v>
      </c>
      <c r="AW2" s="287" t="s">
        <v>63</v>
      </c>
    </row>
    <row r="3" spans="1:49" s="5" customFormat="1" ht="15" customHeight="1" x14ac:dyDescent="0.2">
      <c r="A3" s="280"/>
      <c r="B3" s="27" t="s">
        <v>61</v>
      </c>
      <c r="C3" s="27" t="s">
        <v>13</v>
      </c>
      <c r="D3" s="73" t="s">
        <v>61</v>
      </c>
      <c r="E3" s="73" t="s">
        <v>13</v>
      </c>
      <c r="F3" s="27" t="s">
        <v>61</v>
      </c>
      <c r="G3" s="27" t="s">
        <v>13</v>
      </c>
      <c r="H3" s="73" t="s">
        <v>61</v>
      </c>
      <c r="I3" s="73" t="s">
        <v>13</v>
      </c>
      <c r="J3" s="27" t="s">
        <v>61</v>
      </c>
      <c r="K3" s="27" t="s">
        <v>13</v>
      </c>
      <c r="L3" s="73" t="s">
        <v>61</v>
      </c>
      <c r="M3" s="73" t="s">
        <v>13</v>
      </c>
      <c r="N3" s="27" t="s">
        <v>61</v>
      </c>
      <c r="O3" s="27" t="s">
        <v>13</v>
      </c>
      <c r="P3" s="73" t="s">
        <v>61</v>
      </c>
      <c r="Q3" s="73" t="s">
        <v>13</v>
      </c>
      <c r="R3" s="27" t="s">
        <v>61</v>
      </c>
      <c r="S3" s="27" t="s">
        <v>13</v>
      </c>
      <c r="T3" s="73" t="s">
        <v>61</v>
      </c>
      <c r="U3" s="73" t="s">
        <v>13</v>
      </c>
      <c r="V3" s="27" t="s">
        <v>61</v>
      </c>
      <c r="W3" s="27" t="s">
        <v>13</v>
      </c>
      <c r="X3" s="73" t="s">
        <v>61</v>
      </c>
      <c r="Y3" s="73" t="s">
        <v>13</v>
      </c>
      <c r="Z3" s="27" t="s">
        <v>61</v>
      </c>
      <c r="AA3" s="27" t="s">
        <v>13</v>
      </c>
      <c r="AB3" s="73" t="s">
        <v>61</v>
      </c>
      <c r="AC3" s="73" t="s">
        <v>13</v>
      </c>
      <c r="AD3" s="27" t="s">
        <v>61</v>
      </c>
      <c r="AE3" s="27" t="s">
        <v>13</v>
      </c>
      <c r="AF3" s="73" t="s">
        <v>61</v>
      </c>
      <c r="AG3" s="73" t="s">
        <v>13</v>
      </c>
      <c r="AH3" s="27" t="s">
        <v>61</v>
      </c>
      <c r="AI3" s="27" t="s">
        <v>13</v>
      </c>
      <c r="AJ3" s="73" t="s">
        <v>61</v>
      </c>
      <c r="AK3" s="73" t="s">
        <v>13</v>
      </c>
      <c r="AL3" s="27" t="s">
        <v>61</v>
      </c>
      <c r="AM3" s="27" t="s">
        <v>13</v>
      </c>
      <c r="AN3" s="73" t="s">
        <v>61</v>
      </c>
      <c r="AO3" s="73" t="s">
        <v>13</v>
      </c>
      <c r="AP3" s="27" t="s">
        <v>61</v>
      </c>
      <c r="AQ3" s="27" t="s">
        <v>13</v>
      </c>
      <c r="AR3" s="73" t="s">
        <v>61</v>
      </c>
      <c r="AS3" s="75" t="s">
        <v>13</v>
      </c>
      <c r="AT3" s="27" t="s">
        <v>61</v>
      </c>
      <c r="AU3" s="27" t="s">
        <v>13</v>
      </c>
      <c r="AV3" s="286"/>
      <c r="AW3" s="288"/>
    </row>
    <row r="4" spans="1:49" x14ac:dyDescent="0.2">
      <c r="A4" s="11" t="str">
        <f>'Exp_3 (All)'!A4</f>
        <v>ParkJoy_0</v>
      </c>
      <c r="B4" s="28" t="str">
        <f>IF(OR(C4&gt;$AV4+2*$AW4,C4&lt;$AV4-2*$AW4),"Outlier","-")</f>
        <v>-</v>
      </c>
      <c r="C4" s="28">
        <v>0</v>
      </c>
      <c r="D4" s="9" t="str">
        <f>IF(OR(E4&gt;$AV4+3*$AW4,E4&lt;$AV4-3*$AW4),"Outlier","-")</f>
        <v>-</v>
      </c>
      <c r="E4" s="9">
        <v>0</v>
      </c>
      <c r="F4" s="28" t="str">
        <f>IF(OR(G4&gt;$AV4+3*$AW4,G4&lt;$AV4-3*$AW4),"Outlier","-")</f>
        <v>-</v>
      </c>
      <c r="G4" s="28">
        <v>0</v>
      </c>
      <c r="H4" s="9" t="str">
        <f>IF(OR(I4&gt;$AV4+3*$AW4,I4&lt;$AV4-3*$AW4),"Outlier","-")</f>
        <v>-</v>
      </c>
      <c r="I4" s="8">
        <v>0</v>
      </c>
      <c r="J4" s="28" t="str">
        <f>IF(OR(K4&gt;$AV4+3*$AW4,K4&lt;$AV4-3*$AW4),"Outlier","-")</f>
        <v>-</v>
      </c>
      <c r="K4" s="29">
        <v>0</v>
      </c>
      <c r="L4" s="9" t="str">
        <f>IF(OR(M4&gt;$AV4+3*$AW4,M4&lt;$AV4-3*$AW4),"Outlier","-")</f>
        <v>-</v>
      </c>
      <c r="M4" s="8">
        <v>0</v>
      </c>
      <c r="N4" s="28" t="str">
        <f>IF(OR(O4&gt;$AV4+3*$AW4,O4&lt;$AV4-3*$AW4),"Outlier","-")</f>
        <v>-</v>
      </c>
      <c r="O4" s="29">
        <v>0</v>
      </c>
      <c r="P4" s="9" t="str">
        <f>IF(OR(Q4&gt;$AV4+3*$AW4,Q4&lt;$AV4-3*$AW4),"Outlier","-")</f>
        <v>-</v>
      </c>
      <c r="Q4" s="8">
        <v>0</v>
      </c>
      <c r="R4" s="28" t="str">
        <f>IF(OR(S4&gt;$AV4+3*$AW4,S4&lt;$AV4-3*$AW4),"Outlier","-")</f>
        <v>-</v>
      </c>
      <c r="S4" s="28">
        <v>0</v>
      </c>
      <c r="T4" s="9" t="str">
        <f>IF(OR(U4&gt;$AV4+3*$AW4,U4&lt;$AV4-3*$AW4),"Outlier","-")</f>
        <v>-</v>
      </c>
      <c r="U4" s="8">
        <v>0</v>
      </c>
      <c r="V4" s="28" t="str">
        <f>IF(OR(W4&gt;$AV4+3*$AW4,W4&lt;$AV4-3*$AW4),"Outlier","-")</f>
        <v>-</v>
      </c>
      <c r="W4" s="28">
        <v>0</v>
      </c>
      <c r="X4" s="9" t="str">
        <f>IF(OR(Y4&gt;$AV4+3*$AW4,Y4&lt;$AV4-3*$AW4),"Outlier","-")</f>
        <v>-</v>
      </c>
      <c r="Y4" s="8">
        <v>0</v>
      </c>
      <c r="Z4" s="28" t="str">
        <f>IF(OR(AA4&gt;$AV4+3*$AW4,AA4&lt;$AV4-3*$AW4),"Outlier","-")</f>
        <v>-</v>
      </c>
      <c r="AA4" s="28">
        <v>0</v>
      </c>
      <c r="AB4" s="9" t="str">
        <f>IF(OR(AC4&gt;$AV4+3*$AW4,AC4&lt;$AV4-3*$AW4),"Outlier","-")</f>
        <v>-</v>
      </c>
      <c r="AC4" s="8">
        <v>0</v>
      </c>
      <c r="AD4" s="28" t="str">
        <f>IF(OR(AE4&gt;$AV4+3*$AW4,AE4&lt;$AV4-3*$AW4),"Outlier","-")</f>
        <v>-</v>
      </c>
      <c r="AE4" s="28">
        <v>0</v>
      </c>
      <c r="AF4" s="9" t="str">
        <f>IF(OR(AG4&gt;$AV4+3*$AW4,AG4&lt;$AV4-3*$AW4),"Outlier","-")</f>
        <v>-</v>
      </c>
      <c r="AG4" s="8">
        <v>0</v>
      </c>
      <c r="AH4" s="28" t="str">
        <f>IF(OR(AI4&gt;$AV4+3*$AW4,AI4&lt;$AV4-3*$AW4),"Outlier","-")</f>
        <v>-</v>
      </c>
      <c r="AI4" s="28">
        <v>0</v>
      </c>
      <c r="AJ4" s="9" t="str">
        <f>IF(OR(AK4&gt;$AV4+3*$AW4,AK4&lt;$AV4-3*$AW4),"Outlier","-")</f>
        <v>-</v>
      </c>
      <c r="AK4" s="8">
        <v>0</v>
      </c>
      <c r="AL4" s="28" t="str">
        <f>IF(OR(AM4&gt;$AV4+3*$AW4,AM4&lt;$AV4-3*$AW4),"Outlier","-")</f>
        <v>-</v>
      </c>
      <c r="AM4" s="28">
        <v>0</v>
      </c>
      <c r="AN4" s="9" t="str">
        <f>IF(OR(AO4&gt;$AV4+3*$AW4,AO4&lt;$AV4-3*$AW4),"Outlier","-")</f>
        <v>-</v>
      </c>
      <c r="AO4" s="8">
        <v>0</v>
      </c>
      <c r="AP4" s="28" t="str">
        <f>IF(OR(AQ4&gt;$AV4+3*$AW4,AQ4&lt;$AV4-3*$AW4),"Outlier","-")</f>
        <v>-</v>
      </c>
      <c r="AQ4" s="28">
        <v>0</v>
      </c>
      <c r="AR4" s="9" t="str">
        <f>IF(OR(AS4&gt;$AV4+3*$AW4,AS4&lt;$AV4-3*$AW4),"Outlier","-")</f>
        <v>-</v>
      </c>
      <c r="AS4" s="91">
        <v>0</v>
      </c>
      <c r="AT4" s="28" t="str">
        <f>IF(OR(AU4&gt;$AV4+3*$AW4,AU4&lt;$AV4-3*$AW4),"Outlier","-")</f>
        <v>-</v>
      </c>
      <c r="AU4" s="106">
        <v>0</v>
      </c>
      <c r="AV4" s="92">
        <f>'Exp_3 (Ann)'!Y4</f>
        <v>0</v>
      </c>
      <c r="AW4" s="79">
        <f>'Exp_3 (Ann)'!Z4</f>
        <v>0</v>
      </c>
    </row>
    <row r="5" spans="1:49" x14ac:dyDescent="0.2">
      <c r="A5" s="11" t="str">
        <f>'Exp_3 (All)'!A5</f>
        <v>ParkJoy_3</v>
      </c>
      <c r="B5" s="28" t="str">
        <f t="shared" ref="B5:B68" si="0">IF(OR(C5&gt;$AV5+3*$AW5,C5&lt;$AV5-3*$AW5),"Outlier","-")</f>
        <v>-</v>
      </c>
      <c r="C5" s="28">
        <v>9</v>
      </c>
      <c r="D5" s="9" t="str">
        <f t="shared" ref="D5:D68" si="1">IF(OR(E5&gt;$AV5+3*$AW5,E5&lt;$AV5-3*$AW5),"Outlier","-")</f>
        <v>-</v>
      </c>
      <c r="E5" s="9">
        <v>12</v>
      </c>
      <c r="F5" s="28" t="str">
        <f t="shared" ref="F5:F68" si="2">IF(OR(G5&gt;$AV5+3*$AW5,G5&lt;$AV5-3*$AW5),"Outlier","-")</f>
        <v>-</v>
      </c>
      <c r="G5" s="28">
        <v>0</v>
      </c>
      <c r="H5" s="9" t="str">
        <f t="shared" ref="H5:H68" si="3">IF(OR(I5&gt;$AV5+3*$AW5,I5&lt;$AV5-3*$AW5),"Outlier","-")</f>
        <v>-</v>
      </c>
      <c r="I5" s="8">
        <v>18</v>
      </c>
      <c r="J5" s="28" t="str">
        <f t="shared" ref="J5:J68" si="4">IF(OR(K5&gt;$AV5+3*$AW5,K5&lt;$AV5-3*$AW5),"Outlier","-")</f>
        <v>-</v>
      </c>
      <c r="K5" s="29">
        <v>60</v>
      </c>
      <c r="L5" s="9" t="str">
        <f t="shared" ref="L5:L68" si="5">IF(OR(M5&gt;$AV5+3*$AW5,M5&lt;$AV5-3*$AW5),"Outlier","-")</f>
        <v>-</v>
      </c>
      <c r="M5" s="8">
        <v>0</v>
      </c>
      <c r="N5" s="28" t="str">
        <f t="shared" ref="N5:N68" si="6">IF(OR(O5&gt;$AV5+3*$AW5,O5&lt;$AV5-3*$AW5),"Outlier","-")</f>
        <v>-</v>
      </c>
      <c r="O5" s="29">
        <v>39</v>
      </c>
      <c r="P5" s="9" t="str">
        <f t="shared" ref="P5:P68" si="7">IF(OR(Q5&gt;$AV5+3*$AW5,Q5&lt;$AV5-3*$AW5),"Outlier","-")</f>
        <v>-</v>
      </c>
      <c r="Q5" s="8">
        <v>73</v>
      </c>
      <c r="R5" s="28" t="str">
        <f t="shared" ref="R5:R68" si="8">IF(OR(S5&gt;$AV5+3*$AW5,S5&lt;$AV5-3*$AW5),"Outlier","-")</f>
        <v>-</v>
      </c>
      <c r="S5" s="28">
        <v>79</v>
      </c>
      <c r="T5" s="9" t="str">
        <f t="shared" ref="T5:T68" si="9">IF(OR(U5&gt;$AV5+3*$AW5,U5&lt;$AV5-3*$AW5),"Outlier","-")</f>
        <v>-</v>
      </c>
      <c r="U5" s="8">
        <v>60</v>
      </c>
      <c r="V5" s="28" t="str">
        <f t="shared" ref="V5:V68" si="10">IF(OR(W5&gt;$AV5+3*$AW5,W5&lt;$AV5-3*$AW5),"Outlier","-")</f>
        <v>-</v>
      </c>
      <c r="W5" s="28">
        <v>61</v>
      </c>
      <c r="X5" s="9" t="str">
        <f t="shared" ref="X5:X68" si="11">IF(OR(Y5&gt;$AV5+3*$AW5,Y5&lt;$AV5-3*$AW5),"Outlier","-")</f>
        <v>-</v>
      </c>
      <c r="Y5" s="8">
        <v>0</v>
      </c>
      <c r="Z5" s="28" t="str">
        <f t="shared" ref="Z5:Z68" si="12">IF(OR(AA5&gt;$AV5+3*$AW5,AA5&lt;$AV5-3*$AW5),"Outlier","-")</f>
        <v>-</v>
      </c>
      <c r="AA5" s="28">
        <v>68</v>
      </c>
      <c r="AB5" s="9">
        <v>1</v>
      </c>
      <c r="AC5" s="8">
        <v>19</v>
      </c>
      <c r="AD5" s="28" t="str">
        <f t="shared" ref="AD5:AD68" si="13">IF(OR(AE5&gt;$AV5+3*$AW5,AE5&lt;$AV5-3*$AW5),"Outlier","-")</f>
        <v>-</v>
      </c>
      <c r="AE5" s="28">
        <v>33</v>
      </c>
      <c r="AF5" s="9" t="str">
        <f t="shared" ref="AF5:AF68" si="14">IF(OR(AG5&gt;$AV5+3*$AW5,AG5&lt;$AV5-3*$AW5),"Outlier","-")</f>
        <v>-</v>
      </c>
      <c r="AG5" s="8">
        <v>20</v>
      </c>
      <c r="AH5" s="28" t="str">
        <f t="shared" ref="AH5:AH68" si="15">IF(OR(AI5&gt;$AV5+3*$AW5,AI5&lt;$AV5-3*$AW5),"Outlier","-")</f>
        <v>-</v>
      </c>
      <c r="AI5" s="28">
        <v>29</v>
      </c>
      <c r="AJ5" s="9" t="str">
        <f t="shared" ref="AJ5:AJ68" si="16">IF(OR(AK5&gt;$AV5+3*$AW5,AK5&lt;$AV5-3*$AW5),"Outlier","-")</f>
        <v>-</v>
      </c>
      <c r="AK5" s="8">
        <v>9</v>
      </c>
      <c r="AL5" s="28" t="str">
        <f t="shared" ref="AL5:AL68" si="17">IF(OR(AM5&gt;$AV5+3*$AW5,AM5&lt;$AV5-3*$AW5),"Outlier","-")</f>
        <v>-</v>
      </c>
      <c r="AM5" s="28">
        <v>50</v>
      </c>
      <c r="AN5" s="9" t="str">
        <f t="shared" ref="AN5:AN68" si="18">IF(OR(AO5&gt;$AV5+3*$AW5,AO5&lt;$AV5-3*$AW5),"Outlier","-")</f>
        <v>-</v>
      </c>
      <c r="AO5" s="8">
        <v>74</v>
      </c>
      <c r="AP5" s="28" t="str">
        <f t="shared" ref="AP5:AP68" si="19">IF(OR(AQ5&gt;$AV5+3*$AW5,AQ5&lt;$AV5-3*$AW5),"Outlier","-")</f>
        <v>-</v>
      </c>
      <c r="AQ5" s="28">
        <v>20</v>
      </c>
      <c r="AR5" s="9" t="str">
        <f t="shared" ref="AR5:AR68" si="20">IF(OR(AS5&gt;$AV5+3*$AW5,AS5&lt;$AV5-3*$AW5),"Outlier","-")</f>
        <v>-</v>
      </c>
      <c r="AS5" s="91">
        <v>19</v>
      </c>
      <c r="AT5" s="28" t="str">
        <f t="shared" ref="AT5:AT68" si="21">IF(OR(AU5&gt;$AV5+3*$AW5,AU5&lt;$AV5-3*$AW5),"Outlier","-")</f>
        <v>-</v>
      </c>
      <c r="AU5" s="106">
        <v>1</v>
      </c>
      <c r="AV5" s="92">
        <f>'Exp_3 (Ann)'!Y5</f>
        <v>32.739130434782609</v>
      </c>
      <c r="AW5" s="79">
        <f>'Exp_3 (Ann)'!Z5</f>
        <v>27.003732723971108</v>
      </c>
    </row>
    <row r="6" spans="1:49" x14ac:dyDescent="0.2">
      <c r="A6" s="11" t="str">
        <f>'Exp_3 (All)'!A6</f>
        <v>ParkJoy_12</v>
      </c>
      <c r="B6" s="28" t="str">
        <f t="shared" si="0"/>
        <v>-</v>
      </c>
      <c r="C6" s="28">
        <v>40</v>
      </c>
      <c r="D6" s="9" t="str">
        <f t="shared" si="1"/>
        <v>-</v>
      </c>
      <c r="E6" s="9">
        <v>54</v>
      </c>
      <c r="F6" s="28" t="str">
        <f t="shared" si="2"/>
        <v>-</v>
      </c>
      <c r="G6" s="28">
        <v>21</v>
      </c>
      <c r="H6" s="9" t="str">
        <f t="shared" si="3"/>
        <v>-</v>
      </c>
      <c r="I6" s="8">
        <v>60</v>
      </c>
      <c r="J6" s="28" t="str">
        <f t="shared" si="4"/>
        <v>-</v>
      </c>
      <c r="K6" s="29">
        <v>40</v>
      </c>
      <c r="L6" s="9" t="str">
        <f t="shared" si="5"/>
        <v>-</v>
      </c>
      <c r="M6" s="8">
        <v>60</v>
      </c>
      <c r="N6" s="28" t="str">
        <f t="shared" si="6"/>
        <v>-</v>
      </c>
      <c r="O6" s="29">
        <v>30</v>
      </c>
      <c r="P6" s="9" t="str">
        <f t="shared" si="7"/>
        <v>-</v>
      </c>
      <c r="Q6" s="8">
        <v>25</v>
      </c>
      <c r="R6" s="28" t="str">
        <f t="shared" si="8"/>
        <v>-</v>
      </c>
      <c r="S6" s="28">
        <v>77</v>
      </c>
      <c r="T6" s="9" t="str">
        <f t="shared" si="9"/>
        <v>-</v>
      </c>
      <c r="U6" s="8">
        <v>50</v>
      </c>
      <c r="V6" s="28" t="str">
        <f t="shared" si="10"/>
        <v>-</v>
      </c>
      <c r="W6" s="28">
        <v>51</v>
      </c>
      <c r="X6" s="9" t="str">
        <f t="shared" si="11"/>
        <v>-</v>
      </c>
      <c r="Y6" s="8">
        <v>50</v>
      </c>
      <c r="Z6" s="28" t="str">
        <f t="shared" si="12"/>
        <v>-</v>
      </c>
      <c r="AA6" s="28">
        <v>59</v>
      </c>
      <c r="AB6" s="9">
        <v>1</v>
      </c>
      <c r="AC6" s="8">
        <v>40</v>
      </c>
      <c r="AD6" s="28" t="str">
        <f t="shared" si="13"/>
        <v>-</v>
      </c>
      <c r="AE6" s="28">
        <v>58</v>
      </c>
      <c r="AF6" s="9" t="str">
        <f t="shared" si="14"/>
        <v>-</v>
      </c>
      <c r="AG6" s="8">
        <v>59</v>
      </c>
      <c r="AH6" s="28" t="str">
        <f t="shared" si="15"/>
        <v>-</v>
      </c>
      <c r="AI6" s="28">
        <v>59</v>
      </c>
      <c r="AJ6" s="9" t="str">
        <f t="shared" si="16"/>
        <v>-</v>
      </c>
      <c r="AK6" s="8">
        <v>49</v>
      </c>
      <c r="AL6" s="28" t="str">
        <f t="shared" si="17"/>
        <v>-</v>
      </c>
      <c r="AM6" s="28">
        <v>75</v>
      </c>
      <c r="AN6" s="9" t="str">
        <f t="shared" si="18"/>
        <v>-</v>
      </c>
      <c r="AO6" s="8">
        <v>78</v>
      </c>
      <c r="AP6" s="28" t="str">
        <f t="shared" si="19"/>
        <v>-</v>
      </c>
      <c r="AQ6" s="28">
        <v>59</v>
      </c>
      <c r="AR6" s="9" t="str">
        <f t="shared" si="20"/>
        <v>-</v>
      </c>
      <c r="AS6" s="91">
        <v>50</v>
      </c>
      <c r="AT6" s="28" t="str">
        <f t="shared" si="21"/>
        <v>-</v>
      </c>
      <c r="AU6" s="106">
        <v>51</v>
      </c>
      <c r="AV6" s="92">
        <f>'Exp_3 (Ann)'!Y6</f>
        <v>51.956521739130437</v>
      </c>
      <c r="AW6" s="79">
        <f>'Exp_3 (Ann)'!Z6</f>
        <v>14.806258691603617</v>
      </c>
    </row>
    <row r="7" spans="1:49" x14ac:dyDescent="0.2">
      <c r="A7" s="11" t="str">
        <f>'Exp_3 (All)'!A7</f>
        <v>ParkJoy_0_PckErr3</v>
      </c>
      <c r="B7" s="28" t="str">
        <f t="shared" si="0"/>
        <v>-</v>
      </c>
      <c r="C7" s="28">
        <v>10</v>
      </c>
      <c r="D7" s="9" t="str">
        <f t="shared" si="1"/>
        <v>-</v>
      </c>
      <c r="E7" s="9">
        <v>85</v>
      </c>
      <c r="F7" s="28" t="str">
        <f t="shared" si="2"/>
        <v>-</v>
      </c>
      <c r="G7" s="28">
        <v>24</v>
      </c>
      <c r="H7" s="9" t="str">
        <f t="shared" si="3"/>
        <v>-</v>
      </c>
      <c r="I7" s="8">
        <v>33</v>
      </c>
      <c r="J7" s="28" t="str">
        <f t="shared" si="4"/>
        <v>-</v>
      </c>
      <c r="K7" s="29">
        <v>45</v>
      </c>
      <c r="L7" s="9" t="str">
        <f t="shared" si="5"/>
        <v>-</v>
      </c>
      <c r="M7" s="8">
        <v>69</v>
      </c>
      <c r="N7" s="28" t="str">
        <f t="shared" si="6"/>
        <v>-</v>
      </c>
      <c r="O7" s="29">
        <v>19</v>
      </c>
      <c r="P7" s="9" t="str">
        <f t="shared" si="7"/>
        <v>-</v>
      </c>
      <c r="Q7" s="8">
        <v>30</v>
      </c>
      <c r="R7" s="28" t="str">
        <f t="shared" si="8"/>
        <v>-</v>
      </c>
      <c r="S7" s="28">
        <v>87</v>
      </c>
      <c r="T7" s="9" t="str">
        <f t="shared" si="9"/>
        <v>-</v>
      </c>
      <c r="U7" s="8">
        <v>50</v>
      </c>
      <c r="V7" s="28" t="str">
        <f t="shared" si="10"/>
        <v>-</v>
      </c>
      <c r="W7" s="28">
        <v>38</v>
      </c>
      <c r="X7" s="9" t="str">
        <f t="shared" si="11"/>
        <v>-</v>
      </c>
      <c r="Y7" s="8">
        <v>19</v>
      </c>
      <c r="Z7" s="28" t="str">
        <f t="shared" si="12"/>
        <v>-</v>
      </c>
      <c r="AA7" s="28">
        <v>49</v>
      </c>
      <c r="AB7" s="9">
        <v>1</v>
      </c>
      <c r="AC7" s="8">
        <v>20</v>
      </c>
      <c r="AD7" s="28" t="str">
        <f t="shared" si="13"/>
        <v>-</v>
      </c>
      <c r="AE7" s="28">
        <v>32</v>
      </c>
      <c r="AF7" s="9" t="str">
        <f t="shared" si="14"/>
        <v>-</v>
      </c>
      <c r="AG7" s="8">
        <v>27</v>
      </c>
      <c r="AH7" s="28" t="str">
        <f t="shared" si="15"/>
        <v>-</v>
      </c>
      <c r="AI7" s="28">
        <v>40</v>
      </c>
      <c r="AJ7" s="9" t="str">
        <f t="shared" si="16"/>
        <v>-</v>
      </c>
      <c r="AK7" s="8">
        <v>9</v>
      </c>
      <c r="AL7" s="28" t="str">
        <f t="shared" si="17"/>
        <v>-</v>
      </c>
      <c r="AM7" s="28">
        <v>70</v>
      </c>
      <c r="AN7" s="9" t="str">
        <f t="shared" si="18"/>
        <v>-</v>
      </c>
      <c r="AO7" s="8">
        <v>36</v>
      </c>
      <c r="AP7" s="28" t="str">
        <f t="shared" si="19"/>
        <v>-</v>
      </c>
      <c r="AQ7" s="28">
        <v>40</v>
      </c>
      <c r="AR7" s="9" t="str">
        <f t="shared" si="20"/>
        <v>-</v>
      </c>
      <c r="AS7" s="91">
        <v>30</v>
      </c>
      <c r="AT7" s="28" t="str">
        <f t="shared" si="21"/>
        <v>-</v>
      </c>
      <c r="AU7" s="106">
        <v>28</v>
      </c>
      <c r="AV7" s="92">
        <f>'Exp_3 (Ann)'!Y7</f>
        <v>38.695652173913047</v>
      </c>
      <c r="AW7" s="79">
        <f>'Exp_3 (Ann)'!Z7</f>
        <v>21.518353229085623</v>
      </c>
    </row>
    <row r="8" spans="1:49" x14ac:dyDescent="0.2">
      <c r="A8" s="11" t="str">
        <f>'Exp_3 (All)'!A8</f>
        <v>ParkJoy_2_PckErr1</v>
      </c>
      <c r="B8" s="28" t="str">
        <f t="shared" si="0"/>
        <v>-</v>
      </c>
      <c r="C8" s="28">
        <v>11</v>
      </c>
      <c r="D8" s="9" t="str">
        <f t="shared" si="1"/>
        <v>-</v>
      </c>
      <c r="E8" s="9">
        <v>70</v>
      </c>
      <c r="F8" s="28" t="str">
        <f t="shared" si="2"/>
        <v>-</v>
      </c>
      <c r="G8" s="28">
        <v>7</v>
      </c>
      <c r="H8" s="9" t="str">
        <f t="shared" si="3"/>
        <v>-</v>
      </c>
      <c r="I8" s="8">
        <v>19</v>
      </c>
      <c r="J8" s="28" t="str">
        <f t="shared" si="4"/>
        <v>-</v>
      </c>
      <c r="K8" s="29">
        <v>50</v>
      </c>
      <c r="L8" s="9" t="str">
        <f t="shared" si="5"/>
        <v>-</v>
      </c>
      <c r="M8" s="8">
        <v>30</v>
      </c>
      <c r="N8" s="28" t="str">
        <f t="shared" si="6"/>
        <v>-</v>
      </c>
      <c r="O8" s="29">
        <v>0</v>
      </c>
      <c r="P8" s="9" t="str">
        <f t="shared" si="7"/>
        <v>-</v>
      </c>
      <c r="Q8" s="8">
        <v>5</v>
      </c>
      <c r="R8" s="28" t="str">
        <f t="shared" si="8"/>
        <v>-</v>
      </c>
      <c r="S8" s="28">
        <v>60</v>
      </c>
      <c r="T8" s="9" t="str">
        <f t="shared" si="9"/>
        <v>-</v>
      </c>
      <c r="U8" s="8">
        <v>40</v>
      </c>
      <c r="V8" s="28" t="str">
        <f t="shared" si="10"/>
        <v>-</v>
      </c>
      <c r="W8" s="28">
        <v>9</v>
      </c>
      <c r="X8" s="9" t="str">
        <f t="shared" si="11"/>
        <v>-</v>
      </c>
      <c r="Y8" s="8">
        <v>20</v>
      </c>
      <c r="Z8" s="28" t="str">
        <f t="shared" si="12"/>
        <v>-</v>
      </c>
      <c r="AA8" s="28">
        <v>21</v>
      </c>
      <c r="AB8" s="9">
        <v>1</v>
      </c>
      <c r="AC8" s="8">
        <v>10</v>
      </c>
      <c r="AD8" s="28" t="str">
        <f t="shared" si="13"/>
        <v>-</v>
      </c>
      <c r="AE8" s="28">
        <v>9</v>
      </c>
      <c r="AF8" s="9" t="str">
        <f t="shared" si="14"/>
        <v>-</v>
      </c>
      <c r="AG8" s="8">
        <v>50</v>
      </c>
      <c r="AH8" s="28" t="str">
        <f t="shared" si="15"/>
        <v>-</v>
      </c>
      <c r="AI8" s="28">
        <v>9</v>
      </c>
      <c r="AJ8" s="9" t="str">
        <f t="shared" si="16"/>
        <v>-</v>
      </c>
      <c r="AK8" s="8">
        <v>39</v>
      </c>
      <c r="AL8" s="28" t="str">
        <f t="shared" si="17"/>
        <v>-</v>
      </c>
      <c r="AM8" s="28">
        <v>49</v>
      </c>
      <c r="AN8" s="9" t="str">
        <f t="shared" si="18"/>
        <v>-</v>
      </c>
      <c r="AO8" s="8">
        <v>10</v>
      </c>
      <c r="AP8" s="28" t="str">
        <f t="shared" si="19"/>
        <v>-</v>
      </c>
      <c r="AQ8" s="28">
        <v>10</v>
      </c>
      <c r="AR8" s="9" t="str">
        <f t="shared" si="20"/>
        <v>-</v>
      </c>
      <c r="AS8" s="91">
        <v>20</v>
      </c>
      <c r="AT8" s="28" t="str">
        <f t="shared" si="21"/>
        <v>-</v>
      </c>
      <c r="AU8" s="106">
        <v>25</v>
      </c>
      <c r="AV8" s="92">
        <f>'Exp_3 (Ann)'!Y8</f>
        <v>24.913043478260871</v>
      </c>
      <c r="AW8" s="79">
        <f>'Exp_3 (Ann)'!Z8</f>
        <v>19.785010495731498</v>
      </c>
    </row>
    <row r="9" spans="1:49" x14ac:dyDescent="0.2">
      <c r="A9" s="11" t="str">
        <f>'Exp_3 (All)'!A9</f>
        <v>ParkJoy_2_PckErr3</v>
      </c>
      <c r="B9" s="28" t="str">
        <f t="shared" si="0"/>
        <v>-</v>
      </c>
      <c r="C9" s="28">
        <v>19</v>
      </c>
      <c r="D9" s="9" t="str">
        <f t="shared" si="1"/>
        <v>-</v>
      </c>
      <c r="E9" s="9">
        <v>88</v>
      </c>
      <c r="F9" s="28" t="str">
        <f t="shared" si="2"/>
        <v>-</v>
      </c>
      <c r="G9" s="28">
        <v>25</v>
      </c>
      <c r="H9" s="9" t="str">
        <f t="shared" si="3"/>
        <v>-</v>
      </c>
      <c r="I9" s="8">
        <v>25</v>
      </c>
      <c r="J9" s="28" t="str">
        <f t="shared" si="4"/>
        <v>-</v>
      </c>
      <c r="K9" s="29">
        <v>46</v>
      </c>
      <c r="L9" s="9" t="str">
        <f t="shared" si="5"/>
        <v>-</v>
      </c>
      <c r="M9" s="8">
        <v>100</v>
      </c>
      <c r="N9" s="28" t="str">
        <f t="shared" si="6"/>
        <v>-</v>
      </c>
      <c r="O9" s="29">
        <v>62</v>
      </c>
      <c r="P9" s="9" t="str">
        <f t="shared" si="7"/>
        <v>-</v>
      </c>
      <c r="Q9" s="8">
        <v>46</v>
      </c>
      <c r="R9" s="28" t="str">
        <f t="shared" si="8"/>
        <v>-</v>
      </c>
      <c r="S9" s="28">
        <v>82</v>
      </c>
      <c r="T9" s="9" t="str">
        <f t="shared" si="9"/>
        <v>-</v>
      </c>
      <c r="U9" s="8">
        <v>40</v>
      </c>
      <c r="V9" s="28" t="str">
        <f t="shared" si="10"/>
        <v>-</v>
      </c>
      <c r="W9" s="28">
        <v>37</v>
      </c>
      <c r="X9" s="9" t="str">
        <f t="shared" si="11"/>
        <v>-</v>
      </c>
      <c r="Y9" s="8">
        <v>59</v>
      </c>
      <c r="Z9" s="28" t="str">
        <f t="shared" si="12"/>
        <v>-</v>
      </c>
      <c r="AA9" s="28">
        <v>76</v>
      </c>
      <c r="AB9" s="9">
        <v>1</v>
      </c>
      <c r="AC9" s="8">
        <v>30</v>
      </c>
      <c r="AD9" s="28" t="str">
        <f t="shared" si="13"/>
        <v>-</v>
      </c>
      <c r="AE9" s="28">
        <v>28</v>
      </c>
      <c r="AF9" s="9" t="str">
        <f t="shared" si="14"/>
        <v>-</v>
      </c>
      <c r="AG9" s="8">
        <v>49</v>
      </c>
      <c r="AH9" s="28" t="str">
        <f t="shared" si="15"/>
        <v>-</v>
      </c>
      <c r="AI9" s="28">
        <v>42</v>
      </c>
      <c r="AJ9" s="9" t="str">
        <f t="shared" si="16"/>
        <v>-</v>
      </c>
      <c r="AK9" s="8">
        <v>20</v>
      </c>
      <c r="AL9" s="28" t="str">
        <f t="shared" si="17"/>
        <v>-</v>
      </c>
      <c r="AM9" s="28">
        <v>80</v>
      </c>
      <c r="AN9" s="9" t="str">
        <f t="shared" si="18"/>
        <v>-</v>
      </c>
      <c r="AO9" s="8">
        <v>61</v>
      </c>
      <c r="AP9" s="28" t="str">
        <f t="shared" si="19"/>
        <v>-</v>
      </c>
      <c r="AQ9" s="28">
        <v>40</v>
      </c>
      <c r="AR9" s="9" t="str">
        <f t="shared" si="20"/>
        <v>-</v>
      </c>
      <c r="AS9" s="91">
        <v>50</v>
      </c>
      <c r="AT9" s="28" t="str">
        <f t="shared" si="21"/>
        <v>-</v>
      </c>
      <c r="AU9" s="106">
        <v>80</v>
      </c>
      <c r="AV9" s="92">
        <f>'Exp_3 (Ann)'!Y9</f>
        <v>51.521739130434781</v>
      </c>
      <c r="AW9" s="79">
        <f>'Exp_3 (Ann)'!Z9</f>
        <v>23.546606714068922</v>
      </c>
    </row>
    <row r="10" spans="1:49" x14ac:dyDescent="0.2">
      <c r="A10" s="11" t="str">
        <f>'Exp_3 (All)'!A10</f>
        <v>ParkJoy_3_PckErr1</v>
      </c>
      <c r="B10" s="28" t="str">
        <f t="shared" si="0"/>
        <v>-</v>
      </c>
      <c r="C10" s="28">
        <v>9</v>
      </c>
      <c r="D10" s="9" t="str">
        <f t="shared" si="1"/>
        <v>-</v>
      </c>
      <c r="E10" s="9">
        <v>30</v>
      </c>
      <c r="F10" s="28" t="str">
        <f t="shared" si="2"/>
        <v>-</v>
      </c>
      <c r="G10" s="28">
        <v>29</v>
      </c>
      <c r="H10" s="9" t="str">
        <f t="shared" si="3"/>
        <v>-</v>
      </c>
      <c r="I10" s="8">
        <v>20</v>
      </c>
      <c r="J10" s="28" t="str">
        <f t="shared" si="4"/>
        <v>-</v>
      </c>
      <c r="K10" s="29">
        <v>75</v>
      </c>
      <c r="L10" s="9" t="str">
        <f t="shared" si="5"/>
        <v>-</v>
      </c>
      <c r="M10" s="8">
        <v>60</v>
      </c>
      <c r="N10" s="28" t="str">
        <f t="shared" si="6"/>
        <v>-</v>
      </c>
      <c r="O10" s="29">
        <v>28</v>
      </c>
      <c r="P10" s="9" t="str">
        <f t="shared" si="7"/>
        <v>-</v>
      </c>
      <c r="Q10" s="8">
        <v>61</v>
      </c>
      <c r="R10" s="28" t="str">
        <f t="shared" si="8"/>
        <v>-</v>
      </c>
      <c r="S10" s="28">
        <v>74</v>
      </c>
      <c r="T10" s="9" t="str">
        <f t="shared" si="9"/>
        <v>-</v>
      </c>
      <c r="U10" s="8">
        <v>70</v>
      </c>
      <c r="V10" s="28" t="str">
        <f t="shared" si="10"/>
        <v>-</v>
      </c>
      <c r="W10" s="28">
        <v>40</v>
      </c>
      <c r="X10" s="9" t="str">
        <f t="shared" si="11"/>
        <v>-</v>
      </c>
      <c r="Y10" s="8">
        <v>50</v>
      </c>
      <c r="Z10" s="28" t="str">
        <f t="shared" si="12"/>
        <v>-</v>
      </c>
      <c r="AA10" s="28">
        <v>82</v>
      </c>
      <c r="AB10" s="9">
        <v>1</v>
      </c>
      <c r="AC10" s="8">
        <v>29</v>
      </c>
      <c r="AD10" s="28" t="str">
        <f t="shared" si="13"/>
        <v>-</v>
      </c>
      <c r="AE10" s="28">
        <v>51</v>
      </c>
      <c r="AF10" s="9" t="str">
        <f t="shared" si="14"/>
        <v>-</v>
      </c>
      <c r="AG10" s="8">
        <v>61</v>
      </c>
      <c r="AH10" s="28" t="str">
        <f t="shared" si="15"/>
        <v>-</v>
      </c>
      <c r="AI10" s="28">
        <v>39</v>
      </c>
      <c r="AJ10" s="9" t="str">
        <f t="shared" si="16"/>
        <v>-</v>
      </c>
      <c r="AK10" s="8">
        <v>9</v>
      </c>
      <c r="AL10" s="28" t="str">
        <f t="shared" si="17"/>
        <v>-</v>
      </c>
      <c r="AM10" s="28">
        <v>61</v>
      </c>
      <c r="AN10" s="9" t="str">
        <f t="shared" si="18"/>
        <v>-</v>
      </c>
      <c r="AO10" s="8">
        <v>59</v>
      </c>
      <c r="AP10" s="28" t="str">
        <f t="shared" si="19"/>
        <v>-</v>
      </c>
      <c r="AQ10" s="28">
        <v>30</v>
      </c>
      <c r="AR10" s="9" t="str">
        <f t="shared" si="20"/>
        <v>-</v>
      </c>
      <c r="AS10" s="91">
        <v>30</v>
      </c>
      <c r="AT10" s="28" t="str">
        <f t="shared" si="21"/>
        <v>-</v>
      </c>
      <c r="AU10" s="106">
        <v>29</v>
      </c>
      <c r="AV10" s="92">
        <f>'Exp_3 (Ann)'!Y10</f>
        <v>44.608695652173914</v>
      </c>
      <c r="AW10" s="79">
        <f>'Exp_3 (Ann)'!Z10</f>
        <v>21.310985494969454</v>
      </c>
    </row>
    <row r="11" spans="1:49" x14ac:dyDescent="0.2">
      <c r="A11" s="11" t="str">
        <f>'Exp_3 (All)'!A11</f>
        <v>ParkJoy_3_PckErr3</v>
      </c>
      <c r="B11" s="28" t="str">
        <f t="shared" si="0"/>
        <v>-</v>
      </c>
      <c r="C11" s="28">
        <v>20</v>
      </c>
      <c r="D11" s="9" t="str">
        <f t="shared" si="1"/>
        <v>-</v>
      </c>
      <c r="E11" s="9">
        <v>90</v>
      </c>
      <c r="F11" s="28" t="str">
        <f t="shared" si="2"/>
        <v>-</v>
      </c>
      <c r="G11" s="28">
        <v>38</v>
      </c>
      <c r="H11" s="9" t="str">
        <f t="shared" si="3"/>
        <v>-</v>
      </c>
      <c r="I11" s="8">
        <v>50</v>
      </c>
      <c r="J11" s="28" t="str">
        <f t="shared" si="4"/>
        <v>-</v>
      </c>
      <c r="K11" s="29">
        <v>100</v>
      </c>
      <c r="L11" s="9" t="str">
        <f t="shared" si="5"/>
        <v>-</v>
      </c>
      <c r="M11" s="8">
        <v>79</v>
      </c>
      <c r="N11" s="28" t="str">
        <f t="shared" si="6"/>
        <v>-</v>
      </c>
      <c r="O11" s="29">
        <v>30</v>
      </c>
      <c r="P11" s="9" t="str">
        <f t="shared" si="7"/>
        <v>-</v>
      </c>
      <c r="Q11" s="8">
        <v>87</v>
      </c>
      <c r="R11" s="28" t="str">
        <f t="shared" si="8"/>
        <v>-</v>
      </c>
      <c r="S11" s="28">
        <v>92</v>
      </c>
      <c r="T11" s="9" t="str">
        <f t="shared" si="9"/>
        <v>-</v>
      </c>
      <c r="U11" s="8">
        <v>80</v>
      </c>
      <c r="V11" s="28" t="str">
        <f t="shared" si="10"/>
        <v>-</v>
      </c>
      <c r="W11" s="28">
        <v>40</v>
      </c>
      <c r="X11" s="9" t="str">
        <f t="shared" si="11"/>
        <v>-</v>
      </c>
      <c r="Y11" s="8">
        <v>40</v>
      </c>
      <c r="Z11" s="28" t="str">
        <f t="shared" si="12"/>
        <v>-</v>
      </c>
      <c r="AA11" s="28">
        <v>89</v>
      </c>
      <c r="AB11" s="9">
        <v>1</v>
      </c>
      <c r="AC11" s="8">
        <v>10</v>
      </c>
      <c r="AD11" s="28" t="str">
        <f t="shared" si="13"/>
        <v>-</v>
      </c>
      <c r="AE11" s="28">
        <v>59</v>
      </c>
      <c r="AF11" s="9" t="str">
        <f t="shared" si="14"/>
        <v>-</v>
      </c>
      <c r="AG11" s="8">
        <v>62</v>
      </c>
      <c r="AH11" s="28" t="str">
        <f t="shared" si="15"/>
        <v>-</v>
      </c>
      <c r="AI11" s="28">
        <v>61</v>
      </c>
      <c r="AJ11" s="9" t="str">
        <f t="shared" si="16"/>
        <v>-</v>
      </c>
      <c r="AK11" s="8">
        <v>40</v>
      </c>
      <c r="AL11" s="28" t="str">
        <f t="shared" si="17"/>
        <v>-</v>
      </c>
      <c r="AM11" s="28">
        <v>84</v>
      </c>
      <c r="AN11" s="9" t="str">
        <f t="shared" si="18"/>
        <v>-</v>
      </c>
      <c r="AO11" s="8">
        <v>80</v>
      </c>
      <c r="AP11" s="28" t="str">
        <f t="shared" si="19"/>
        <v>-</v>
      </c>
      <c r="AQ11" s="28">
        <v>50</v>
      </c>
      <c r="AR11" s="9" t="str">
        <f t="shared" si="20"/>
        <v>-</v>
      </c>
      <c r="AS11" s="91">
        <v>40</v>
      </c>
      <c r="AT11" s="28" t="str">
        <f t="shared" si="21"/>
        <v>-</v>
      </c>
      <c r="AU11" s="106">
        <v>46</v>
      </c>
      <c r="AV11" s="92">
        <f>'Exp_3 (Ann)'!Y11</f>
        <v>59.434782608695649</v>
      </c>
      <c r="AW11" s="79">
        <f>'Exp_3 (Ann)'!Z11</f>
        <v>25.503700421269567</v>
      </c>
    </row>
    <row r="12" spans="1:49" x14ac:dyDescent="0.2">
      <c r="A12" s="11" t="str">
        <f>'Exp_3 (All)'!A12</f>
        <v>ParkJoy_8_PckErr1</v>
      </c>
      <c r="B12" s="28" t="str">
        <f t="shared" si="0"/>
        <v>-</v>
      </c>
      <c r="C12" s="28">
        <v>10</v>
      </c>
      <c r="D12" s="9" t="str">
        <f t="shared" si="1"/>
        <v>-</v>
      </c>
      <c r="E12" s="9">
        <v>71</v>
      </c>
      <c r="F12" s="28" t="str">
        <f t="shared" si="2"/>
        <v>-</v>
      </c>
      <c r="G12" s="28">
        <v>50</v>
      </c>
      <c r="H12" s="9" t="str">
        <f t="shared" si="3"/>
        <v>-</v>
      </c>
      <c r="I12" s="8">
        <v>27</v>
      </c>
      <c r="J12" s="28" t="str">
        <f t="shared" si="4"/>
        <v>-</v>
      </c>
      <c r="K12" s="29">
        <v>45</v>
      </c>
      <c r="L12" s="9" t="str">
        <f t="shared" si="5"/>
        <v>-</v>
      </c>
      <c r="M12" s="8">
        <v>60</v>
      </c>
      <c r="N12" s="28" t="str">
        <f t="shared" si="6"/>
        <v>-</v>
      </c>
      <c r="O12" s="29">
        <v>50</v>
      </c>
      <c r="P12" s="9" t="str">
        <f t="shared" si="7"/>
        <v>-</v>
      </c>
      <c r="Q12" s="8">
        <v>57</v>
      </c>
      <c r="R12" s="28" t="str">
        <f t="shared" si="8"/>
        <v>-</v>
      </c>
      <c r="S12" s="28">
        <v>81</v>
      </c>
      <c r="T12" s="9" t="str">
        <f t="shared" si="9"/>
        <v>-</v>
      </c>
      <c r="U12" s="8">
        <v>30</v>
      </c>
      <c r="V12" s="28" t="str">
        <f t="shared" si="10"/>
        <v>-</v>
      </c>
      <c r="W12" s="28">
        <v>28</v>
      </c>
      <c r="X12" s="9" t="str">
        <f t="shared" si="11"/>
        <v>-</v>
      </c>
      <c r="Y12" s="8">
        <v>20</v>
      </c>
      <c r="Z12" s="28" t="str">
        <f t="shared" si="12"/>
        <v>-</v>
      </c>
      <c r="AA12" s="28">
        <v>43</v>
      </c>
      <c r="AB12" s="9">
        <v>1</v>
      </c>
      <c r="AC12" s="8">
        <v>31</v>
      </c>
      <c r="AD12" s="28" t="str">
        <f t="shared" si="13"/>
        <v>-</v>
      </c>
      <c r="AE12" s="28">
        <v>47</v>
      </c>
      <c r="AF12" s="9" t="str">
        <f t="shared" si="14"/>
        <v>-</v>
      </c>
      <c r="AG12" s="8">
        <v>55</v>
      </c>
      <c r="AH12" s="28" t="str">
        <f t="shared" si="15"/>
        <v>-</v>
      </c>
      <c r="AI12" s="28">
        <v>41</v>
      </c>
      <c r="AJ12" s="9" t="str">
        <f t="shared" si="16"/>
        <v>-</v>
      </c>
      <c r="AK12" s="8">
        <v>30</v>
      </c>
      <c r="AL12" s="28" t="str">
        <f t="shared" si="17"/>
        <v>-</v>
      </c>
      <c r="AM12" s="28">
        <v>66</v>
      </c>
      <c r="AN12" s="9" t="str">
        <f t="shared" si="18"/>
        <v>-</v>
      </c>
      <c r="AO12" s="8">
        <v>63</v>
      </c>
      <c r="AP12" s="28" t="str">
        <f t="shared" si="19"/>
        <v>-</v>
      </c>
      <c r="AQ12" s="28">
        <v>49</v>
      </c>
      <c r="AR12" s="9" t="str">
        <f t="shared" si="20"/>
        <v>-</v>
      </c>
      <c r="AS12" s="91">
        <v>30</v>
      </c>
      <c r="AT12" s="28" t="str">
        <f t="shared" si="21"/>
        <v>-</v>
      </c>
      <c r="AU12" s="106">
        <v>42</v>
      </c>
      <c r="AV12" s="92">
        <f>'Exp_3 (Ann)'!Y12</f>
        <v>44.608695652173914</v>
      </c>
      <c r="AW12" s="79">
        <f>'Exp_3 (Ann)'!Z12</f>
        <v>17.366998825972896</v>
      </c>
    </row>
    <row r="13" spans="1:49" x14ac:dyDescent="0.2">
      <c r="A13" s="11" t="str">
        <f>'Exp_3 (All)'!A13</f>
        <v>ParkJoy_8_PckErr3</v>
      </c>
      <c r="B13" s="28" t="str">
        <f t="shared" si="0"/>
        <v>-</v>
      </c>
      <c r="C13" s="28">
        <v>19</v>
      </c>
      <c r="D13" s="9" t="str">
        <f t="shared" si="1"/>
        <v>-</v>
      </c>
      <c r="E13" s="9">
        <v>80</v>
      </c>
      <c r="F13" s="28" t="str">
        <f t="shared" si="2"/>
        <v>-</v>
      </c>
      <c r="G13" s="28">
        <v>42</v>
      </c>
      <c r="H13" s="9" t="str">
        <f t="shared" si="3"/>
        <v>-</v>
      </c>
      <c r="I13" s="8">
        <v>59</v>
      </c>
      <c r="J13" s="28" t="str">
        <f t="shared" si="4"/>
        <v>-</v>
      </c>
      <c r="K13" s="29">
        <v>90</v>
      </c>
      <c r="L13" s="9" t="str">
        <f t="shared" si="5"/>
        <v>-</v>
      </c>
      <c r="M13" s="8">
        <v>89</v>
      </c>
      <c r="N13" s="28" t="str">
        <f t="shared" si="6"/>
        <v>-</v>
      </c>
      <c r="O13" s="29">
        <v>49</v>
      </c>
      <c r="P13" s="9" t="str">
        <f t="shared" si="7"/>
        <v>-</v>
      </c>
      <c r="Q13" s="8">
        <v>39</v>
      </c>
      <c r="R13" s="28" t="str">
        <f t="shared" si="8"/>
        <v>-</v>
      </c>
      <c r="S13" s="28">
        <v>79</v>
      </c>
      <c r="T13" s="9" t="str">
        <f t="shared" si="9"/>
        <v>-</v>
      </c>
      <c r="U13" s="8">
        <v>50</v>
      </c>
      <c r="V13" s="28" t="str">
        <f t="shared" si="10"/>
        <v>-</v>
      </c>
      <c r="W13" s="28">
        <v>80</v>
      </c>
      <c r="X13" s="9" t="str">
        <f t="shared" si="11"/>
        <v>-</v>
      </c>
      <c r="Y13" s="8">
        <v>49</v>
      </c>
      <c r="Z13" s="28" t="str">
        <f t="shared" si="12"/>
        <v>-</v>
      </c>
      <c r="AA13" s="28">
        <v>62</v>
      </c>
      <c r="AB13" s="9">
        <v>1</v>
      </c>
      <c r="AC13" s="8">
        <v>31</v>
      </c>
      <c r="AD13" s="28" t="str">
        <f t="shared" si="13"/>
        <v>-</v>
      </c>
      <c r="AE13" s="28">
        <v>59</v>
      </c>
      <c r="AF13" s="9" t="str">
        <f t="shared" si="14"/>
        <v>-</v>
      </c>
      <c r="AG13" s="8">
        <v>55</v>
      </c>
      <c r="AH13" s="28" t="str">
        <f t="shared" si="15"/>
        <v>-</v>
      </c>
      <c r="AI13" s="28">
        <v>72</v>
      </c>
      <c r="AJ13" s="9" t="str">
        <f t="shared" si="16"/>
        <v>-</v>
      </c>
      <c r="AK13" s="8">
        <v>30</v>
      </c>
      <c r="AL13" s="28" t="str">
        <f t="shared" si="17"/>
        <v>-</v>
      </c>
      <c r="AM13" s="28">
        <v>66</v>
      </c>
      <c r="AN13" s="9" t="str">
        <f t="shared" si="18"/>
        <v>-</v>
      </c>
      <c r="AO13" s="8">
        <v>76</v>
      </c>
      <c r="AP13" s="28" t="str">
        <f t="shared" si="19"/>
        <v>-</v>
      </c>
      <c r="AQ13" s="28">
        <v>58</v>
      </c>
      <c r="AR13" s="9" t="str">
        <f t="shared" si="20"/>
        <v>-</v>
      </c>
      <c r="AS13" s="91">
        <v>40</v>
      </c>
      <c r="AT13" s="28" t="str">
        <f t="shared" si="21"/>
        <v>-</v>
      </c>
      <c r="AU13" s="106">
        <v>43</v>
      </c>
      <c r="AV13" s="92">
        <f>'Exp_3 (Ann)'!Y13</f>
        <v>57.260869565217391</v>
      </c>
      <c r="AW13" s="79">
        <f>'Exp_3 (Ann)'!Z13</f>
        <v>19.561598259912536</v>
      </c>
    </row>
    <row r="14" spans="1:49" x14ac:dyDescent="0.2">
      <c r="A14" s="11" t="str">
        <f>'Exp_3 (All)'!A14</f>
        <v>ParkJoy_10_PckErr1</v>
      </c>
      <c r="B14" s="28" t="str">
        <f t="shared" si="0"/>
        <v>-</v>
      </c>
      <c r="C14" s="28">
        <v>29</v>
      </c>
      <c r="D14" s="9" t="str">
        <f t="shared" si="1"/>
        <v>-</v>
      </c>
      <c r="E14" s="9">
        <v>52</v>
      </c>
      <c r="F14" s="28" t="str">
        <f t="shared" si="2"/>
        <v>-</v>
      </c>
      <c r="G14" s="28">
        <v>16</v>
      </c>
      <c r="H14" s="9" t="str">
        <f t="shared" si="3"/>
        <v>-</v>
      </c>
      <c r="I14" s="8">
        <v>43</v>
      </c>
      <c r="J14" s="28" t="str">
        <f t="shared" si="4"/>
        <v>-</v>
      </c>
      <c r="K14" s="29">
        <v>69</v>
      </c>
      <c r="L14" s="9" t="str">
        <f t="shared" si="5"/>
        <v>-</v>
      </c>
      <c r="M14" s="8">
        <v>19</v>
      </c>
      <c r="N14" s="28" t="str">
        <f t="shared" si="6"/>
        <v>-</v>
      </c>
      <c r="O14" s="29">
        <v>60</v>
      </c>
      <c r="P14" s="9" t="str">
        <f t="shared" si="7"/>
        <v>-</v>
      </c>
      <c r="Q14" s="8">
        <v>61</v>
      </c>
      <c r="R14" s="28" t="str">
        <f t="shared" si="8"/>
        <v>-</v>
      </c>
      <c r="S14" s="28">
        <v>66</v>
      </c>
      <c r="T14" s="9" t="str">
        <f t="shared" si="9"/>
        <v>-</v>
      </c>
      <c r="U14" s="8">
        <v>39</v>
      </c>
      <c r="V14" s="28" t="str">
        <f t="shared" si="10"/>
        <v>-</v>
      </c>
      <c r="W14" s="28">
        <v>61</v>
      </c>
      <c r="X14" s="9" t="str">
        <f t="shared" si="11"/>
        <v>-</v>
      </c>
      <c r="Y14" s="8">
        <v>60</v>
      </c>
      <c r="Z14" s="28" t="str">
        <f t="shared" si="12"/>
        <v>-</v>
      </c>
      <c r="AA14" s="28">
        <v>74</v>
      </c>
      <c r="AB14" s="9">
        <v>1</v>
      </c>
      <c r="AC14" s="8">
        <v>39</v>
      </c>
      <c r="AD14" s="28" t="str">
        <f t="shared" si="13"/>
        <v>-</v>
      </c>
      <c r="AE14" s="28">
        <v>72</v>
      </c>
      <c r="AF14" s="9" t="str">
        <f t="shared" si="14"/>
        <v>-</v>
      </c>
      <c r="AG14" s="8">
        <v>69</v>
      </c>
      <c r="AH14" s="28" t="str">
        <f t="shared" si="15"/>
        <v>-</v>
      </c>
      <c r="AI14" s="28">
        <v>61</v>
      </c>
      <c r="AJ14" s="9" t="str">
        <f t="shared" si="16"/>
        <v>-</v>
      </c>
      <c r="AK14" s="8">
        <v>30</v>
      </c>
      <c r="AL14" s="28" t="str">
        <f t="shared" si="17"/>
        <v>-</v>
      </c>
      <c r="AM14" s="28">
        <v>89</v>
      </c>
      <c r="AN14" s="9" t="str">
        <f t="shared" si="18"/>
        <v>-</v>
      </c>
      <c r="AO14" s="8">
        <v>85</v>
      </c>
      <c r="AP14" s="28" t="str">
        <f t="shared" si="19"/>
        <v>-</v>
      </c>
      <c r="AQ14" s="28">
        <v>40</v>
      </c>
      <c r="AR14" s="9" t="str">
        <f t="shared" si="20"/>
        <v>-</v>
      </c>
      <c r="AS14" s="91">
        <v>40</v>
      </c>
      <c r="AT14" s="28" t="str">
        <f t="shared" si="21"/>
        <v>-</v>
      </c>
      <c r="AU14" s="106">
        <v>59</v>
      </c>
      <c r="AV14" s="92">
        <f>'Exp_3 (Ann)'!Y14</f>
        <v>53.608695652173914</v>
      </c>
      <c r="AW14" s="79">
        <f>'Exp_3 (Ann)'!Z14</f>
        <v>19.750118826880243</v>
      </c>
    </row>
    <row r="15" spans="1:49" x14ac:dyDescent="0.2">
      <c r="A15" s="11" t="str">
        <f>'Exp_3 (All)'!A15</f>
        <v>ParkJoy_10_PckErr3</v>
      </c>
      <c r="B15" s="28" t="str">
        <f t="shared" si="0"/>
        <v>-</v>
      </c>
      <c r="C15" s="28">
        <v>50</v>
      </c>
      <c r="D15" s="9" t="str">
        <f t="shared" si="1"/>
        <v>-</v>
      </c>
      <c r="E15" s="9">
        <v>79</v>
      </c>
      <c r="F15" s="28" t="str">
        <f t="shared" si="2"/>
        <v>-</v>
      </c>
      <c r="G15" s="28">
        <v>57</v>
      </c>
      <c r="H15" s="9" t="str">
        <f t="shared" si="3"/>
        <v>-</v>
      </c>
      <c r="I15" s="8">
        <v>79</v>
      </c>
      <c r="J15" s="28" t="str">
        <f t="shared" si="4"/>
        <v>-</v>
      </c>
      <c r="K15" s="29">
        <v>70</v>
      </c>
      <c r="L15" s="9" t="str">
        <f t="shared" si="5"/>
        <v>-</v>
      </c>
      <c r="M15" s="8">
        <v>100</v>
      </c>
      <c r="N15" s="28" t="str">
        <f t="shared" si="6"/>
        <v>-</v>
      </c>
      <c r="O15" s="29">
        <v>39</v>
      </c>
      <c r="P15" s="9" t="str">
        <f t="shared" si="7"/>
        <v>-</v>
      </c>
      <c r="Q15" s="8">
        <v>75</v>
      </c>
      <c r="R15" s="28" t="str">
        <f t="shared" si="8"/>
        <v>-</v>
      </c>
      <c r="S15" s="28">
        <v>90</v>
      </c>
      <c r="T15" s="9" t="str">
        <f t="shared" si="9"/>
        <v>-</v>
      </c>
      <c r="U15" s="8">
        <v>71</v>
      </c>
      <c r="V15" s="28" t="str">
        <f t="shared" si="10"/>
        <v>-</v>
      </c>
      <c r="W15" s="28">
        <v>38</v>
      </c>
      <c r="X15" s="9" t="str">
        <f t="shared" si="11"/>
        <v>-</v>
      </c>
      <c r="Y15" s="8">
        <v>60</v>
      </c>
      <c r="Z15" s="28" t="str">
        <f t="shared" si="12"/>
        <v>-</v>
      </c>
      <c r="AA15" s="28">
        <v>56</v>
      </c>
      <c r="AB15" s="9">
        <v>1</v>
      </c>
      <c r="AC15" s="8">
        <v>30</v>
      </c>
      <c r="AD15" s="28" t="str">
        <f t="shared" si="13"/>
        <v>-</v>
      </c>
      <c r="AE15" s="28">
        <v>58</v>
      </c>
      <c r="AF15" s="9" t="str">
        <f t="shared" si="14"/>
        <v>-</v>
      </c>
      <c r="AG15" s="8">
        <v>70</v>
      </c>
      <c r="AH15" s="28" t="str">
        <f t="shared" si="15"/>
        <v>-</v>
      </c>
      <c r="AI15" s="28">
        <v>50</v>
      </c>
      <c r="AJ15" s="9" t="str">
        <f t="shared" si="16"/>
        <v>-</v>
      </c>
      <c r="AK15" s="8">
        <v>39</v>
      </c>
      <c r="AL15" s="28" t="str">
        <f t="shared" si="17"/>
        <v>-</v>
      </c>
      <c r="AM15" s="28">
        <v>89</v>
      </c>
      <c r="AN15" s="9" t="str">
        <f t="shared" si="18"/>
        <v>-</v>
      </c>
      <c r="AO15" s="8">
        <v>82</v>
      </c>
      <c r="AP15" s="28" t="str">
        <f t="shared" si="19"/>
        <v>-</v>
      </c>
      <c r="AQ15" s="28">
        <v>60</v>
      </c>
      <c r="AR15" s="9" t="str">
        <f t="shared" si="20"/>
        <v>-</v>
      </c>
      <c r="AS15" s="91">
        <v>50</v>
      </c>
      <c r="AT15" s="28" t="str">
        <f t="shared" si="21"/>
        <v>-</v>
      </c>
      <c r="AU15" s="106">
        <v>65</v>
      </c>
      <c r="AV15" s="92">
        <f>'Exp_3 (Ann)'!Y15</f>
        <v>63.347826086956523</v>
      </c>
      <c r="AW15" s="79">
        <f>'Exp_3 (Ann)'!Z15</f>
        <v>18.408517533646251</v>
      </c>
    </row>
    <row r="16" spans="1:49" x14ac:dyDescent="0.2">
      <c r="A16" s="11" t="str">
        <f>'Exp_3 (All)'!A16</f>
        <v>ParkJoy_11_PckErr1</v>
      </c>
      <c r="B16" s="28" t="str">
        <f t="shared" si="0"/>
        <v>-</v>
      </c>
      <c r="C16" s="28">
        <v>40</v>
      </c>
      <c r="D16" s="9" t="str">
        <f t="shared" si="1"/>
        <v>-</v>
      </c>
      <c r="E16" s="9">
        <v>70</v>
      </c>
      <c r="F16" s="28" t="str">
        <f t="shared" si="2"/>
        <v>-</v>
      </c>
      <c r="G16" s="28">
        <v>54</v>
      </c>
      <c r="H16" s="9" t="str">
        <f t="shared" si="3"/>
        <v>-</v>
      </c>
      <c r="I16" s="8">
        <v>69</v>
      </c>
      <c r="J16" s="28" t="str">
        <f t="shared" si="4"/>
        <v>-</v>
      </c>
      <c r="K16" s="29">
        <v>95</v>
      </c>
      <c r="L16" s="9" t="str">
        <f t="shared" si="5"/>
        <v>-</v>
      </c>
      <c r="M16" s="8">
        <v>80</v>
      </c>
      <c r="N16" s="28" t="str">
        <f t="shared" si="6"/>
        <v>-</v>
      </c>
      <c r="O16" s="29">
        <v>40</v>
      </c>
      <c r="P16" s="9" t="str">
        <f t="shared" si="7"/>
        <v>-</v>
      </c>
      <c r="Q16" s="8">
        <v>86</v>
      </c>
      <c r="R16" s="28" t="str">
        <f t="shared" si="8"/>
        <v>-</v>
      </c>
      <c r="S16" s="28">
        <v>82</v>
      </c>
      <c r="T16" s="9" t="str">
        <f t="shared" si="9"/>
        <v>-</v>
      </c>
      <c r="U16" s="8">
        <v>100</v>
      </c>
      <c r="V16" s="28" t="str">
        <f t="shared" si="10"/>
        <v>-</v>
      </c>
      <c r="W16" s="28">
        <v>70</v>
      </c>
      <c r="X16" s="9" t="str">
        <f t="shared" si="11"/>
        <v>-</v>
      </c>
      <c r="Y16" s="8">
        <v>90</v>
      </c>
      <c r="Z16" s="28" t="str">
        <f t="shared" si="12"/>
        <v>-</v>
      </c>
      <c r="AA16" s="28">
        <v>63</v>
      </c>
      <c r="AB16" s="9">
        <v>1</v>
      </c>
      <c r="AC16" s="8">
        <v>49</v>
      </c>
      <c r="AD16" s="28" t="str">
        <f t="shared" si="13"/>
        <v>-</v>
      </c>
      <c r="AE16" s="28">
        <v>77</v>
      </c>
      <c r="AF16" s="9" t="str">
        <f t="shared" si="14"/>
        <v>-</v>
      </c>
      <c r="AG16" s="8">
        <v>70</v>
      </c>
      <c r="AH16" s="28" t="str">
        <f t="shared" si="15"/>
        <v>-</v>
      </c>
      <c r="AI16" s="28">
        <v>79</v>
      </c>
      <c r="AJ16" s="9" t="str">
        <f t="shared" si="16"/>
        <v>-</v>
      </c>
      <c r="AK16" s="8">
        <v>59</v>
      </c>
      <c r="AL16" s="28" t="str">
        <f t="shared" si="17"/>
        <v>-</v>
      </c>
      <c r="AM16" s="28">
        <v>92</v>
      </c>
      <c r="AN16" s="9" t="str">
        <f t="shared" si="18"/>
        <v>-</v>
      </c>
      <c r="AO16" s="8">
        <v>90</v>
      </c>
      <c r="AP16" s="28" t="str">
        <f t="shared" si="19"/>
        <v>-</v>
      </c>
      <c r="AQ16" s="28">
        <v>40</v>
      </c>
      <c r="AR16" s="9" t="str">
        <f t="shared" si="20"/>
        <v>-</v>
      </c>
      <c r="AS16" s="91">
        <v>70</v>
      </c>
      <c r="AT16" s="28" t="str">
        <f t="shared" si="21"/>
        <v>-</v>
      </c>
      <c r="AU16" s="106">
        <v>85</v>
      </c>
      <c r="AV16" s="92">
        <f>'Exp_3 (Ann)'!Y16</f>
        <v>71.739130434782609</v>
      </c>
      <c r="AW16" s="79">
        <f>'Exp_3 (Ann)'!Z16</f>
        <v>18.043425877346685</v>
      </c>
    </row>
    <row r="17" spans="1:49" x14ac:dyDescent="0.2">
      <c r="A17" s="11" t="str">
        <f>'Exp_3 (All)'!A17</f>
        <v>ParkJoy_11_PckErr3</v>
      </c>
      <c r="B17" s="28" t="str">
        <f t="shared" si="0"/>
        <v>-</v>
      </c>
      <c r="C17" s="28">
        <v>60</v>
      </c>
      <c r="D17" s="9" t="str">
        <f t="shared" si="1"/>
        <v>-</v>
      </c>
      <c r="E17" s="9">
        <v>80</v>
      </c>
      <c r="F17" s="28" t="str">
        <f t="shared" si="2"/>
        <v>-</v>
      </c>
      <c r="G17" s="28">
        <v>61</v>
      </c>
      <c r="H17" s="9" t="str">
        <f t="shared" si="3"/>
        <v>-</v>
      </c>
      <c r="I17" s="8">
        <v>100</v>
      </c>
      <c r="J17" s="28" t="str">
        <f t="shared" si="4"/>
        <v>-</v>
      </c>
      <c r="K17" s="29">
        <v>100</v>
      </c>
      <c r="L17" s="9" t="str">
        <f t="shared" si="5"/>
        <v>-</v>
      </c>
      <c r="M17" s="8">
        <v>100</v>
      </c>
      <c r="N17" s="28" t="str">
        <f t="shared" si="6"/>
        <v>-</v>
      </c>
      <c r="O17" s="29">
        <v>90</v>
      </c>
      <c r="P17" s="9" t="str">
        <f t="shared" si="7"/>
        <v>-</v>
      </c>
      <c r="Q17" s="8">
        <v>84</v>
      </c>
      <c r="R17" s="28" t="str">
        <f t="shared" si="8"/>
        <v>-</v>
      </c>
      <c r="S17" s="28">
        <v>100</v>
      </c>
      <c r="T17" s="9" t="str">
        <f t="shared" si="9"/>
        <v>-</v>
      </c>
      <c r="U17" s="8">
        <v>79</v>
      </c>
      <c r="V17" s="28" t="str">
        <f t="shared" si="10"/>
        <v>-</v>
      </c>
      <c r="W17" s="28">
        <v>76</v>
      </c>
      <c r="X17" s="9" t="str">
        <f t="shared" si="11"/>
        <v>-</v>
      </c>
      <c r="Y17" s="8">
        <v>80</v>
      </c>
      <c r="Z17" s="28" t="str">
        <f t="shared" si="12"/>
        <v>-</v>
      </c>
      <c r="AA17" s="28">
        <v>80</v>
      </c>
      <c r="AB17" s="9">
        <v>1</v>
      </c>
      <c r="AC17" s="8">
        <v>60</v>
      </c>
      <c r="AD17" s="28" t="str">
        <f t="shared" si="13"/>
        <v>-</v>
      </c>
      <c r="AE17" s="28">
        <v>71</v>
      </c>
      <c r="AF17" s="9" t="str">
        <f t="shared" si="14"/>
        <v>-</v>
      </c>
      <c r="AG17" s="8">
        <v>82</v>
      </c>
      <c r="AH17" s="28" t="str">
        <f t="shared" si="15"/>
        <v>-</v>
      </c>
      <c r="AI17" s="28">
        <v>96</v>
      </c>
      <c r="AJ17" s="9" t="str">
        <f t="shared" si="16"/>
        <v>-</v>
      </c>
      <c r="AK17" s="8">
        <v>70</v>
      </c>
      <c r="AL17" s="28" t="str">
        <f t="shared" si="17"/>
        <v>-</v>
      </c>
      <c r="AM17" s="28">
        <v>89</v>
      </c>
      <c r="AN17" s="9" t="str">
        <f t="shared" si="18"/>
        <v>-</v>
      </c>
      <c r="AO17" s="8">
        <v>80</v>
      </c>
      <c r="AP17" s="28" t="str">
        <f t="shared" si="19"/>
        <v>-</v>
      </c>
      <c r="AQ17" s="28">
        <v>49</v>
      </c>
      <c r="AR17" s="9" t="str">
        <f t="shared" si="20"/>
        <v>-</v>
      </c>
      <c r="AS17" s="91">
        <v>90</v>
      </c>
      <c r="AT17" s="28" t="str">
        <f t="shared" si="21"/>
        <v>-</v>
      </c>
      <c r="AU17" s="106">
        <v>57</v>
      </c>
      <c r="AV17" s="92">
        <f>'Exp_3 (Ann)'!Y17</f>
        <v>79.739130434782609</v>
      </c>
      <c r="AW17" s="79">
        <f>'Exp_3 (Ann)'!Z17</f>
        <v>15.08225143340329</v>
      </c>
    </row>
    <row r="18" spans="1:49" x14ac:dyDescent="0.2">
      <c r="A18" s="11" t="str">
        <f>'Exp_3 (All)'!A18</f>
        <v>ParkJoy_12_PckErr1</v>
      </c>
      <c r="B18" s="28" t="str">
        <f t="shared" si="0"/>
        <v>-</v>
      </c>
      <c r="C18" s="28">
        <v>20</v>
      </c>
      <c r="D18" s="9" t="str">
        <f t="shared" si="1"/>
        <v>-</v>
      </c>
      <c r="E18" s="9">
        <v>65</v>
      </c>
      <c r="F18" s="28" t="str">
        <f t="shared" si="2"/>
        <v>-</v>
      </c>
      <c r="G18" s="28">
        <v>27</v>
      </c>
      <c r="H18" s="9" t="str">
        <f t="shared" si="3"/>
        <v>-</v>
      </c>
      <c r="I18" s="8">
        <v>50</v>
      </c>
      <c r="J18" s="28" t="str">
        <f t="shared" si="4"/>
        <v>-</v>
      </c>
      <c r="K18" s="29">
        <v>65</v>
      </c>
      <c r="L18" s="9" t="str">
        <f t="shared" si="5"/>
        <v>-</v>
      </c>
      <c r="M18" s="8">
        <v>60</v>
      </c>
      <c r="N18" s="28" t="str">
        <f t="shared" si="6"/>
        <v>-</v>
      </c>
      <c r="O18" s="29">
        <v>71</v>
      </c>
      <c r="P18" s="9" t="str">
        <f t="shared" si="7"/>
        <v>-</v>
      </c>
      <c r="Q18" s="8">
        <v>50</v>
      </c>
      <c r="R18" s="28" t="str">
        <f t="shared" si="8"/>
        <v>-</v>
      </c>
      <c r="S18" s="28">
        <v>100</v>
      </c>
      <c r="T18" s="9" t="str">
        <f t="shared" si="9"/>
        <v>-</v>
      </c>
      <c r="U18" s="8">
        <v>59</v>
      </c>
      <c r="V18" s="28" t="str">
        <f t="shared" si="10"/>
        <v>-</v>
      </c>
      <c r="W18" s="28">
        <v>70</v>
      </c>
      <c r="X18" s="9" t="str">
        <f t="shared" si="11"/>
        <v>-</v>
      </c>
      <c r="Y18" s="8">
        <v>39</v>
      </c>
      <c r="Z18" s="28" t="str">
        <f t="shared" si="12"/>
        <v>-</v>
      </c>
      <c r="AA18" s="28">
        <v>61</v>
      </c>
      <c r="AB18" s="9">
        <v>1</v>
      </c>
      <c r="AC18" s="8">
        <v>39</v>
      </c>
      <c r="AD18" s="28" t="str">
        <f t="shared" si="13"/>
        <v>-</v>
      </c>
      <c r="AE18" s="28">
        <v>55</v>
      </c>
      <c r="AF18" s="9" t="str">
        <f t="shared" si="14"/>
        <v>-</v>
      </c>
      <c r="AG18" s="8">
        <v>62</v>
      </c>
      <c r="AH18" s="28" t="str">
        <f t="shared" si="15"/>
        <v>-</v>
      </c>
      <c r="AI18" s="28">
        <v>70</v>
      </c>
      <c r="AJ18" s="9" t="str">
        <f t="shared" si="16"/>
        <v>-</v>
      </c>
      <c r="AK18" s="8">
        <v>50</v>
      </c>
      <c r="AL18" s="28" t="str">
        <f t="shared" si="17"/>
        <v>-</v>
      </c>
      <c r="AM18" s="28">
        <v>90</v>
      </c>
      <c r="AN18" s="9" t="str">
        <f t="shared" si="18"/>
        <v>-</v>
      </c>
      <c r="AO18" s="8">
        <v>70</v>
      </c>
      <c r="AP18" s="28" t="str">
        <f t="shared" si="19"/>
        <v>-</v>
      </c>
      <c r="AQ18" s="28">
        <v>69</v>
      </c>
      <c r="AR18" s="9" t="str">
        <f t="shared" si="20"/>
        <v>-</v>
      </c>
      <c r="AS18" s="91">
        <v>40</v>
      </c>
      <c r="AT18" s="28" t="str">
        <f t="shared" si="21"/>
        <v>-</v>
      </c>
      <c r="AU18" s="106">
        <v>40</v>
      </c>
      <c r="AV18" s="92">
        <f>'Exp_3 (Ann)'!Y18</f>
        <v>57.478260869565219</v>
      </c>
      <c r="AW18" s="79">
        <f>'Exp_3 (Ann)'!Z18</f>
        <v>18.595868468847375</v>
      </c>
    </row>
    <row r="19" spans="1:49" x14ac:dyDescent="0.2">
      <c r="A19" s="11" t="str">
        <f>'Exp_3 (All)'!A19</f>
        <v>ParkJoy_12_PckErr3</v>
      </c>
      <c r="B19" s="28" t="str">
        <f t="shared" si="0"/>
        <v>-</v>
      </c>
      <c r="C19" s="28">
        <v>30</v>
      </c>
      <c r="D19" s="9" t="str">
        <f t="shared" si="1"/>
        <v>-</v>
      </c>
      <c r="E19" s="9">
        <v>83</v>
      </c>
      <c r="F19" s="28" t="str">
        <f t="shared" si="2"/>
        <v>-</v>
      </c>
      <c r="G19" s="28">
        <v>28</v>
      </c>
      <c r="H19" s="9" t="str">
        <f t="shared" si="3"/>
        <v>-</v>
      </c>
      <c r="I19" s="8">
        <v>60</v>
      </c>
      <c r="J19" s="28" t="str">
        <f t="shared" si="4"/>
        <v>-</v>
      </c>
      <c r="K19" s="29">
        <v>80</v>
      </c>
      <c r="L19" s="9" t="str">
        <f t="shared" si="5"/>
        <v>-</v>
      </c>
      <c r="M19" s="8">
        <v>90</v>
      </c>
      <c r="N19" s="28" t="str">
        <f t="shared" si="6"/>
        <v>-</v>
      </c>
      <c r="O19" s="29">
        <v>62</v>
      </c>
      <c r="P19" s="9" t="str">
        <f t="shared" si="7"/>
        <v>-</v>
      </c>
      <c r="Q19" s="8">
        <v>79</v>
      </c>
      <c r="R19" s="28" t="str">
        <f t="shared" si="8"/>
        <v>-</v>
      </c>
      <c r="S19" s="28">
        <v>100</v>
      </c>
      <c r="T19" s="9" t="str">
        <f t="shared" si="9"/>
        <v>-</v>
      </c>
      <c r="U19" s="8">
        <v>79</v>
      </c>
      <c r="V19" s="28" t="str">
        <f t="shared" si="10"/>
        <v>-</v>
      </c>
      <c r="W19" s="28">
        <v>69</v>
      </c>
      <c r="X19" s="9" t="str">
        <f t="shared" si="11"/>
        <v>-</v>
      </c>
      <c r="Y19" s="8">
        <v>59</v>
      </c>
      <c r="Z19" s="28" t="str">
        <f t="shared" si="12"/>
        <v>-</v>
      </c>
      <c r="AA19" s="28">
        <v>70</v>
      </c>
      <c r="AB19" s="9">
        <v>1</v>
      </c>
      <c r="AC19" s="8">
        <v>39</v>
      </c>
      <c r="AD19" s="28" t="str">
        <f t="shared" si="13"/>
        <v>-</v>
      </c>
      <c r="AE19" s="28">
        <v>54</v>
      </c>
      <c r="AF19" s="9" t="str">
        <f t="shared" si="14"/>
        <v>-</v>
      </c>
      <c r="AG19" s="8">
        <v>77</v>
      </c>
      <c r="AH19" s="28" t="str">
        <f t="shared" si="15"/>
        <v>-</v>
      </c>
      <c r="AI19" s="28">
        <v>70</v>
      </c>
      <c r="AJ19" s="9" t="str">
        <f t="shared" si="16"/>
        <v>-</v>
      </c>
      <c r="AK19" s="8">
        <v>49</v>
      </c>
      <c r="AL19" s="28" t="str">
        <f t="shared" si="17"/>
        <v>-</v>
      </c>
      <c r="AM19" s="28">
        <v>80</v>
      </c>
      <c r="AN19" s="9" t="str">
        <f t="shared" si="18"/>
        <v>-</v>
      </c>
      <c r="AO19" s="8">
        <v>77</v>
      </c>
      <c r="AP19" s="28" t="str">
        <f t="shared" si="19"/>
        <v>-</v>
      </c>
      <c r="AQ19" s="28">
        <v>60</v>
      </c>
      <c r="AR19" s="9" t="str">
        <f t="shared" si="20"/>
        <v>-</v>
      </c>
      <c r="AS19" s="91">
        <v>60</v>
      </c>
      <c r="AT19" s="28" t="str">
        <f t="shared" si="21"/>
        <v>-</v>
      </c>
      <c r="AU19" s="106">
        <v>80</v>
      </c>
      <c r="AV19" s="92">
        <f>'Exp_3 (Ann)'!Y19</f>
        <v>66.739130434782609</v>
      </c>
      <c r="AW19" s="79">
        <f>'Exp_3 (Ann)'!Z19</f>
        <v>18.206435903284174</v>
      </c>
    </row>
    <row r="20" spans="1:49" x14ac:dyDescent="0.2">
      <c r="A20" s="11" t="str">
        <f>'Exp_3 (All)'!A20</f>
        <v>ParkJoy_14_PckErr1</v>
      </c>
      <c r="B20" s="28" t="str">
        <f t="shared" si="0"/>
        <v>-</v>
      </c>
      <c r="C20" s="28">
        <v>30</v>
      </c>
      <c r="D20" s="9" t="str">
        <f t="shared" si="1"/>
        <v>-</v>
      </c>
      <c r="E20" s="9">
        <v>78</v>
      </c>
      <c r="F20" s="28" t="str">
        <f t="shared" si="2"/>
        <v>-</v>
      </c>
      <c r="G20" s="28">
        <v>61</v>
      </c>
      <c r="H20" s="9" t="str">
        <f t="shared" si="3"/>
        <v>-</v>
      </c>
      <c r="I20" s="8">
        <v>78</v>
      </c>
      <c r="J20" s="28" t="str">
        <f t="shared" si="4"/>
        <v>-</v>
      </c>
      <c r="K20" s="29">
        <v>80</v>
      </c>
      <c r="L20" s="9" t="str">
        <f t="shared" si="5"/>
        <v>-</v>
      </c>
      <c r="M20" s="8">
        <v>100</v>
      </c>
      <c r="N20" s="28" t="str">
        <f t="shared" si="6"/>
        <v>-</v>
      </c>
      <c r="O20" s="29">
        <v>70</v>
      </c>
      <c r="P20" s="9" t="str">
        <f t="shared" si="7"/>
        <v>-</v>
      </c>
      <c r="Q20" s="8">
        <v>52</v>
      </c>
      <c r="R20" s="28" t="str">
        <f t="shared" si="8"/>
        <v>-</v>
      </c>
      <c r="S20" s="28">
        <v>81</v>
      </c>
      <c r="T20" s="9" t="str">
        <f t="shared" si="9"/>
        <v>-</v>
      </c>
      <c r="U20" s="8">
        <v>79</v>
      </c>
      <c r="V20" s="28" t="str">
        <f t="shared" si="10"/>
        <v>-</v>
      </c>
      <c r="W20" s="28">
        <v>79</v>
      </c>
      <c r="X20" s="9" t="str">
        <f t="shared" si="11"/>
        <v>-</v>
      </c>
      <c r="Y20" s="8">
        <v>100</v>
      </c>
      <c r="Z20" s="28" t="str">
        <f t="shared" si="12"/>
        <v>-</v>
      </c>
      <c r="AA20" s="28">
        <v>68</v>
      </c>
      <c r="AB20" s="9">
        <v>1</v>
      </c>
      <c r="AC20" s="8">
        <v>61</v>
      </c>
      <c r="AD20" s="28" t="str">
        <f t="shared" si="13"/>
        <v>-</v>
      </c>
      <c r="AE20" s="28">
        <v>78</v>
      </c>
      <c r="AF20" s="9" t="str">
        <f t="shared" si="14"/>
        <v>-</v>
      </c>
      <c r="AG20" s="8">
        <v>60</v>
      </c>
      <c r="AH20" s="28" t="str">
        <f t="shared" si="15"/>
        <v>-</v>
      </c>
      <c r="AI20" s="28">
        <v>70</v>
      </c>
      <c r="AJ20" s="9" t="str">
        <f t="shared" si="16"/>
        <v>-</v>
      </c>
      <c r="AK20" s="8">
        <v>69</v>
      </c>
      <c r="AL20" s="28" t="str">
        <f t="shared" si="17"/>
        <v>-</v>
      </c>
      <c r="AM20" s="28">
        <v>89</v>
      </c>
      <c r="AN20" s="9" t="str">
        <f t="shared" si="18"/>
        <v>-</v>
      </c>
      <c r="AO20" s="8">
        <v>96</v>
      </c>
      <c r="AP20" s="28" t="str">
        <f t="shared" si="19"/>
        <v>-</v>
      </c>
      <c r="AQ20" s="28">
        <v>90</v>
      </c>
      <c r="AR20" s="9" t="str">
        <f t="shared" si="20"/>
        <v>-</v>
      </c>
      <c r="AS20" s="91">
        <v>100</v>
      </c>
      <c r="AT20" s="28" t="str">
        <f t="shared" si="21"/>
        <v>-</v>
      </c>
      <c r="AU20" s="106">
        <v>78</v>
      </c>
      <c r="AV20" s="92">
        <f>'Exp_3 (Ann)'!Y20</f>
        <v>75.956521739130437</v>
      </c>
      <c r="AW20" s="79">
        <f>'Exp_3 (Ann)'!Z20</f>
        <v>16.720913037460733</v>
      </c>
    </row>
    <row r="21" spans="1:49" x14ac:dyDescent="0.2">
      <c r="A21" s="11" t="str">
        <f>'Exp_3 (All)'!A21</f>
        <v>ParkJoy_14_PckErr3</v>
      </c>
      <c r="B21" s="28" t="str">
        <f t="shared" si="0"/>
        <v>-</v>
      </c>
      <c r="C21" s="28">
        <v>69</v>
      </c>
      <c r="D21" s="9" t="str">
        <f t="shared" si="1"/>
        <v>-</v>
      </c>
      <c r="E21" s="9">
        <v>96</v>
      </c>
      <c r="F21" s="28" t="str">
        <f t="shared" si="2"/>
        <v>-</v>
      </c>
      <c r="G21" s="28">
        <v>70</v>
      </c>
      <c r="H21" s="9" t="str">
        <f t="shared" si="3"/>
        <v>-</v>
      </c>
      <c r="I21" s="8">
        <v>78</v>
      </c>
      <c r="J21" s="28" t="str">
        <f t="shared" si="4"/>
        <v>-</v>
      </c>
      <c r="K21" s="29">
        <v>95</v>
      </c>
      <c r="L21" s="9" t="str">
        <f t="shared" si="5"/>
        <v>-</v>
      </c>
      <c r="M21" s="8">
        <v>100</v>
      </c>
      <c r="N21" s="28" t="str">
        <f t="shared" si="6"/>
        <v>-</v>
      </c>
      <c r="O21" s="29">
        <v>71</v>
      </c>
      <c r="P21" s="9" t="str">
        <f t="shared" si="7"/>
        <v>-</v>
      </c>
      <c r="Q21" s="8">
        <v>81</v>
      </c>
      <c r="R21" s="28" t="str">
        <f t="shared" si="8"/>
        <v>-</v>
      </c>
      <c r="S21" s="28">
        <v>72</v>
      </c>
      <c r="T21" s="9" t="str">
        <f t="shared" si="9"/>
        <v>-</v>
      </c>
      <c r="U21" s="8">
        <v>91</v>
      </c>
      <c r="V21" s="28" t="str">
        <f t="shared" si="10"/>
        <v>-</v>
      </c>
      <c r="W21" s="28">
        <v>84</v>
      </c>
      <c r="X21" s="9" t="str">
        <f t="shared" si="11"/>
        <v>-</v>
      </c>
      <c r="Y21" s="8">
        <v>70</v>
      </c>
      <c r="Z21" s="28" t="str">
        <f t="shared" si="12"/>
        <v>-</v>
      </c>
      <c r="AA21" s="28">
        <v>78</v>
      </c>
      <c r="AB21" s="9">
        <v>1</v>
      </c>
      <c r="AC21" s="8">
        <v>60</v>
      </c>
      <c r="AD21" s="28" t="str">
        <f t="shared" si="13"/>
        <v>-</v>
      </c>
      <c r="AE21" s="28">
        <v>93</v>
      </c>
      <c r="AF21" s="9" t="str">
        <f t="shared" si="14"/>
        <v>-</v>
      </c>
      <c r="AG21" s="8">
        <v>72</v>
      </c>
      <c r="AH21" s="28" t="str">
        <f t="shared" si="15"/>
        <v>-</v>
      </c>
      <c r="AI21" s="28">
        <v>86</v>
      </c>
      <c r="AJ21" s="9" t="str">
        <f t="shared" si="16"/>
        <v>-</v>
      </c>
      <c r="AK21" s="8">
        <v>80</v>
      </c>
      <c r="AL21" s="28" t="str">
        <f t="shared" si="17"/>
        <v>-</v>
      </c>
      <c r="AM21" s="28">
        <v>93</v>
      </c>
      <c r="AN21" s="9" t="str">
        <f t="shared" si="18"/>
        <v>-</v>
      </c>
      <c r="AO21" s="8">
        <v>89</v>
      </c>
      <c r="AP21" s="28" t="str">
        <f t="shared" si="19"/>
        <v>-</v>
      </c>
      <c r="AQ21" s="28">
        <v>69</v>
      </c>
      <c r="AR21" s="9" t="str">
        <f t="shared" si="20"/>
        <v>-</v>
      </c>
      <c r="AS21" s="91">
        <v>69</v>
      </c>
      <c r="AT21" s="28" t="str">
        <f t="shared" si="21"/>
        <v>-</v>
      </c>
      <c r="AU21" s="106">
        <v>95</v>
      </c>
      <c r="AV21" s="92">
        <f>'Exp_3 (Ann)'!Y21</f>
        <v>80.913043478260875</v>
      </c>
      <c r="AW21" s="79">
        <f>'Exp_3 (Ann)'!Z21</f>
        <v>11.401407582472423</v>
      </c>
    </row>
    <row r="22" spans="1:49" x14ac:dyDescent="0.2">
      <c r="A22" s="11" t="str">
        <f>'Exp_3 (All)'!A22</f>
        <v>ParkJoy_15_PckErr1</v>
      </c>
      <c r="B22" s="28" t="str">
        <f t="shared" si="0"/>
        <v>-</v>
      </c>
      <c r="C22" s="28">
        <v>40</v>
      </c>
      <c r="D22" s="9" t="str">
        <f t="shared" si="1"/>
        <v>-</v>
      </c>
      <c r="E22" s="9">
        <v>87</v>
      </c>
      <c r="F22" s="28" t="str">
        <f t="shared" si="2"/>
        <v>-</v>
      </c>
      <c r="G22" s="28">
        <v>50</v>
      </c>
      <c r="H22" s="9" t="str">
        <f t="shared" si="3"/>
        <v>-</v>
      </c>
      <c r="I22" s="8">
        <v>89</v>
      </c>
      <c r="J22" s="28" t="str">
        <f t="shared" si="4"/>
        <v>-</v>
      </c>
      <c r="K22" s="29">
        <v>95</v>
      </c>
      <c r="L22" s="9" t="str">
        <f t="shared" si="5"/>
        <v>-</v>
      </c>
      <c r="M22" s="8">
        <v>79</v>
      </c>
      <c r="N22" s="28" t="str">
        <f t="shared" si="6"/>
        <v>-</v>
      </c>
      <c r="O22" s="29">
        <v>79</v>
      </c>
      <c r="P22" s="9" t="str">
        <f t="shared" si="7"/>
        <v>-</v>
      </c>
      <c r="Q22" s="8">
        <v>81</v>
      </c>
      <c r="R22" s="28" t="str">
        <f t="shared" si="8"/>
        <v>-</v>
      </c>
      <c r="S22" s="28">
        <v>92</v>
      </c>
      <c r="T22" s="9" t="str">
        <f t="shared" si="9"/>
        <v>-</v>
      </c>
      <c r="U22" s="8">
        <v>89</v>
      </c>
      <c r="V22" s="28" t="str">
        <f t="shared" si="10"/>
        <v>-</v>
      </c>
      <c r="W22" s="28">
        <v>91</v>
      </c>
      <c r="X22" s="9" t="str">
        <f t="shared" si="11"/>
        <v>-</v>
      </c>
      <c r="Y22" s="8">
        <v>100</v>
      </c>
      <c r="Z22" s="28" t="str">
        <f t="shared" si="12"/>
        <v>-</v>
      </c>
      <c r="AA22" s="28">
        <v>64</v>
      </c>
      <c r="AB22" s="9">
        <v>1</v>
      </c>
      <c r="AC22" s="8">
        <v>79</v>
      </c>
      <c r="AD22" s="28" t="str">
        <f t="shared" si="13"/>
        <v>-</v>
      </c>
      <c r="AE22" s="28">
        <v>82</v>
      </c>
      <c r="AF22" s="9" t="str">
        <f t="shared" si="14"/>
        <v>-</v>
      </c>
      <c r="AG22" s="8">
        <v>89</v>
      </c>
      <c r="AH22" s="28" t="str">
        <f t="shared" si="15"/>
        <v>-</v>
      </c>
      <c r="AI22" s="28">
        <v>92</v>
      </c>
      <c r="AJ22" s="9" t="str">
        <f t="shared" si="16"/>
        <v>-</v>
      </c>
      <c r="AK22" s="8">
        <v>90</v>
      </c>
      <c r="AL22" s="28" t="str">
        <f t="shared" si="17"/>
        <v>-</v>
      </c>
      <c r="AM22" s="28">
        <v>98</v>
      </c>
      <c r="AN22" s="9" t="str">
        <f t="shared" si="18"/>
        <v>-</v>
      </c>
      <c r="AO22" s="8">
        <v>89</v>
      </c>
      <c r="AP22" s="28" t="str">
        <f t="shared" si="19"/>
        <v>-</v>
      </c>
      <c r="AQ22" s="28">
        <v>100</v>
      </c>
      <c r="AR22" s="9" t="str">
        <f t="shared" si="20"/>
        <v>-</v>
      </c>
      <c r="AS22" s="91">
        <v>100</v>
      </c>
      <c r="AT22" s="28" t="str">
        <f t="shared" si="21"/>
        <v>-</v>
      </c>
      <c r="AU22" s="106">
        <v>84</v>
      </c>
      <c r="AV22" s="92">
        <f>'Exp_3 (Ann)'!Y22</f>
        <v>84.304347826086953</v>
      </c>
      <c r="AW22" s="79">
        <f>'Exp_3 (Ann)'!Z22</f>
        <v>15.052739957800158</v>
      </c>
    </row>
    <row r="23" spans="1:49" x14ac:dyDescent="0.2">
      <c r="A23" s="11" t="str">
        <f>'Exp_3 (All)'!A23</f>
        <v>ParkJoy_15_PckErr3</v>
      </c>
      <c r="B23" s="28" t="str">
        <f t="shared" si="0"/>
        <v>Outlier</v>
      </c>
      <c r="C23" s="28">
        <v>40</v>
      </c>
      <c r="D23" s="9" t="str">
        <f t="shared" si="1"/>
        <v>-</v>
      </c>
      <c r="E23" s="9">
        <v>96</v>
      </c>
      <c r="F23" s="28" t="str">
        <f t="shared" si="2"/>
        <v>-</v>
      </c>
      <c r="G23" s="28">
        <v>69</v>
      </c>
      <c r="H23" s="9" t="str">
        <f t="shared" si="3"/>
        <v>-</v>
      </c>
      <c r="I23" s="8">
        <v>90</v>
      </c>
      <c r="J23" s="28" t="str">
        <f t="shared" si="4"/>
        <v>-</v>
      </c>
      <c r="K23" s="29">
        <v>100</v>
      </c>
      <c r="L23" s="9" t="str">
        <f t="shared" si="5"/>
        <v>-</v>
      </c>
      <c r="M23" s="8">
        <v>100</v>
      </c>
      <c r="N23" s="28" t="str">
        <f t="shared" si="6"/>
        <v>-</v>
      </c>
      <c r="O23" s="29">
        <v>70</v>
      </c>
      <c r="P23" s="9" t="str">
        <f t="shared" si="7"/>
        <v>-</v>
      </c>
      <c r="Q23" s="8">
        <v>97</v>
      </c>
      <c r="R23" s="28" t="str">
        <f t="shared" si="8"/>
        <v>-</v>
      </c>
      <c r="S23" s="28">
        <v>100</v>
      </c>
      <c r="T23" s="9" t="str">
        <f t="shared" si="9"/>
        <v>-</v>
      </c>
      <c r="U23" s="8">
        <v>70</v>
      </c>
      <c r="V23" s="28" t="str">
        <f t="shared" si="10"/>
        <v>-</v>
      </c>
      <c r="W23" s="28">
        <v>99</v>
      </c>
      <c r="X23" s="9" t="str">
        <f t="shared" si="11"/>
        <v>-</v>
      </c>
      <c r="Y23" s="8">
        <v>100</v>
      </c>
      <c r="Z23" s="28" t="str">
        <f t="shared" si="12"/>
        <v>-</v>
      </c>
      <c r="AA23" s="28">
        <v>69</v>
      </c>
      <c r="AB23" s="9">
        <v>1</v>
      </c>
      <c r="AC23" s="8">
        <v>79</v>
      </c>
      <c r="AD23" s="28" t="str">
        <f t="shared" si="13"/>
        <v>-</v>
      </c>
      <c r="AE23" s="28">
        <v>96</v>
      </c>
      <c r="AF23" s="9" t="str">
        <f t="shared" si="14"/>
        <v>-</v>
      </c>
      <c r="AG23" s="8">
        <v>79</v>
      </c>
      <c r="AH23" s="28" t="str">
        <f t="shared" si="15"/>
        <v>-</v>
      </c>
      <c r="AI23" s="28">
        <v>100</v>
      </c>
      <c r="AJ23" s="9" t="str">
        <f t="shared" si="16"/>
        <v>-</v>
      </c>
      <c r="AK23" s="8">
        <v>80</v>
      </c>
      <c r="AL23" s="28" t="str">
        <f t="shared" si="17"/>
        <v>-</v>
      </c>
      <c r="AM23" s="28">
        <v>96</v>
      </c>
      <c r="AN23" s="9" t="str">
        <f t="shared" si="18"/>
        <v>-</v>
      </c>
      <c r="AO23" s="8">
        <v>100</v>
      </c>
      <c r="AP23" s="28" t="str">
        <f t="shared" si="19"/>
        <v>-</v>
      </c>
      <c r="AQ23" s="28">
        <v>100</v>
      </c>
      <c r="AR23" s="9" t="str">
        <f t="shared" si="20"/>
        <v>-</v>
      </c>
      <c r="AS23" s="91">
        <v>100</v>
      </c>
      <c r="AT23" s="28" t="str">
        <f t="shared" si="21"/>
        <v>-</v>
      </c>
      <c r="AU23" s="106">
        <v>93</v>
      </c>
      <c r="AV23" s="92">
        <f>'Exp_3 (Ann)'!Y23</f>
        <v>87.956521739130437</v>
      </c>
      <c r="AW23" s="79">
        <f>'Exp_3 (Ann)'!Z23</f>
        <v>15.775349760910267</v>
      </c>
    </row>
    <row r="24" spans="1:49" x14ac:dyDescent="0.2">
      <c r="A24" s="11" t="str">
        <f>'Exp_3 (All)'!A24</f>
        <v>IntoTree_0</v>
      </c>
      <c r="B24" s="28" t="str">
        <f t="shared" si="0"/>
        <v>-</v>
      </c>
      <c r="C24" s="28">
        <v>0</v>
      </c>
      <c r="D24" s="9" t="str">
        <f t="shared" si="1"/>
        <v>Outlier</v>
      </c>
      <c r="E24" s="9">
        <v>8</v>
      </c>
      <c r="F24" s="28" t="str">
        <f t="shared" si="2"/>
        <v>Outlier</v>
      </c>
      <c r="G24" s="28">
        <v>8</v>
      </c>
      <c r="H24" s="9" t="str">
        <f t="shared" si="3"/>
        <v>-</v>
      </c>
      <c r="I24" s="8">
        <v>0</v>
      </c>
      <c r="J24" s="28" t="str">
        <f t="shared" si="4"/>
        <v>-</v>
      </c>
      <c r="K24" s="29">
        <v>0</v>
      </c>
      <c r="L24" s="9" t="str">
        <f t="shared" si="5"/>
        <v>-</v>
      </c>
      <c r="M24" s="8">
        <v>0</v>
      </c>
      <c r="N24" s="28" t="str">
        <f t="shared" si="6"/>
        <v>-</v>
      </c>
      <c r="O24" s="29">
        <v>0</v>
      </c>
      <c r="P24" s="9" t="str">
        <f t="shared" si="7"/>
        <v>-</v>
      </c>
      <c r="Q24" s="8">
        <v>0</v>
      </c>
      <c r="R24" s="28" t="str">
        <f t="shared" si="8"/>
        <v>-</v>
      </c>
      <c r="S24" s="28">
        <v>0</v>
      </c>
      <c r="T24" s="9" t="str">
        <f t="shared" si="9"/>
        <v>-</v>
      </c>
      <c r="U24" s="8">
        <v>0</v>
      </c>
      <c r="V24" s="28" t="str">
        <f t="shared" si="10"/>
        <v>-</v>
      </c>
      <c r="W24" s="28">
        <v>0</v>
      </c>
      <c r="X24" s="9" t="str">
        <f t="shared" si="11"/>
        <v>-</v>
      </c>
      <c r="Y24" s="8">
        <v>0</v>
      </c>
      <c r="Z24" s="28" t="str">
        <f t="shared" si="12"/>
        <v>-</v>
      </c>
      <c r="AA24" s="28">
        <v>0</v>
      </c>
      <c r="AB24" s="9">
        <v>0</v>
      </c>
      <c r="AC24" s="8">
        <v>0</v>
      </c>
      <c r="AD24" s="28" t="str">
        <f t="shared" si="13"/>
        <v>-</v>
      </c>
      <c r="AE24" s="28">
        <v>0</v>
      </c>
      <c r="AF24" s="9" t="str">
        <f t="shared" si="14"/>
        <v>-</v>
      </c>
      <c r="AG24" s="8">
        <v>0</v>
      </c>
      <c r="AH24" s="28" t="str">
        <f t="shared" si="15"/>
        <v>-</v>
      </c>
      <c r="AI24" s="28">
        <v>0</v>
      </c>
      <c r="AJ24" s="9" t="str">
        <f t="shared" si="16"/>
        <v>-</v>
      </c>
      <c r="AK24" s="8">
        <v>0</v>
      </c>
      <c r="AL24" s="28" t="str">
        <f t="shared" si="17"/>
        <v>-</v>
      </c>
      <c r="AM24" s="28">
        <v>0</v>
      </c>
      <c r="AN24" s="9" t="str">
        <f t="shared" si="18"/>
        <v>-</v>
      </c>
      <c r="AO24" s="8">
        <v>0</v>
      </c>
      <c r="AP24" s="28" t="str">
        <f t="shared" si="19"/>
        <v>-</v>
      </c>
      <c r="AQ24" s="28">
        <v>0</v>
      </c>
      <c r="AR24" s="9" t="str">
        <f t="shared" si="20"/>
        <v>-</v>
      </c>
      <c r="AS24" s="91">
        <v>0</v>
      </c>
      <c r="AT24" s="28" t="str">
        <f t="shared" si="21"/>
        <v>-</v>
      </c>
      <c r="AU24" s="106">
        <v>0</v>
      </c>
      <c r="AV24" s="92">
        <f>'Exp_3 (Ann)'!Y24</f>
        <v>0.69565217391304346</v>
      </c>
      <c r="AW24" s="79">
        <f>'Exp_3 (Ann)'!Z24</f>
        <v>2.304832524160243</v>
      </c>
    </row>
    <row r="25" spans="1:49" x14ac:dyDescent="0.2">
      <c r="A25" s="11" t="str">
        <f>'Exp_3 (All)'!A25</f>
        <v>IntoTree_3</v>
      </c>
      <c r="B25" s="28" t="str">
        <f t="shared" si="0"/>
        <v>-</v>
      </c>
      <c r="C25" s="28">
        <v>10</v>
      </c>
      <c r="D25" s="9" t="str">
        <f t="shared" si="1"/>
        <v>-</v>
      </c>
      <c r="E25" s="9">
        <v>2</v>
      </c>
      <c r="F25" s="28" t="str">
        <f t="shared" si="2"/>
        <v>-</v>
      </c>
      <c r="G25" s="28">
        <v>5</v>
      </c>
      <c r="H25" s="9" t="str">
        <f t="shared" si="3"/>
        <v>-</v>
      </c>
      <c r="I25" s="8">
        <v>78</v>
      </c>
      <c r="J25" s="28" t="str">
        <f t="shared" si="4"/>
        <v>-</v>
      </c>
      <c r="K25" s="29">
        <v>60</v>
      </c>
      <c r="L25" s="9" t="str">
        <f t="shared" si="5"/>
        <v>-</v>
      </c>
      <c r="M25" s="8">
        <v>100</v>
      </c>
      <c r="N25" s="28" t="str">
        <f t="shared" si="6"/>
        <v>-</v>
      </c>
      <c r="O25" s="29">
        <v>14</v>
      </c>
      <c r="P25" s="9" t="str">
        <f t="shared" si="7"/>
        <v>-</v>
      </c>
      <c r="Q25" s="8">
        <v>72</v>
      </c>
      <c r="R25" s="28" t="str">
        <f t="shared" si="8"/>
        <v>-</v>
      </c>
      <c r="S25" s="28">
        <v>70</v>
      </c>
      <c r="T25" s="9" t="str">
        <f t="shared" si="9"/>
        <v>-</v>
      </c>
      <c r="U25" s="8">
        <v>41</v>
      </c>
      <c r="V25" s="28" t="str">
        <f t="shared" si="10"/>
        <v>-</v>
      </c>
      <c r="W25" s="28">
        <v>30</v>
      </c>
      <c r="X25" s="9" t="str">
        <f t="shared" si="11"/>
        <v>-</v>
      </c>
      <c r="Y25" s="8">
        <v>20</v>
      </c>
      <c r="Z25" s="28" t="str">
        <f t="shared" si="12"/>
        <v>-</v>
      </c>
      <c r="AA25" s="28">
        <v>46</v>
      </c>
      <c r="AB25" s="9">
        <v>1</v>
      </c>
      <c r="AC25" s="8">
        <v>19</v>
      </c>
      <c r="AD25" s="28" t="str">
        <f t="shared" si="13"/>
        <v>-</v>
      </c>
      <c r="AE25" s="28">
        <v>8</v>
      </c>
      <c r="AF25" s="9" t="str">
        <f t="shared" si="14"/>
        <v>-</v>
      </c>
      <c r="AG25" s="8">
        <v>54</v>
      </c>
      <c r="AH25" s="28" t="str">
        <f t="shared" si="15"/>
        <v>-</v>
      </c>
      <c r="AI25" s="28">
        <v>71</v>
      </c>
      <c r="AJ25" s="9" t="str">
        <f t="shared" si="16"/>
        <v>-</v>
      </c>
      <c r="AK25" s="8">
        <v>0</v>
      </c>
      <c r="AL25" s="28" t="str">
        <f t="shared" si="17"/>
        <v>-</v>
      </c>
      <c r="AM25" s="28">
        <v>39</v>
      </c>
      <c r="AN25" s="9" t="str">
        <f t="shared" si="18"/>
        <v>-</v>
      </c>
      <c r="AO25" s="8">
        <v>79</v>
      </c>
      <c r="AP25" s="28" t="str">
        <f t="shared" si="19"/>
        <v>-</v>
      </c>
      <c r="AQ25" s="28">
        <v>40</v>
      </c>
      <c r="AR25" s="9" t="str">
        <f t="shared" si="20"/>
        <v>-</v>
      </c>
      <c r="AS25" s="91">
        <v>50</v>
      </c>
      <c r="AT25" s="28" t="str">
        <f t="shared" si="21"/>
        <v>-</v>
      </c>
      <c r="AU25" s="106">
        <v>5</v>
      </c>
      <c r="AV25" s="92">
        <f>'Exp_3 (Ann)'!Y25</f>
        <v>39.695652173913047</v>
      </c>
      <c r="AW25" s="79">
        <f>'Exp_3 (Ann)'!Z25</f>
        <v>29.554933110163606</v>
      </c>
    </row>
    <row r="26" spans="1:49" x14ac:dyDescent="0.2">
      <c r="A26" s="11" t="str">
        <f>'Exp_3 (All)'!A26</f>
        <v>IntoTree_12</v>
      </c>
      <c r="B26" s="28" t="str">
        <f t="shared" si="0"/>
        <v>-</v>
      </c>
      <c r="C26" s="28">
        <v>39</v>
      </c>
      <c r="D26" s="9" t="str">
        <f t="shared" si="1"/>
        <v>-</v>
      </c>
      <c r="E26" s="9">
        <v>16</v>
      </c>
      <c r="F26" s="28" t="str">
        <f t="shared" si="2"/>
        <v>-</v>
      </c>
      <c r="G26" s="28">
        <v>37</v>
      </c>
      <c r="H26" s="9" t="str">
        <f t="shared" si="3"/>
        <v>-</v>
      </c>
      <c r="I26" s="8">
        <v>69</v>
      </c>
      <c r="J26" s="28" t="str">
        <f t="shared" si="4"/>
        <v>-</v>
      </c>
      <c r="K26" s="29">
        <v>56</v>
      </c>
      <c r="L26" s="9" t="str">
        <f t="shared" si="5"/>
        <v>-</v>
      </c>
      <c r="M26" s="8">
        <v>50</v>
      </c>
      <c r="N26" s="28" t="str">
        <f t="shared" si="6"/>
        <v>-</v>
      </c>
      <c r="O26" s="29">
        <v>31</v>
      </c>
      <c r="P26" s="9" t="str">
        <f t="shared" si="7"/>
        <v>-</v>
      </c>
      <c r="Q26" s="8">
        <v>71</v>
      </c>
      <c r="R26" s="28" t="str">
        <f t="shared" si="8"/>
        <v>-</v>
      </c>
      <c r="S26" s="28">
        <v>61</v>
      </c>
      <c r="T26" s="9" t="str">
        <f t="shared" si="9"/>
        <v>-</v>
      </c>
      <c r="U26" s="8">
        <v>50</v>
      </c>
      <c r="V26" s="28" t="str">
        <f t="shared" si="10"/>
        <v>-</v>
      </c>
      <c r="W26" s="28">
        <v>69</v>
      </c>
      <c r="X26" s="9" t="str">
        <f t="shared" si="11"/>
        <v>-</v>
      </c>
      <c r="Y26" s="8">
        <v>30</v>
      </c>
      <c r="Z26" s="28" t="str">
        <f t="shared" si="12"/>
        <v>-</v>
      </c>
      <c r="AA26" s="28">
        <v>33</v>
      </c>
      <c r="AB26" s="9">
        <v>1</v>
      </c>
      <c r="AC26" s="8">
        <v>19</v>
      </c>
      <c r="AD26" s="28" t="str">
        <f t="shared" si="13"/>
        <v>-</v>
      </c>
      <c r="AE26" s="28">
        <v>37</v>
      </c>
      <c r="AF26" s="9" t="str">
        <f t="shared" si="14"/>
        <v>-</v>
      </c>
      <c r="AG26" s="8">
        <v>61</v>
      </c>
      <c r="AH26" s="28" t="str">
        <f t="shared" si="15"/>
        <v>-</v>
      </c>
      <c r="AI26" s="28">
        <v>40</v>
      </c>
      <c r="AJ26" s="9" t="str">
        <f t="shared" si="16"/>
        <v>-</v>
      </c>
      <c r="AK26" s="8">
        <v>20</v>
      </c>
      <c r="AL26" s="28" t="str">
        <f t="shared" si="17"/>
        <v>-</v>
      </c>
      <c r="AM26" s="28">
        <v>55</v>
      </c>
      <c r="AN26" s="9" t="str">
        <f t="shared" si="18"/>
        <v>-</v>
      </c>
      <c r="AO26" s="8">
        <v>72</v>
      </c>
      <c r="AP26" s="28" t="str">
        <f t="shared" si="19"/>
        <v>-</v>
      </c>
      <c r="AQ26" s="28">
        <v>10</v>
      </c>
      <c r="AR26" s="9" t="str">
        <f t="shared" si="20"/>
        <v>-</v>
      </c>
      <c r="AS26" s="91">
        <v>49</v>
      </c>
      <c r="AT26" s="28" t="str">
        <f t="shared" si="21"/>
        <v>-</v>
      </c>
      <c r="AU26" s="106">
        <v>47</v>
      </c>
      <c r="AV26" s="92">
        <f>'Exp_3 (Ann)'!Y26</f>
        <v>44.434782608695649</v>
      </c>
      <c r="AW26" s="79">
        <f>'Exp_3 (Ann)'!Z26</f>
        <v>18.431263181089697</v>
      </c>
    </row>
    <row r="27" spans="1:49" x14ac:dyDescent="0.2">
      <c r="A27" s="11" t="str">
        <f>'Exp_3 (All)'!A27</f>
        <v>IntoTree_0_PckErr3</v>
      </c>
      <c r="B27" s="28" t="str">
        <f t="shared" si="0"/>
        <v>-</v>
      </c>
      <c r="C27" s="28">
        <v>19</v>
      </c>
      <c r="D27" s="9" t="str">
        <f t="shared" si="1"/>
        <v>-</v>
      </c>
      <c r="E27" s="9">
        <v>74</v>
      </c>
      <c r="F27" s="28" t="str">
        <f t="shared" si="2"/>
        <v>-</v>
      </c>
      <c r="G27" s="28">
        <v>26</v>
      </c>
      <c r="H27" s="9" t="str">
        <f t="shared" si="3"/>
        <v>-</v>
      </c>
      <c r="I27" s="8">
        <v>71</v>
      </c>
      <c r="J27" s="28" t="str">
        <f t="shared" si="4"/>
        <v>-</v>
      </c>
      <c r="K27" s="29">
        <v>20</v>
      </c>
      <c r="L27" s="9" t="str">
        <f t="shared" si="5"/>
        <v>-</v>
      </c>
      <c r="M27" s="8">
        <v>100</v>
      </c>
      <c r="N27" s="28" t="str">
        <f t="shared" si="6"/>
        <v>-</v>
      </c>
      <c r="O27" s="29">
        <v>33</v>
      </c>
      <c r="P27" s="9" t="str">
        <f t="shared" si="7"/>
        <v>-</v>
      </c>
      <c r="Q27" s="8">
        <v>44</v>
      </c>
      <c r="R27" s="28" t="str">
        <f t="shared" si="8"/>
        <v>-</v>
      </c>
      <c r="S27" s="28">
        <v>100</v>
      </c>
      <c r="T27" s="9" t="str">
        <f t="shared" si="9"/>
        <v>-</v>
      </c>
      <c r="U27" s="8">
        <v>30</v>
      </c>
      <c r="V27" s="28" t="str">
        <f t="shared" si="10"/>
        <v>-</v>
      </c>
      <c r="W27" s="28">
        <v>16</v>
      </c>
      <c r="X27" s="9" t="str">
        <f t="shared" si="11"/>
        <v>-</v>
      </c>
      <c r="Y27" s="8">
        <v>70</v>
      </c>
      <c r="Z27" s="28" t="str">
        <f t="shared" si="12"/>
        <v>-</v>
      </c>
      <c r="AA27" s="28">
        <v>60</v>
      </c>
      <c r="AB27" s="9">
        <v>1</v>
      </c>
      <c r="AC27" s="8">
        <v>19</v>
      </c>
      <c r="AD27" s="28" t="str">
        <f t="shared" si="13"/>
        <v>-</v>
      </c>
      <c r="AE27" s="28">
        <v>92</v>
      </c>
      <c r="AF27" s="9" t="str">
        <f t="shared" si="14"/>
        <v>-</v>
      </c>
      <c r="AG27" s="8">
        <v>60</v>
      </c>
      <c r="AH27" s="28" t="str">
        <f t="shared" si="15"/>
        <v>-</v>
      </c>
      <c r="AI27" s="28">
        <v>38</v>
      </c>
      <c r="AJ27" s="9" t="str">
        <f t="shared" si="16"/>
        <v>-</v>
      </c>
      <c r="AK27" s="8">
        <v>29</v>
      </c>
      <c r="AL27" s="28" t="str">
        <f t="shared" si="17"/>
        <v>-</v>
      </c>
      <c r="AM27" s="28">
        <v>56</v>
      </c>
      <c r="AN27" s="9" t="str">
        <f t="shared" si="18"/>
        <v>-</v>
      </c>
      <c r="AO27" s="8">
        <v>38</v>
      </c>
      <c r="AP27" s="28" t="str">
        <f t="shared" si="19"/>
        <v>-</v>
      </c>
      <c r="AQ27" s="28">
        <v>55</v>
      </c>
      <c r="AR27" s="9" t="str">
        <f t="shared" si="20"/>
        <v>-</v>
      </c>
      <c r="AS27" s="91">
        <v>39</v>
      </c>
      <c r="AT27" s="28" t="str">
        <f t="shared" si="21"/>
        <v>-</v>
      </c>
      <c r="AU27" s="106">
        <v>50</v>
      </c>
      <c r="AV27" s="92">
        <f>'Exp_3 (Ann)'!Y27</f>
        <v>49.521739130434781</v>
      </c>
      <c r="AW27" s="79">
        <f>'Exp_3 (Ann)'!Z27</f>
        <v>25.730896824312193</v>
      </c>
    </row>
    <row r="28" spans="1:49" x14ac:dyDescent="0.2">
      <c r="A28" s="11" t="str">
        <f>'Exp_3 (All)'!A28</f>
        <v>IntoTree_2_PckErr1</v>
      </c>
      <c r="B28" s="28" t="str">
        <f t="shared" si="0"/>
        <v>-</v>
      </c>
      <c r="C28" s="28">
        <v>10</v>
      </c>
      <c r="D28" s="9" t="str">
        <f t="shared" si="1"/>
        <v>-</v>
      </c>
      <c r="E28" s="9">
        <v>40</v>
      </c>
      <c r="F28" s="28" t="str">
        <f t="shared" si="2"/>
        <v>-</v>
      </c>
      <c r="G28" s="28">
        <v>15</v>
      </c>
      <c r="H28" s="9" t="str">
        <f t="shared" si="3"/>
        <v>-</v>
      </c>
      <c r="I28" s="8">
        <v>19</v>
      </c>
      <c r="J28" s="28" t="str">
        <f t="shared" si="4"/>
        <v>-</v>
      </c>
      <c r="K28" s="29">
        <v>10</v>
      </c>
      <c r="L28" s="9" t="str">
        <f t="shared" si="5"/>
        <v>-</v>
      </c>
      <c r="M28" s="8">
        <v>0</v>
      </c>
      <c r="N28" s="28" t="str">
        <f t="shared" si="6"/>
        <v>-</v>
      </c>
      <c r="O28" s="29">
        <v>10</v>
      </c>
      <c r="P28" s="9" t="str">
        <f t="shared" si="7"/>
        <v>Outlier</v>
      </c>
      <c r="Q28" s="8">
        <v>61</v>
      </c>
      <c r="R28" s="28" t="str">
        <f t="shared" si="8"/>
        <v>-</v>
      </c>
      <c r="S28" s="28">
        <v>28</v>
      </c>
      <c r="T28" s="9" t="str">
        <f t="shared" si="9"/>
        <v>-</v>
      </c>
      <c r="U28" s="8">
        <v>19</v>
      </c>
      <c r="V28" s="28" t="str">
        <f t="shared" si="10"/>
        <v>-</v>
      </c>
      <c r="W28" s="28">
        <v>0</v>
      </c>
      <c r="X28" s="9" t="str">
        <f t="shared" si="11"/>
        <v>-</v>
      </c>
      <c r="Y28" s="8">
        <v>20</v>
      </c>
      <c r="Z28" s="28" t="str">
        <f t="shared" si="12"/>
        <v>-</v>
      </c>
      <c r="AA28" s="28">
        <v>20</v>
      </c>
      <c r="AB28" s="9">
        <v>1</v>
      </c>
      <c r="AC28" s="8">
        <v>10</v>
      </c>
      <c r="AD28" s="28" t="str">
        <f t="shared" si="13"/>
        <v>-</v>
      </c>
      <c r="AE28" s="28">
        <v>0</v>
      </c>
      <c r="AF28" s="9" t="str">
        <f t="shared" si="14"/>
        <v>-</v>
      </c>
      <c r="AG28" s="8">
        <v>3</v>
      </c>
      <c r="AH28" s="28" t="str">
        <f t="shared" si="15"/>
        <v>-</v>
      </c>
      <c r="AI28" s="28">
        <v>19</v>
      </c>
      <c r="AJ28" s="9" t="str">
        <f t="shared" si="16"/>
        <v>-</v>
      </c>
      <c r="AK28" s="8">
        <v>9</v>
      </c>
      <c r="AL28" s="28" t="str">
        <f t="shared" si="17"/>
        <v>-</v>
      </c>
      <c r="AM28" s="28">
        <v>29</v>
      </c>
      <c r="AN28" s="9" t="str">
        <f t="shared" si="18"/>
        <v>-</v>
      </c>
      <c r="AO28" s="8">
        <v>8</v>
      </c>
      <c r="AP28" s="28" t="str">
        <f t="shared" si="19"/>
        <v>-</v>
      </c>
      <c r="AQ28" s="28">
        <v>5</v>
      </c>
      <c r="AR28" s="9" t="str">
        <f t="shared" si="20"/>
        <v>-</v>
      </c>
      <c r="AS28" s="91">
        <v>0</v>
      </c>
      <c r="AT28" s="28" t="str">
        <f t="shared" si="21"/>
        <v>-</v>
      </c>
      <c r="AU28" s="106">
        <v>3</v>
      </c>
      <c r="AV28" s="92">
        <f>'Exp_3 (Ann)'!Y28</f>
        <v>14.695652173913043</v>
      </c>
      <c r="AW28" s="79">
        <f>'Exp_3 (Ann)'!Z28</f>
        <v>14.577176377688685</v>
      </c>
    </row>
    <row r="29" spans="1:49" x14ac:dyDescent="0.2">
      <c r="A29" s="11" t="str">
        <f>'Exp_3 (All)'!A29</f>
        <v>IntoTree_2_PckErr3</v>
      </c>
      <c r="B29" s="28" t="str">
        <f t="shared" si="0"/>
        <v>-</v>
      </c>
      <c r="C29" s="28">
        <v>9</v>
      </c>
      <c r="D29" s="9" t="str">
        <f t="shared" si="1"/>
        <v>-</v>
      </c>
      <c r="E29" s="9">
        <v>51</v>
      </c>
      <c r="F29" s="28" t="str">
        <f t="shared" si="2"/>
        <v>-</v>
      </c>
      <c r="G29" s="28">
        <v>24</v>
      </c>
      <c r="H29" s="9" t="str">
        <f t="shared" si="3"/>
        <v>-</v>
      </c>
      <c r="I29" s="8">
        <v>50</v>
      </c>
      <c r="J29" s="28" t="str">
        <f t="shared" si="4"/>
        <v>-</v>
      </c>
      <c r="K29" s="29">
        <v>25</v>
      </c>
      <c r="L29" s="9" t="str">
        <f t="shared" si="5"/>
        <v>-</v>
      </c>
      <c r="M29" s="8">
        <v>69</v>
      </c>
      <c r="N29" s="28" t="str">
        <f t="shared" si="6"/>
        <v>-</v>
      </c>
      <c r="O29" s="29">
        <v>29</v>
      </c>
      <c r="P29" s="9" t="str">
        <f t="shared" si="7"/>
        <v>-</v>
      </c>
      <c r="Q29" s="8">
        <v>20</v>
      </c>
      <c r="R29" s="28" t="str">
        <f t="shared" si="8"/>
        <v>-</v>
      </c>
      <c r="S29" s="28">
        <v>88</v>
      </c>
      <c r="T29" s="9" t="str">
        <f t="shared" si="9"/>
        <v>-</v>
      </c>
      <c r="U29" s="8">
        <v>29</v>
      </c>
      <c r="V29" s="28" t="str">
        <f t="shared" si="10"/>
        <v>-</v>
      </c>
      <c r="W29" s="28">
        <v>0</v>
      </c>
      <c r="X29" s="9" t="str">
        <f t="shared" si="11"/>
        <v>-</v>
      </c>
      <c r="Y29" s="8">
        <v>69</v>
      </c>
      <c r="Z29" s="28" t="str">
        <f t="shared" si="12"/>
        <v>-</v>
      </c>
      <c r="AA29" s="28">
        <v>58</v>
      </c>
      <c r="AB29" s="9">
        <v>1</v>
      </c>
      <c r="AC29" s="8">
        <v>30</v>
      </c>
      <c r="AD29" s="28" t="str">
        <f t="shared" si="13"/>
        <v>-</v>
      </c>
      <c r="AE29" s="28">
        <v>29</v>
      </c>
      <c r="AF29" s="9" t="str">
        <f t="shared" si="14"/>
        <v>-</v>
      </c>
      <c r="AG29" s="8">
        <v>30</v>
      </c>
      <c r="AH29" s="28" t="str">
        <f t="shared" si="15"/>
        <v>-</v>
      </c>
      <c r="AI29" s="28">
        <v>30</v>
      </c>
      <c r="AJ29" s="9" t="str">
        <f t="shared" si="16"/>
        <v>-</v>
      </c>
      <c r="AK29" s="8">
        <v>31</v>
      </c>
      <c r="AL29" s="28" t="str">
        <f t="shared" si="17"/>
        <v>-</v>
      </c>
      <c r="AM29" s="28">
        <v>30</v>
      </c>
      <c r="AN29" s="9" t="str">
        <f t="shared" si="18"/>
        <v>-</v>
      </c>
      <c r="AO29" s="8">
        <v>39</v>
      </c>
      <c r="AP29" s="28" t="str">
        <f t="shared" si="19"/>
        <v>-</v>
      </c>
      <c r="AQ29" s="28">
        <v>19</v>
      </c>
      <c r="AR29" s="9" t="str">
        <f t="shared" si="20"/>
        <v>-</v>
      </c>
      <c r="AS29" s="91">
        <v>19</v>
      </c>
      <c r="AT29" s="28" t="str">
        <f t="shared" si="21"/>
        <v>-</v>
      </c>
      <c r="AU29" s="106">
        <v>11</v>
      </c>
      <c r="AV29" s="92">
        <f>'Exp_3 (Ann)'!Y29</f>
        <v>34.304347826086953</v>
      </c>
      <c r="AW29" s="79">
        <f>'Exp_3 (Ann)'!Z29</f>
        <v>21.100268810456367</v>
      </c>
    </row>
    <row r="30" spans="1:49" x14ac:dyDescent="0.2">
      <c r="A30" s="11" t="str">
        <f>'Exp_3 (All)'!A30</f>
        <v>IntoTree_3_PckErr1</v>
      </c>
      <c r="B30" s="28" t="str">
        <f t="shared" si="0"/>
        <v>-</v>
      </c>
      <c r="C30" s="28">
        <v>10</v>
      </c>
      <c r="D30" s="9" t="str">
        <f t="shared" si="1"/>
        <v>-</v>
      </c>
      <c r="E30" s="9">
        <v>21</v>
      </c>
      <c r="F30" s="28" t="str">
        <f t="shared" si="2"/>
        <v>-</v>
      </c>
      <c r="G30" s="28">
        <v>7</v>
      </c>
      <c r="H30" s="9" t="str">
        <f t="shared" si="3"/>
        <v>-</v>
      </c>
      <c r="I30" s="8">
        <v>50</v>
      </c>
      <c r="J30" s="28" t="str">
        <f t="shared" si="4"/>
        <v>-</v>
      </c>
      <c r="K30" s="29">
        <v>49</v>
      </c>
      <c r="L30" s="9" t="str">
        <f t="shared" si="5"/>
        <v>-</v>
      </c>
      <c r="M30" s="8">
        <v>80</v>
      </c>
      <c r="N30" s="28" t="str">
        <f t="shared" si="6"/>
        <v>-</v>
      </c>
      <c r="O30" s="29">
        <v>11</v>
      </c>
      <c r="P30" s="9" t="str">
        <f t="shared" si="7"/>
        <v>-</v>
      </c>
      <c r="Q30" s="8">
        <v>80</v>
      </c>
      <c r="R30" s="28" t="str">
        <f t="shared" si="8"/>
        <v>-</v>
      </c>
      <c r="S30" s="28">
        <v>87</v>
      </c>
      <c r="T30" s="9" t="str">
        <f t="shared" si="9"/>
        <v>-</v>
      </c>
      <c r="U30" s="8">
        <v>38</v>
      </c>
      <c r="V30" s="28" t="str">
        <f t="shared" si="10"/>
        <v>-</v>
      </c>
      <c r="W30" s="28">
        <v>8</v>
      </c>
      <c r="X30" s="9" t="str">
        <f t="shared" si="11"/>
        <v>-</v>
      </c>
      <c r="Y30" s="8">
        <v>20</v>
      </c>
      <c r="Z30" s="28" t="str">
        <f t="shared" si="12"/>
        <v>-</v>
      </c>
      <c r="AA30" s="28">
        <v>45</v>
      </c>
      <c r="AB30" s="9">
        <v>1</v>
      </c>
      <c r="AC30" s="8">
        <v>19</v>
      </c>
      <c r="AD30" s="28" t="str">
        <f t="shared" si="13"/>
        <v>-</v>
      </c>
      <c r="AE30" s="28">
        <v>26</v>
      </c>
      <c r="AF30" s="9" t="str">
        <f t="shared" si="14"/>
        <v>-</v>
      </c>
      <c r="AG30" s="8">
        <v>18</v>
      </c>
      <c r="AH30" s="28" t="str">
        <f t="shared" si="15"/>
        <v>-</v>
      </c>
      <c r="AI30" s="28">
        <v>62</v>
      </c>
      <c r="AJ30" s="9" t="str">
        <f t="shared" si="16"/>
        <v>-</v>
      </c>
      <c r="AK30" s="8">
        <v>9</v>
      </c>
      <c r="AL30" s="28" t="str">
        <f t="shared" si="17"/>
        <v>-</v>
      </c>
      <c r="AM30" s="28">
        <v>40</v>
      </c>
      <c r="AN30" s="9" t="str">
        <f t="shared" si="18"/>
        <v>-</v>
      </c>
      <c r="AO30" s="8">
        <v>79</v>
      </c>
      <c r="AP30" s="28" t="str">
        <f t="shared" si="19"/>
        <v>-</v>
      </c>
      <c r="AQ30" s="28">
        <v>40</v>
      </c>
      <c r="AR30" s="9" t="str">
        <f t="shared" si="20"/>
        <v>-</v>
      </c>
      <c r="AS30" s="91">
        <v>10</v>
      </c>
      <c r="AT30" s="28" t="str">
        <f t="shared" si="21"/>
        <v>-</v>
      </c>
      <c r="AU30" s="106">
        <v>7</v>
      </c>
      <c r="AV30" s="92">
        <f>'Exp_3 (Ann)'!Y30</f>
        <v>35.478260869565219</v>
      </c>
      <c r="AW30" s="79">
        <f>'Exp_3 (Ann)'!Z30</f>
        <v>26.832594773753993</v>
      </c>
    </row>
    <row r="31" spans="1:49" x14ac:dyDescent="0.2">
      <c r="A31" s="11" t="str">
        <f>'Exp_3 (All)'!A31</f>
        <v>IntoTree_3_PckErr3</v>
      </c>
      <c r="B31" s="28" t="str">
        <f t="shared" si="0"/>
        <v>-</v>
      </c>
      <c r="C31" s="28">
        <v>19</v>
      </c>
      <c r="D31" s="9" t="str">
        <f t="shared" si="1"/>
        <v>-</v>
      </c>
      <c r="E31" s="9">
        <v>45</v>
      </c>
      <c r="F31" s="28" t="str">
        <f t="shared" si="2"/>
        <v>-</v>
      </c>
      <c r="G31" s="28">
        <v>29</v>
      </c>
      <c r="H31" s="9" t="str">
        <f t="shared" si="3"/>
        <v>-</v>
      </c>
      <c r="I31" s="8">
        <v>50</v>
      </c>
      <c r="J31" s="28" t="str">
        <f t="shared" si="4"/>
        <v>-</v>
      </c>
      <c r="K31" s="29">
        <v>66</v>
      </c>
      <c r="L31" s="9" t="str">
        <f t="shared" si="5"/>
        <v>-</v>
      </c>
      <c r="M31" s="8">
        <v>90</v>
      </c>
      <c r="N31" s="28" t="str">
        <f t="shared" si="6"/>
        <v>-</v>
      </c>
      <c r="O31" s="29">
        <v>60</v>
      </c>
      <c r="P31" s="9" t="str">
        <f t="shared" si="7"/>
        <v>-</v>
      </c>
      <c r="Q31" s="8">
        <v>85</v>
      </c>
      <c r="R31" s="28" t="str">
        <f t="shared" si="8"/>
        <v>-</v>
      </c>
      <c r="S31" s="28">
        <v>91</v>
      </c>
      <c r="T31" s="9" t="str">
        <f t="shared" si="9"/>
        <v>-</v>
      </c>
      <c r="U31" s="8">
        <v>40</v>
      </c>
      <c r="V31" s="28" t="str">
        <f t="shared" si="10"/>
        <v>-</v>
      </c>
      <c r="W31" s="28">
        <v>19</v>
      </c>
      <c r="X31" s="9" t="str">
        <f t="shared" si="11"/>
        <v>-</v>
      </c>
      <c r="Y31" s="8">
        <v>40</v>
      </c>
      <c r="Z31" s="28" t="str">
        <f t="shared" si="12"/>
        <v>-</v>
      </c>
      <c r="AA31" s="28">
        <v>69</v>
      </c>
      <c r="AB31" s="9">
        <v>1</v>
      </c>
      <c r="AC31" s="8">
        <v>20</v>
      </c>
      <c r="AD31" s="28" t="str">
        <f t="shared" si="13"/>
        <v>-</v>
      </c>
      <c r="AE31" s="28">
        <v>51</v>
      </c>
      <c r="AF31" s="9" t="str">
        <f t="shared" si="14"/>
        <v>-</v>
      </c>
      <c r="AG31" s="8">
        <v>40</v>
      </c>
      <c r="AH31" s="28" t="str">
        <f t="shared" si="15"/>
        <v>-</v>
      </c>
      <c r="AI31" s="28">
        <v>62</v>
      </c>
      <c r="AJ31" s="9" t="str">
        <f t="shared" si="16"/>
        <v>-</v>
      </c>
      <c r="AK31" s="8">
        <v>20</v>
      </c>
      <c r="AL31" s="28" t="str">
        <f t="shared" si="17"/>
        <v>-</v>
      </c>
      <c r="AM31" s="28">
        <v>50</v>
      </c>
      <c r="AN31" s="9" t="str">
        <f t="shared" si="18"/>
        <v>-</v>
      </c>
      <c r="AO31" s="8">
        <v>65</v>
      </c>
      <c r="AP31" s="28" t="str">
        <f t="shared" si="19"/>
        <v>-</v>
      </c>
      <c r="AQ31" s="28">
        <v>60</v>
      </c>
      <c r="AR31" s="9" t="str">
        <f t="shared" si="20"/>
        <v>-</v>
      </c>
      <c r="AS31" s="91">
        <v>59</v>
      </c>
      <c r="AT31" s="28" t="str">
        <f t="shared" si="21"/>
        <v>-</v>
      </c>
      <c r="AU31" s="106">
        <v>14</v>
      </c>
      <c r="AV31" s="92">
        <f>'Exp_3 (Ann)'!Y31</f>
        <v>49.739130434782609</v>
      </c>
      <c r="AW31" s="79">
        <f>'Exp_3 (Ann)'!Z31</f>
        <v>22.91926024370283</v>
      </c>
    </row>
    <row r="32" spans="1:49" x14ac:dyDescent="0.2">
      <c r="A32" s="11" t="str">
        <f>'Exp_3 (All)'!A32</f>
        <v>IntoTree_8_PckErr1</v>
      </c>
      <c r="B32" s="28" t="str">
        <f t="shared" si="0"/>
        <v>-</v>
      </c>
      <c r="C32" s="28">
        <v>30</v>
      </c>
      <c r="D32" s="9" t="str">
        <f t="shared" si="1"/>
        <v>-</v>
      </c>
      <c r="E32" s="9">
        <v>54</v>
      </c>
      <c r="F32" s="28" t="str">
        <f t="shared" si="2"/>
        <v>-</v>
      </c>
      <c r="G32" s="28">
        <v>30</v>
      </c>
      <c r="H32" s="9" t="str">
        <f t="shared" si="3"/>
        <v>-</v>
      </c>
      <c r="I32" s="8">
        <v>60</v>
      </c>
      <c r="J32" s="28" t="str">
        <f t="shared" si="4"/>
        <v>-</v>
      </c>
      <c r="K32" s="29">
        <v>44</v>
      </c>
      <c r="L32" s="9" t="str">
        <f t="shared" si="5"/>
        <v>-</v>
      </c>
      <c r="M32" s="8">
        <v>40</v>
      </c>
      <c r="N32" s="28" t="str">
        <f t="shared" si="6"/>
        <v>-</v>
      </c>
      <c r="O32" s="29">
        <v>19</v>
      </c>
      <c r="P32" s="9" t="str">
        <f t="shared" si="7"/>
        <v>-</v>
      </c>
      <c r="Q32" s="8">
        <v>40</v>
      </c>
      <c r="R32" s="28" t="str">
        <f t="shared" si="8"/>
        <v>-</v>
      </c>
      <c r="S32" s="28">
        <v>81</v>
      </c>
      <c r="T32" s="9" t="str">
        <f t="shared" si="9"/>
        <v>-</v>
      </c>
      <c r="U32" s="8">
        <v>20</v>
      </c>
      <c r="V32" s="28" t="str">
        <f t="shared" si="10"/>
        <v>-</v>
      </c>
      <c r="W32" s="28">
        <v>29</v>
      </c>
      <c r="X32" s="9" t="str">
        <f t="shared" si="11"/>
        <v>-</v>
      </c>
      <c r="Y32" s="8">
        <v>50</v>
      </c>
      <c r="Z32" s="28" t="str">
        <f t="shared" si="12"/>
        <v>-</v>
      </c>
      <c r="AA32" s="28">
        <v>27</v>
      </c>
      <c r="AB32" s="9">
        <v>1</v>
      </c>
      <c r="AC32" s="8">
        <v>20</v>
      </c>
      <c r="AD32" s="28" t="str">
        <f t="shared" si="13"/>
        <v>-</v>
      </c>
      <c r="AE32" s="28">
        <v>43</v>
      </c>
      <c r="AF32" s="9" t="str">
        <f t="shared" si="14"/>
        <v>-</v>
      </c>
      <c r="AG32" s="8">
        <v>40</v>
      </c>
      <c r="AH32" s="28" t="str">
        <f t="shared" si="15"/>
        <v>-</v>
      </c>
      <c r="AI32" s="28">
        <v>51</v>
      </c>
      <c r="AJ32" s="9" t="str">
        <f t="shared" si="16"/>
        <v>-</v>
      </c>
      <c r="AK32" s="8">
        <v>20</v>
      </c>
      <c r="AL32" s="28" t="str">
        <f t="shared" si="17"/>
        <v>-</v>
      </c>
      <c r="AM32" s="28">
        <v>32</v>
      </c>
      <c r="AN32" s="9" t="str">
        <f t="shared" si="18"/>
        <v>-</v>
      </c>
      <c r="AO32" s="8">
        <v>50</v>
      </c>
      <c r="AP32" s="28" t="str">
        <f t="shared" si="19"/>
        <v>-</v>
      </c>
      <c r="AQ32" s="28">
        <v>10</v>
      </c>
      <c r="AR32" s="9" t="str">
        <f t="shared" si="20"/>
        <v>-</v>
      </c>
      <c r="AS32" s="91">
        <v>39</v>
      </c>
      <c r="AT32" s="28" t="str">
        <f t="shared" si="21"/>
        <v>-</v>
      </c>
      <c r="AU32" s="106">
        <v>38</v>
      </c>
      <c r="AV32" s="92">
        <f>'Exp_3 (Ann)'!Y32</f>
        <v>37.695652173913047</v>
      </c>
      <c r="AW32" s="79">
        <f>'Exp_3 (Ann)'!Z32</f>
        <v>15.955719358184831</v>
      </c>
    </row>
    <row r="33" spans="1:49" x14ac:dyDescent="0.2">
      <c r="A33" s="11" t="str">
        <f>'Exp_3 (All)'!A33</f>
        <v>IntoTree_8_PckErr3</v>
      </c>
      <c r="B33" s="28" t="str">
        <f t="shared" si="0"/>
        <v>-</v>
      </c>
      <c r="C33" s="28">
        <v>19</v>
      </c>
      <c r="D33" s="9" t="str">
        <f t="shared" si="1"/>
        <v>-</v>
      </c>
      <c r="E33" s="9">
        <v>78</v>
      </c>
      <c r="F33" s="28" t="str">
        <f t="shared" si="2"/>
        <v>-</v>
      </c>
      <c r="G33" s="28">
        <v>41</v>
      </c>
      <c r="H33" s="9" t="str">
        <f t="shared" si="3"/>
        <v>-</v>
      </c>
      <c r="I33" s="8">
        <v>63</v>
      </c>
      <c r="J33" s="28" t="str">
        <f t="shared" si="4"/>
        <v>-</v>
      </c>
      <c r="K33" s="29">
        <v>45</v>
      </c>
      <c r="L33" s="9" t="str">
        <f t="shared" si="5"/>
        <v>-</v>
      </c>
      <c r="M33" s="8">
        <v>70</v>
      </c>
      <c r="N33" s="28" t="str">
        <f t="shared" si="6"/>
        <v>-</v>
      </c>
      <c r="O33" s="29">
        <v>40</v>
      </c>
      <c r="P33" s="9" t="str">
        <f t="shared" si="7"/>
        <v>-</v>
      </c>
      <c r="Q33" s="8">
        <v>65</v>
      </c>
      <c r="R33" s="28" t="str">
        <f t="shared" si="8"/>
        <v>-</v>
      </c>
      <c r="S33" s="28">
        <v>85</v>
      </c>
      <c r="T33" s="9" t="str">
        <f t="shared" si="9"/>
        <v>-</v>
      </c>
      <c r="U33" s="8">
        <v>51</v>
      </c>
      <c r="V33" s="28" t="str">
        <f t="shared" si="10"/>
        <v>-</v>
      </c>
      <c r="W33" s="28">
        <v>21</v>
      </c>
      <c r="X33" s="9" t="str">
        <f t="shared" si="11"/>
        <v>-</v>
      </c>
      <c r="Y33" s="8">
        <v>80</v>
      </c>
      <c r="Z33" s="28" t="str">
        <f t="shared" si="12"/>
        <v>-</v>
      </c>
      <c r="AA33" s="28">
        <v>55</v>
      </c>
      <c r="AB33" s="9">
        <v>1</v>
      </c>
      <c r="AC33" s="8">
        <v>20</v>
      </c>
      <c r="AD33" s="28" t="str">
        <f t="shared" si="13"/>
        <v>-</v>
      </c>
      <c r="AE33" s="28">
        <v>80</v>
      </c>
      <c r="AF33" s="9" t="str">
        <f t="shared" si="14"/>
        <v>-</v>
      </c>
      <c r="AG33" s="8">
        <v>69</v>
      </c>
      <c r="AH33" s="28" t="str">
        <f t="shared" si="15"/>
        <v>-</v>
      </c>
      <c r="AI33" s="28">
        <v>80</v>
      </c>
      <c r="AJ33" s="9" t="str">
        <f t="shared" si="16"/>
        <v>-</v>
      </c>
      <c r="AK33" s="8">
        <v>39</v>
      </c>
      <c r="AL33" s="28" t="str">
        <f t="shared" si="17"/>
        <v>-</v>
      </c>
      <c r="AM33" s="28">
        <v>70</v>
      </c>
      <c r="AN33" s="9" t="str">
        <f t="shared" si="18"/>
        <v>-</v>
      </c>
      <c r="AO33" s="8">
        <v>46</v>
      </c>
      <c r="AP33" s="28" t="str">
        <f t="shared" si="19"/>
        <v>-</v>
      </c>
      <c r="AQ33" s="28">
        <v>94</v>
      </c>
      <c r="AR33" s="9" t="str">
        <f t="shared" si="20"/>
        <v>-</v>
      </c>
      <c r="AS33" s="91">
        <v>60</v>
      </c>
      <c r="AT33" s="28" t="str">
        <f t="shared" si="21"/>
        <v>-</v>
      </c>
      <c r="AU33" s="106">
        <v>85</v>
      </c>
      <c r="AV33" s="92">
        <f>'Exp_3 (Ann)'!Y33</f>
        <v>58.956521739130437</v>
      </c>
      <c r="AW33" s="79">
        <f>'Exp_3 (Ann)'!Z33</f>
        <v>22.106104177290792</v>
      </c>
    </row>
    <row r="34" spans="1:49" x14ac:dyDescent="0.2">
      <c r="A34" s="11" t="str">
        <f>'Exp_3 (All)'!A34</f>
        <v>IntoTree_10_PckErr1</v>
      </c>
      <c r="B34" s="28" t="str">
        <f t="shared" si="0"/>
        <v>-</v>
      </c>
      <c r="C34" s="28">
        <v>19</v>
      </c>
      <c r="D34" s="9" t="str">
        <f t="shared" si="1"/>
        <v>-</v>
      </c>
      <c r="E34" s="9">
        <v>40</v>
      </c>
      <c r="F34" s="28" t="str">
        <f t="shared" si="2"/>
        <v>-</v>
      </c>
      <c r="G34" s="28">
        <v>39</v>
      </c>
      <c r="H34" s="9" t="str">
        <f t="shared" si="3"/>
        <v>-</v>
      </c>
      <c r="I34" s="8">
        <v>67</v>
      </c>
      <c r="J34" s="28" t="str">
        <f t="shared" si="4"/>
        <v>-</v>
      </c>
      <c r="K34" s="29">
        <v>60</v>
      </c>
      <c r="L34" s="9" t="str">
        <f t="shared" si="5"/>
        <v>-</v>
      </c>
      <c r="M34" s="8">
        <v>40</v>
      </c>
      <c r="N34" s="28" t="str">
        <f t="shared" si="6"/>
        <v>-</v>
      </c>
      <c r="O34" s="29">
        <v>15</v>
      </c>
      <c r="P34" s="9" t="str">
        <f t="shared" si="7"/>
        <v>-</v>
      </c>
      <c r="Q34" s="8">
        <v>67</v>
      </c>
      <c r="R34" s="28" t="str">
        <f t="shared" si="8"/>
        <v>-</v>
      </c>
      <c r="S34" s="28">
        <v>71</v>
      </c>
      <c r="T34" s="9" t="str">
        <f t="shared" si="9"/>
        <v>-</v>
      </c>
      <c r="U34" s="8">
        <v>39</v>
      </c>
      <c r="V34" s="28" t="str">
        <f t="shared" si="10"/>
        <v>-</v>
      </c>
      <c r="W34" s="28">
        <v>18</v>
      </c>
      <c r="X34" s="9" t="str">
        <f t="shared" si="11"/>
        <v>-</v>
      </c>
      <c r="Y34" s="8">
        <v>20</v>
      </c>
      <c r="Z34" s="28" t="str">
        <f t="shared" si="12"/>
        <v>-</v>
      </c>
      <c r="AA34" s="28">
        <v>19</v>
      </c>
      <c r="AB34" s="9">
        <v>1</v>
      </c>
      <c r="AC34" s="8">
        <v>10</v>
      </c>
      <c r="AD34" s="28" t="str">
        <f t="shared" si="13"/>
        <v>-</v>
      </c>
      <c r="AE34" s="28">
        <v>40</v>
      </c>
      <c r="AF34" s="9" t="str">
        <f t="shared" si="14"/>
        <v>-</v>
      </c>
      <c r="AG34" s="8">
        <v>27</v>
      </c>
      <c r="AH34" s="28" t="str">
        <f t="shared" si="15"/>
        <v>-</v>
      </c>
      <c r="AI34" s="28">
        <v>36</v>
      </c>
      <c r="AJ34" s="9" t="str">
        <f t="shared" si="16"/>
        <v>-</v>
      </c>
      <c r="AK34" s="8">
        <v>20</v>
      </c>
      <c r="AL34" s="28" t="str">
        <f t="shared" si="17"/>
        <v>-</v>
      </c>
      <c r="AM34" s="28">
        <v>60</v>
      </c>
      <c r="AN34" s="9" t="str">
        <f t="shared" si="18"/>
        <v>-</v>
      </c>
      <c r="AO34" s="8">
        <v>69</v>
      </c>
      <c r="AP34" s="28" t="str">
        <f t="shared" si="19"/>
        <v>-</v>
      </c>
      <c r="AQ34" s="28">
        <v>40</v>
      </c>
      <c r="AR34" s="9" t="str">
        <f t="shared" si="20"/>
        <v>-</v>
      </c>
      <c r="AS34" s="91">
        <v>59</v>
      </c>
      <c r="AT34" s="28" t="str">
        <f t="shared" si="21"/>
        <v>-</v>
      </c>
      <c r="AU34" s="106">
        <v>25</v>
      </c>
      <c r="AV34" s="92">
        <f>'Exp_3 (Ann)'!Y34</f>
        <v>39.130434782608695</v>
      </c>
      <c r="AW34" s="79">
        <f>'Exp_3 (Ann)'!Z34</f>
        <v>19.66377460256686</v>
      </c>
    </row>
    <row r="35" spans="1:49" x14ac:dyDescent="0.2">
      <c r="A35" s="11" t="str">
        <f>'Exp_3 (All)'!A35</f>
        <v>IntoTree_10_PckErr3</v>
      </c>
      <c r="B35" s="28" t="str">
        <f t="shared" si="0"/>
        <v>-</v>
      </c>
      <c r="C35" s="28">
        <v>10</v>
      </c>
      <c r="D35" s="9" t="str">
        <f t="shared" si="1"/>
        <v>-</v>
      </c>
      <c r="E35" s="9">
        <v>30</v>
      </c>
      <c r="F35" s="28" t="str">
        <f t="shared" si="2"/>
        <v>-</v>
      </c>
      <c r="G35" s="28">
        <v>36</v>
      </c>
      <c r="H35" s="9" t="str">
        <f t="shared" si="3"/>
        <v>-</v>
      </c>
      <c r="I35" s="8">
        <v>77</v>
      </c>
      <c r="J35" s="28" t="str">
        <f t="shared" si="4"/>
        <v>-</v>
      </c>
      <c r="K35" s="29">
        <v>55</v>
      </c>
      <c r="L35" s="9" t="str">
        <f t="shared" si="5"/>
        <v>-</v>
      </c>
      <c r="M35" s="8">
        <v>80</v>
      </c>
      <c r="N35" s="28" t="str">
        <f t="shared" si="6"/>
        <v>-</v>
      </c>
      <c r="O35" s="29">
        <v>29</v>
      </c>
      <c r="P35" s="9" t="str">
        <f t="shared" si="7"/>
        <v>-</v>
      </c>
      <c r="Q35" s="8">
        <v>60</v>
      </c>
      <c r="R35" s="28" t="str">
        <f t="shared" si="8"/>
        <v>-</v>
      </c>
      <c r="S35" s="28">
        <v>83</v>
      </c>
      <c r="T35" s="9" t="str">
        <f t="shared" si="9"/>
        <v>-</v>
      </c>
      <c r="U35" s="8">
        <v>39</v>
      </c>
      <c r="V35" s="28" t="str">
        <f t="shared" si="10"/>
        <v>-</v>
      </c>
      <c r="W35" s="28">
        <v>29</v>
      </c>
      <c r="X35" s="9" t="str">
        <f t="shared" si="11"/>
        <v>-</v>
      </c>
      <c r="Y35" s="8">
        <v>69</v>
      </c>
      <c r="Z35" s="28" t="str">
        <f t="shared" si="12"/>
        <v>-</v>
      </c>
      <c r="AA35" s="28">
        <v>32</v>
      </c>
      <c r="AB35" s="9">
        <v>1</v>
      </c>
      <c r="AC35" s="8">
        <v>19</v>
      </c>
      <c r="AD35" s="28" t="str">
        <f t="shared" si="13"/>
        <v>-</v>
      </c>
      <c r="AE35" s="28">
        <v>50</v>
      </c>
      <c r="AF35" s="9" t="str">
        <f t="shared" si="14"/>
        <v>-</v>
      </c>
      <c r="AG35" s="8">
        <v>28</v>
      </c>
      <c r="AH35" s="28" t="str">
        <f t="shared" si="15"/>
        <v>-</v>
      </c>
      <c r="AI35" s="28">
        <v>50</v>
      </c>
      <c r="AJ35" s="9" t="str">
        <f t="shared" si="16"/>
        <v>-</v>
      </c>
      <c r="AK35" s="8">
        <v>40</v>
      </c>
      <c r="AL35" s="28" t="str">
        <f t="shared" si="17"/>
        <v>-</v>
      </c>
      <c r="AM35" s="28">
        <v>59</v>
      </c>
      <c r="AN35" s="9" t="str">
        <f t="shared" si="18"/>
        <v>-</v>
      </c>
      <c r="AO35" s="8">
        <v>79</v>
      </c>
      <c r="AP35" s="28" t="str">
        <f t="shared" si="19"/>
        <v>-</v>
      </c>
      <c r="AQ35" s="28">
        <v>40</v>
      </c>
      <c r="AR35" s="9" t="str">
        <f t="shared" si="20"/>
        <v>-</v>
      </c>
      <c r="AS35" s="91">
        <v>50</v>
      </c>
      <c r="AT35" s="28" t="str">
        <f t="shared" si="21"/>
        <v>-</v>
      </c>
      <c r="AU35" s="106">
        <v>48</v>
      </c>
      <c r="AV35" s="92">
        <f>'Exp_3 (Ann)'!Y35</f>
        <v>47.478260869565219</v>
      </c>
      <c r="AW35" s="79">
        <f>'Exp_3 (Ann)'!Z35</f>
        <v>20.395787366328619</v>
      </c>
    </row>
    <row r="36" spans="1:49" x14ac:dyDescent="0.2">
      <c r="A36" s="11" t="str">
        <f>'Exp_3 (All)'!A36</f>
        <v>IntoTree_11_PckErr1</v>
      </c>
      <c r="B36" s="28" t="str">
        <f t="shared" si="0"/>
        <v>-</v>
      </c>
      <c r="C36" s="28">
        <v>51</v>
      </c>
      <c r="D36" s="9" t="str">
        <f t="shared" si="1"/>
        <v>-</v>
      </c>
      <c r="E36" s="9">
        <v>41</v>
      </c>
      <c r="F36" s="28" t="str">
        <f t="shared" si="2"/>
        <v>-</v>
      </c>
      <c r="G36" s="28">
        <v>43</v>
      </c>
      <c r="H36" s="9" t="str">
        <f t="shared" si="3"/>
        <v>-</v>
      </c>
      <c r="I36" s="8">
        <v>93</v>
      </c>
      <c r="J36" s="28" t="str">
        <f t="shared" si="4"/>
        <v>-</v>
      </c>
      <c r="K36" s="29">
        <v>70</v>
      </c>
      <c r="L36" s="9" t="str">
        <f t="shared" si="5"/>
        <v>-</v>
      </c>
      <c r="M36" s="8">
        <v>100</v>
      </c>
      <c r="N36" s="28" t="str">
        <f t="shared" si="6"/>
        <v>-</v>
      </c>
      <c r="O36" s="29">
        <v>60</v>
      </c>
      <c r="P36" s="9" t="str">
        <f t="shared" si="7"/>
        <v>-</v>
      </c>
      <c r="Q36" s="8">
        <v>71</v>
      </c>
      <c r="R36" s="28" t="str">
        <f t="shared" si="8"/>
        <v>-</v>
      </c>
      <c r="S36" s="28">
        <v>100</v>
      </c>
      <c r="T36" s="9" t="str">
        <f t="shared" si="9"/>
        <v>-</v>
      </c>
      <c r="U36" s="8">
        <v>80</v>
      </c>
      <c r="V36" s="28" t="str">
        <f t="shared" si="10"/>
        <v>-</v>
      </c>
      <c r="W36" s="28">
        <v>30</v>
      </c>
      <c r="X36" s="9" t="str">
        <f t="shared" si="11"/>
        <v>-</v>
      </c>
      <c r="Y36" s="8">
        <v>79</v>
      </c>
      <c r="Z36" s="28" t="str">
        <f t="shared" si="12"/>
        <v>-</v>
      </c>
      <c r="AA36" s="28">
        <v>53</v>
      </c>
      <c r="AB36" s="9">
        <v>1</v>
      </c>
      <c r="AC36" s="8">
        <v>60</v>
      </c>
      <c r="AD36" s="28" t="str">
        <f t="shared" si="13"/>
        <v>-</v>
      </c>
      <c r="AE36" s="28">
        <v>64</v>
      </c>
      <c r="AF36" s="9" t="str">
        <f t="shared" si="14"/>
        <v>-</v>
      </c>
      <c r="AG36" s="8">
        <v>69</v>
      </c>
      <c r="AH36" s="28" t="str">
        <f t="shared" si="15"/>
        <v>-</v>
      </c>
      <c r="AI36" s="28">
        <v>80</v>
      </c>
      <c r="AJ36" s="9" t="str">
        <f t="shared" si="16"/>
        <v>-</v>
      </c>
      <c r="AK36" s="8">
        <v>39</v>
      </c>
      <c r="AL36" s="28" t="str">
        <f t="shared" si="17"/>
        <v>-</v>
      </c>
      <c r="AM36" s="28">
        <v>69</v>
      </c>
      <c r="AN36" s="9" t="str">
        <f t="shared" si="18"/>
        <v>-</v>
      </c>
      <c r="AO36" s="8">
        <v>76</v>
      </c>
      <c r="AP36" s="28" t="str">
        <f t="shared" si="19"/>
        <v>-</v>
      </c>
      <c r="AQ36" s="28">
        <v>54</v>
      </c>
      <c r="AR36" s="9" t="str">
        <f t="shared" si="20"/>
        <v>-</v>
      </c>
      <c r="AS36" s="91">
        <v>80</v>
      </c>
      <c r="AT36" s="28" t="str">
        <f t="shared" si="21"/>
        <v>-</v>
      </c>
      <c r="AU36" s="106">
        <v>49</v>
      </c>
      <c r="AV36" s="92">
        <f>'Exp_3 (Ann)'!Y36</f>
        <v>65.695652173913047</v>
      </c>
      <c r="AW36" s="79">
        <f>'Exp_3 (Ann)'!Z36</f>
        <v>19.113143461095742</v>
      </c>
    </row>
    <row r="37" spans="1:49" x14ac:dyDescent="0.2">
      <c r="A37" s="11" t="str">
        <f>'Exp_3 (All)'!A37</f>
        <v>IntoTree_11_PckErr3</v>
      </c>
      <c r="B37" s="28" t="str">
        <f t="shared" si="0"/>
        <v>-</v>
      </c>
      <c r="C37" s="28">
        <v>20</v>
      </c>
      <c r="D37" s="9" t="str">
        <f t="shared" si="1"/>
        <v>-</v>
      </c>
      <c r="E37" s="9">
        <v>59</v>
      </c>
      <c r="F37" s="28" t="str">
        <f t="shared" si="2"/>
        <v>-</v>
      </c>
      <c r="G37" s="28">
        <v>37</v>
      </c>
      <c r="H37" s="9" t="str">
        <f t="shared" si="3"/>
        <v>-</v>
      </c>
      <c r="I37" s="8">
        <v>91</v>
      </c>
      <c r="J37" s="28" t="str">
        <f t="shared" si="4"/>
        <v>-</v>
      </c>
      <c r="K37" s="29">
        <v>70</v>
      </c>
      <c r="L37" s="9" t="str">
        <f t="shared" si="5"/>
        <v>-</v>
      </c>
      <c r="M37" s="8">
        <v>100</v>
      </c>
      <c r="N37" s="28" t="str">
        <f t="shared" si="6"/>
        <v>-</v>
      </c>
      <c r="O37" s="29">
        <v>29</v>
      </c>
      <c r="P37" s="9" t="str">
        <f t="shared" si="7"/>
        <v>-</v>
      </c>
      <c r="Q37" s="8">
        <v>89</v>
      </c>
      <c r="R37" s="28" t="str">
        <f t="shared" si="8"/>
        <v>-</v>
      </c>
      <c r="S37" s="28">
        <v>79</v>
      </c>
      <c r="T37" s="9" t="str">
        <f t="shared" si="9"/>
        <v>-</v>
      </c>
      <c r="U37" s="8">
        <v>59</v>
      </c>
      <c r="V37" s="28" t="str">
        <f t="shared" si="10"/>
        <v>-</v>
      </c>
      <c r="W37" s="28">
        <v>62</v>
      </c>
      <c r="X37" s="9" t="str">
        <f t="shared" si="11"/>
        <v>-</v>
      </c>
      <c r="Y37" s="8">
        <v>80</v>
      </c>
      <c r="Z37" s="28" t="str">
        <f t="shared" si="12"/>
        <v>-</v>
      </c>
      <c r="AA37" s="28">
        <v>62</v>
      </c>
      <c r="AB37" s="9">
        <v>1</v>
      </c>
      <c r="AC37" s="8">
        <v>30</v>
      </c>
      <c r="AD37" s="28" t="str">
        <f t="shared" si="13"/>
        <v>-</v>
      </c>
      <c r="AE37" s="28">
        <v>64</v>
      </c>
      <c r="AF37" s="9" t="str">
        <f t="shared" si="14"/>
        <v>-</v>
      </c>
      <c r="AG37" s="8">
        <v>76</v>
      </c>
      <c r="AH37" s="28" t="str">
        <f t="shared" si="15"/>
        <v>-</v>
      </c>
      <c r="AI37" s="28">
        <v>70</v>
      </c>
      <c r="AJ37" s="9" t="str">
        <f t="shared" si="16"/>
        <v>-</v>
      </c>
      <c r="AK37" s="8">
        <v>40</v>
      </c>
      <c r="AL37" s="28" t="str">
        <f t="shared" si="17"/>
        <v>-</v>
      </c>
      <c r="AM37" s="28">
        <v>80</v>
      </c>
      <c r="AN37" s="9" t="str">
        <f t="shared" si="18"/>
        <v>-</v>
      </c>
      <c r="AO37" s="8">
        <v>90</v>
      </c>
      <c r="AP37" s="28" t="str">
        <f t="shared" si="19"/>
        <v>-</v>
      </c>
      <c r="AQ37" s="28">
        <v>50</v>
      </c>
      <c r="AR37" s="9" t="str">
        <f t="shared" si="20"/>
        <v>-</v>
      </c>
      <c r="AS37" s="91">
        <v>79</v>
      </c>
      <c r="AT37" s="28" t="str">
        <f t="shared" si="21"/>
        <v>-</v>
      </c>
      <c r="AU37" s="106">
        <v>74</v>
      </c>
      <c r="AV37" s="92">
        <f>'Exp_3 (Ann)'!Y37</f>
        <v>64.782608695652172</v>
      </c>
      <c r="AW37" s="79">
        <f>'Exp_3 (Ann)'!Z37</f>
        <v>21.811082507709301</v>
      </c>
    </row>
    <row r="38" spans="1:49" x14ac:dyDescent="0.2">
      <c r="A38" s="11" t="str">
        <f>'Exp_3 (All)'!A38</f>
        <v>IntoTree_12_PckErr1</v>
      </c>
      <c r="B38" s="28" t="str">
        <f t="shared" si="0"/>
        <v>-</v>
      </c>
      <c r="C38" s="28">
        <v>39</v>
      </c>
      <c r="D38" s="9" t="str">
        <f t="shared" si="1"/>
        <v>-</v>
      </c>
      <c r="E38" s="9">
        <v>60</v>
      </c>
      <c r="F38" s="28" t="str">
        <f t="shared" si="2"/>
        <v>-</v>
      </c>
      <c r="G38" s="28">
        <v>39</v>
      </c>
      <c r="H38" s="9" t="str">
        <f t="shared" si="3"/>
        <v>-</v>
      </c>
      <c r="I38" s="8">
        <v>64</v>
      </c>
      <c r="J38" s="28" t="str">
        <f t="shared" si="4"/>
        <v>-</v>
      </c>
      <c r="K38" s="29">
        <v>34</v>
      </c>
      <c r="L38" s="9" t="str">
        <f t="shared" si="5"/>
        <v>-</v>
      </c>
      <c r="M38" s="8">
        <v>70</v>
      </c>
      <c r="N38" s="28" t="str">
        <f t="shared" si="6"/>
        <v>-</v>
      </c>
      <c r="O38" s="29">
        <v>20</v>
      </c>
      <c r="P38" s="9" t="str">
        <f t="shared" si="7"/>
        <v>-</v>
      </c>
      <c r="Q38" s="8">
        <v>54</v>
      </c>
      <c r="R38" s="28" t="str">
        <f t="shared" si="8"/>
        <v>-</v>
      </c>
      <c r="S38" s="28">
        <v>86</v>
      </c>
      <c r="T38" s="9" t="str">
        <f t="shared" si="9"/>
        <v>-</v>
      </c>
      <c r="U38" s="8">
        <v>40</v>
      </c>
      <c r="V38" s="28" t="str">
        <f t="shared" si="10"/>
        <v>-</v>
      </c>
      <c r="W38" s="28">
        <v>30</v>
      </c>
      <c r="X38" s="9" t="str">
        <f t="shared" si="11"/>
        <v>-</v>
      </c>
      <c r="Y38" s="8">
        <v>50</v>
      </c>
      <c r="Z38" s="28" t="str">
        <f t="shared" si="12"/>
        <v>-</v>
      </c>
      <c r="AA38" s="28">
        <v>43</v>
      </c>
      <c r="AB38" s="9">
        <v>1</v>
      </c>
      <c r="AC38" s="8">
        <v>29</v>
      </c>
      <c r="AD38" s="28" t="str">
        <f t="shared" si="13"/>
        <v>-</v>
      </c>
      <c r="AE38" s="28">
        <v>46</v>
      </c>
      <c r="AF38" s="9" t="str">
        <f t="shared" si="14"/>
        <v>-</v>
      </c>
      <c r="AG38" s="8">
        <v>71</v>
      </c>
      <c r="AH38" s="28" t="str">
        <f t="shared" si="15"/>
        <v>-</v>
      </c>
      <c r="AI38" s="28">
        <v>67</v>
      </c>
      <c r="AJ38" s="9" t="str">
        <f t="shared" si="16"/>
        <v>-</v>
      </c>
      <c r="AK38" s="8">
        <v>30</v>
      </c>
      <c r="AL38" s="28" t="str">
        <f t="shared" si="17"/>
        <v>-</v>
      </c>
      <c r="AM38" s="28">
        <v>65</v>
      </c>
      <c r="AN38" s="9" t="str">
        <f t="shared" si="18"/>
        <v>-</v>
      </c>
      <c r="AO38" s="8">
        <v>81</v>
      </c>
      <c r="AP38" s="28" t="str">
        <f t="shared" si="19"/>
        <v>-</v>
      </c>
      <c r="AQ38" s="28">
        <v>29</v>
      </c>
      <c r="AR38" s="9" t="str">
        <f t="shared" si="20"/>
        <v>-</v>
      </c>
      <c r="AS38" s="91">
        <v>50</v>
      </c>
      <c r="AT38" s="28" t="str">
        <f t="shared" si="21"/>
        <v>-</v>
      </c>
      <c r="AU38" s="106">
        <v>57</v>
      </c>
      <c r="AV38" s="92">
        <f>'Exp_3 (Ann)'!Y38</f>
        <v>50.173913043478258</v>
      </c>
      <c r="AW38" s="79">
        <f>'Exp_3 (Ann)'!Z38</f>
        <v>18.112407033234138</v>
      </c>
    </row>
    <row r="39" spans="1:49" x14ac:dyDescent="0.2">
      <c r="A39" s="11" t="str">
        <f>'Exp_3 (All)'!A39</f>
        <v>IntoTree_12_PckErr3</v>
      </c>
      <c r="B39" s="28" t="str">
        <f t="shared" si="0"/>
        <v>-</v>
      </c>
      <c r="C39" s="28">
        <v>60</v>
      </c>
      <c r="D39" s="9" t="str">
        <f t="shared" si="1"/>
        <v>-</v>
      </c>
      <c r="E39" s="9">
        <v>69</v>
      </c>
      <c r="F39" s="28" t="str">
        <f t="shared" si="2"/>
        <v>-</v>
      </c>
      <c r="G39" s="28">
        <v>45</v>
      </c>
      <c r="H39" s="9" t="str">
        <f t="shared" si="3"/>
        <v>-</v>
      </c>
      <c r="I39" s="8">
        <v>80</v>
      </c>
      <c r="J39" s="28" t="str">
        <f t="shared" si="4"/>
        <v>-</v>
      </c>
      <c r="K39" s="29">
        <v>80</v>
      </c>
      <c r="L39" s="9" t="str">
        <f t="shared" si="5"/>
        <v>-</v>
      </c>
      <c r="M39" s="8">
        <v>100</v>
      </c>
      <c r="N39" s="28" t="str">
        <f t="shared" si="6"/>
        <v>-</v>
      </c>
      <c r="O39" s="29">
        <v>50</v>
      </c>
      <c r="P39" s="9" t="str">
        <f t="shared" si="7"/>
        <v>-</v>
      </c>
      <c r="Q39" s="8">
        <v>74</v>
      </c>
      <c r="R39" s="28" t="str">
        <f t="shared" si="8"/>
        <v>-</v>
      </c>
      <c r="S39" s="28">
        <v>80</v>
      </c>
      <c r="T39" s="9" t="str">
        <f t="shared" si="9"/>
        <v>-</v>
      </c>
      <c r="U39" s="8">
        <v>40</v>
      </c>
      <c r="V39" s="28" t="str">
        <f t="shared" si="10"/>
        <v>-</v>
      </c>
      <c r="W39" s="28">
        <v>66</v>
      </c>
      <c r="X39" s="9" t="str">
        <f t="shared" si="11"/>
        <v>-</v>
      </c>
      <c r="Y39" s="8">
        <v>80</v>
      </c>
      <c r="Z39" s="28" t="str">
        <f t="shared" si="12"/>
        <v>-</v>
      </c>
      <c r="AA39" s="28">
        <v>59</v>
      </c>
      <c r="AB39" s="9">
        <v>1</v>
      </c>
      <c r="AC39" s="8">
        <v>31</v>
      </c>
      <c r="AD39" s="28" t="str">
        <f t="shared" si="13"/>
        <v>-</v>
      </c>
      <c r="AE39" s="28">
        <v>77</v>
      </c>
      <c r="AF39" s="9" t="str">
        <f t="shared" si="14"/>
        <v>-</v>
      </c>
      <c r="AG39" s="8">
        <v>40</v>
      </c>
      <c r="AH39" s="28" t="str">
        <f t="shared" si="15"/>
        <v>-</v>
      </c>
      <c r="AI39" s="28">
        <v>72</v>
      </c>
      <c r="AJ39" s="9" t="str">
        <f t="shared" si="16"/>
        <v>-</v>
      </c>
      <c r="AK39" s="8">
        <v>49</v>
      </c>
      <c r="AL39" s="28" t="str">
        <f t="shared" si="17"/>
        <v>-</v>
      </c>
      <c r="AM39" s="28">
        <v>80</v>
      </c>
      <c r="AN39" s="9" t="str">
        <f t="shared" si="18"/>
        <v>-</v>
      </c>
      <c r="AO39" s="8">
        <v>93</v>
      </c>
      <c r="AP39" s="28" t="str">
        <f t="shared" si="19"/>
        <v>-</v>
      </c>
      <c r="AQ39" s="28">
        <v>59</v>
      </c>
      <c r="AR39" s="9" t="str">
        <f t="shared" si="20"/>
        <v>-</v>
      </c>
      <c r="AS39" s="91">
        <v>50</v>
      </c>
      <c r="AT39" s="28" t="str">
        <f t="shared" si="21"/>
        <v>-</v>
      </c>
      <c r="AU39" s="106">
        <v>63</v>
      </c>
      <c r="AV39" s="92">
        <f>'Exp_3 (Ann)'!Y39</f>
        <v>65.086956521739125</v>
      </c>
      <c r="AW39" s="79">
        <f>'Exp_3 (Ann)'!Z39</f>
        <v>17.885781665075509</v>
      </c>
    </row>
    <row r="40" spans="1:49" x14ac:dyDescent="0.2">
      <c r="A40" s="11" t="str">
        <f>'Exp_3 (All)'!A40</f>
        <v>IntoTree_14_PckErr1</v>
      </c>
      <c r="B40" s="28" t="str">
        <f t="shared" si="0"/>
        <v>-</v>
      </c>
      <c r="C40" s="28">
        <v>49</v>
      </c>
      <c r="D40" s="9" t="str">
        <f t="shared" si="1"/>
        <v>-</v>
      </c>
      <c r="E40" s="9">
        <v>39</v>
      </c>
      <c r="F40" s="28" t="str">
        <f t="shared" si="2"/>
        <v>-</v>
      </c>
      <c r="G40" s="28">
        <v>38</v>
      </c>
      <c r="H40" s="9" t="str">
        <f t="shared" si="3"/>
        <v>-</v>
      </c>
      <c r="I40" s="8">
        <v>89</v>
      </c>
      <c r="J40" s="28" t="str">
        <f t="shared" si="4"/>
        <v>-</v>
      </c>
      <c r="K40" s="29">
        <v>59</v>
      </c>
      <c r="L40" s="9" t="str">
        <f t="shared" si="5"/>
        <v>-</v>
      </c>
      <c r="M40" s="8">
        <v>100</v>
      </c>
      <c r="N40" s="28" t="str">
        <f t="shared" si="6"/>
        <v>-</v>
      </c>
      <c r="O40" s="29">
        <v>49</v>
      </c>
      <c r="P40" s="9" t="str">
        <f t="shared" si="7"/>
        <v>-</v>
      </c>
      <c r="Q40" s="8">
        <v>73</v>
      </c>
      <c r="R40" s="28" t="str">
        <f t="shared" si="8"/>
        <v>-</v>
      </c>
      <c r="S40" s="28">
        <v>91</v>
      </c>
      <c r="T40" s="9" t="str">
        <f t="shared" si="9"/>
        <v>-</v>
      </c>
      <c r="U40" s="8">
        <v>68</v>
      </c>
      <c r="V40" s="28" t="str">
        <f t="shared" si="10"/>
        <v>-</v>
      </c>
      <c r="W40" s="28">
        <v>39</v>
      </c>
      <c r="X40" s="9" t="str">
        <f t="shared" si="11"/>
        <v>-</v>
      </c>
      <c r="Y40" s="8">
        <v>69</v>
      </c>
      <c r="Z40" s="28" t="str">
        <f t="shared" si="12"/>
        <v>-</v>
      </c>
      <c r="AA40" s="28">
        <v>57</v>
      </c>
      <c r="AB40" s="9">
        <v>1</v>
      </c>
      <c r="AC40" s="8">
        <v>29</v>
      </c>
      <c r="AD40" s="28" t="str">
        <f t="shared" si="13"/>
        <v>-</v>
      </c>
      <c r="AE40" s="28">
        <v>55</v>
      </c>
      <c r="AF40" s="9" t="str">
        <f t="shared" si="14"/>
        <v>-</v>
      </c>
      <c r="AG40" s="8">
        <v>64</v>
      </c>
      <c r="AH40" s="28" t="str">
        <f t="shared" si="15"/>
        <v>-</v>
      </c>
      <c r="AI40" s="28">
        <v>80</v>
      </c>
      <c r="AJ40" s="9" t="str">
        <f t="shared" si="16"/>
        <v>-</v>
      </c>
      <c r="AK40" s="8">
        <v>80</v>
      </c>
      <c r="AL40" s="28" t="str">
        <f t="shared" si="17"/>
        <v>-</v>
      </c>
      <c r="AM40" s="28">
        <v>79</v>
      </c>
      <c r="AN40" s="9" t="str">
        <f t="shared" si="18"/>
        <v>-</v>
      </c>
      <c r="AO40" s="8">
        <v>86</v>
      </c>
      <c r="AP40" s="28" t="str">
        <f t="shared" si="19"/>
        <v>-</v>
      </c>
      <c r="AQ40" s="28">
        <v>70</v>
      </c>
      <c r="AR40" s="9" t="str">
        <f t="shared" si="20"/>
        <v>-</v>
      </c>
      <c r="AS40" s="91">
        <v>60</v>
      </c>
      <c r="AT40" s="28" t="str">
        <f t="shared" si="21"/>
        <v>-</v>
      </c>
      <c r="AU40" s="106">
        <v>65</v>
      </c>
      <c r="AV40" s="92">
        <f>'Exp_3 (Ann)'!Y40</f>
        <v>64.695652173913047</v>
      </c>
      <c r="AW40" s="79">
        <f>'Exp_3 (Ann)'!Z40</f>
        <v>18.818353668230618</v>
      </c>
    </row>
    <row r="41" spans="1:49" x14ac:dyDescent="0.2">
      <c r="A41" s="11" t="str">
        <f>'Exp_3 (All)'!A41</f>
        <v>IntoTree_14_PckErr3</v>
      </c>
      <c r="B41" s="28" t="str">
        <f t="shared" si="0"/>
        <v>-</v>
      </c>
      <c r="C41" s="28">
        <v>19</v>
      </c>
      <c r="D41" s="9" t="str">
        <f t="shared" si="1"/>
        <v>-</v>
      </c>
      <c r="E41" s="9">
        <v>70</v>
      </c>
      <c r="F41" s="28" t="str">
        <f t="shared" si="2"/>
        <v>-</v>
      </c>
      <c r="G41" s="28">
        <v>50</v>
      </c>
      <c r="H41" s="9" t="str">
        <f t="shared" si="3"/>
        <v>-</v>
      </c>
      <c r="I41" s="8">
        <v>87</v>
      </c>
      <c r="J41" s="28" t="str">
        <f t="shared" si="4"/>
        <v>-</v>
      </c>
      <c r="K41" s="29">
        <v>66</v>
      </c>
      <c r="L41" s="9" t="str">
        <f t="shared" si="5"/>
        <v>-</v>
      </c>
      <c r="M41" s="8">
        <v>100</v>
      </c>
      <c r="N41" s="28" t="str">
        <f t="shared" si="6"/>
        <v>-</v>
      </c>
      <c r="O41" s="29">
        <v>33</v>
      </c>
      <c r="P41" s="9" t="str">
        <f t="shared" si="7"/>
        <v>-</v>
      </c>
      <c r="Q41" s="8">
        <v>69</v>
      </c>
      <c r="R41" s="28" t="str">
        <f t="shared" si="8"/>
        <v>-</v>
      </c>
      <c r="S41" s="28">
        <v>100</v>
      </c>
      <c r="T41" s="9" t="str">
        <f t="shared" si="9"/>
        <v>-</v>
      </c>
      <c r="U41" s="8">
        <v>59</v>
      </c>
      <c r="V41" s="28" t="str">
        <f t="shared" si="10"/>
        <v>-</v>
      </c>
      <c r="W41" s="28">
        <v>51</v>
      </c>
      <c r="X41" s="9" t="str">
        <f t="shared" si="11"/>
        <v>-</v>
      </c>
      <c r="Y41" s="8">
        <v>50</v>
      </c>
      <c r="Z41" s="28" t="str">
        <f t="shared" si="12"/>
        <v>-</v>
      </c>
      <c r="AA41" s="28">
        <v>60</v>
      </c>
      <c r="AB41" s="9">
        <v>1</v>
      </c>
      <c r="AC41" s="8">
        <v>59</v>
      </c>
      <c r="AD41" s="28" t="str">
        <f t="shared" si="13"/>
        <v>-</v>
      </c>
      <c r="AE41" s="28">
        <v>67</v>
      </c>
      <c r="AF41" s="9" t="str">
        <f t="shared" si="14"/>
        <v>-</v>
      </c>
      <c r="AG41" s="8">
        <v>70</v>
      </c>
      <c r="AH41" s="28" t="str">
        <f t="shared" si="15"/>
        <v>-</v>
      </c>
      <c r="AI41" s="28">
        <v>69</v>
      </c>
      <c r="AJ41" s="9" t="str">
        <f t="shared" si="16"/>
        <v>-</v>
      </c>
      <c r="AK41" s="8">
        <v>40</v>
      </c>
      <c r="AL41" s="28" t="str">
        <f t="shared" si="17"/>
        <v>-</v>
      </c>
      <c r="AM41" s="28">
        <v>94</v>
      </c>
      <c r="AN41" s="9" t="str">
        <f t="shared" si="18"/>
        <v>-</v>
      </c>
      <c r="AO41" s="8">
        <v>69</v>
      </c>
      <c r="AP41" s="28" t="str">
        <f t="shared" si="19"/>
        <v>-</v>
      </c>
      <c r="AQ41" s="28">
        <v>90</v>
      </c>
      <c r="AR41" s="9" t="str">
        <f t="shared" si="20"/>
        <v>-</v>
      </c>
      <c r="AS41" s="91">
        <v>59</v>
      </c>
      <c r="AT41" s="28" t="str">
        <f t="shared" si="21"/>
        <v>-</v>
      </c>
      <c r="AU41" s="106">
        <v>84</v>
      </c>
      <c r="AV41" s="92">
        <f>'Exp_3 (Ann)'!Y41</f>
        <v>65.869565217391298</v>
      </c>
      <c r="AW41" s="79">
        <f>'Exp_3 (Ann)'!Z41</f>
        <v>20.66024805761953</v>
      </c>
    </row>
    <row r="42" spans="1:49" x14ac:dyDescent="0.2">
      <c r="A42" s="11" t="str">
        <f>'Exp_3 (All)'!A42</f>
        <v>IntoTree_15_PckErr1</v>
      </c>
      <c r="B42" s="28" t="str">
        <f t="shared" si="0"/>
        <v>-</v>
      </c>
      <c r="C42" s="28">
        <v>79</v>
      </c>
      <c r="D42" s="9" t="str">
        <f t="shared" si="1"/>
        <v>-</v>
      </c>
      <c r="E42" s="9">
        <v>66</v>
      </c>
      <c r="F42" s="28" t="str">
        <f t="shared" si="2"/>
        <v>-</v>
      </c>
      <c r="G42" s="28">
        <v>69</v>
      </c>
      <c r="H42" s="9" t="str">
        <f t="shared" si="3"/>
        <v>-</v>
      </c>
      <c r="I42" s="8">
        <v>100</v>
      </c>
      <c r="J42" s="28" t="str">
        <f t="shared" si="4"/>
        <v>-</v>
      </c>
      <c r="K42" s="29">
        <v>87</v>
      </c>
      <c r="L42" s="9" t="str">
        <f t="shared" si="5"/>
        <v>-</v>
      </c>
      <c r="M42" s="8">
        <v>100</v>
      </c>
      <c r="N42" s="28" t="str">
        <f t="shared" si="6"/>
        <v>-</v>
      </c>
      <c r="O42" s="29">
        <v>60</v>
      </c>
      <c r="P42" s="9" t="str">
        <f t="shared" si="7"/>
        <v>-</v>
      </c>
      <c r="Q42" s="8">
        <v>87</v>
      </c>
      <c r="R42" s="28" t="str">
        <f t="shared" si="8"/>
        <v>-</v>
      </c>
      <c r="S42" s="28">
        <v>100</v>
      </c>
      <c r="T42" s="9" t="str">
        <f t="shared" si="9"/>
        <v>-</v>
      </c>
      <c r="U42" s="8">
        <v>70</v>
      </c>
      <c r="V42" s="28" t="str">
        <f t="shared" si="10"/>
        <v>-</v>
      </c>
      <c r="W42" s="28">
        <v>50</v>
      </c>
      <c r="X42" s="9" t="str">
        <f t="shared" si="11"/>
        <v>-</v>
      </c>
      <c r="Y42" s="8">
        <v>100</v>
      </c>
      <c r="Z42" s="28" t="str">
        <f t="shared" si="12"/>
        <v>-</v>
      </c>
      <c r="AA42" s="28">
        <v>66</v>
      </c>
      <c r="AB42" s="9">
        <v>1</v>
      </c>
      <c r="AC42" s="8">
        <v>60</v>
      </c>
      <c r="AD42" s="28" t="str">
        <f t="shared" si="13"/>
        <v>-</v>
      </c>
      <c r="AE42" s="28">
        <v>74</v>
      </c>
      <c r="AF42" s="9" t="str">
        <f t="shared" si="14"/>
        <v>-</v>
      </c>
      <c r="AG42" s="8">
        <v>77</v>
      </c>
      <c r="AH42" s="28" t="str">
        <f t="shared" si="15"/>
        <v>-</v>
      </c>
      <c r="AI42" s="28">
        <v>79</v>
      </c>
      <c r="AJ42" s="9" t="str">
        <f t="shared" si="16"/>
        <v>-</v>
      </c>
      <c r="AK42" s="8">
        <v>70</v>
      </c>
      <c r="AL42" s="28" t="str">
        <f t="shared" si="17"/>
        <v>-</v>
      </c>
      <c r="AM42" s="28">
        <v>99</v>
      </c>
      <c r="AN42" s="9" t="str">
        <f t="shared" si="18"/>
        <v>-</v>
      </c>
      <c r="AO42" s="8">
        <v>88</v>
      </c>
      <c r="AP42" s="28" t="str">
        <f t="shared" si="19"/>
        <v>-</v>
      </c>
      <c r="AQ42" s="28">
        <v>89</v>
      </c>
      <c r="AR42" s="9" t="str">
        <f t="shared" si="20"/>
        <v>-</v>
      </c>
      <c r="AS42" s="91">
        <v>90</v>
      </c>
      <c r="AT42" s="28" t="str">
        <f t="shared" si="21"/>
        <v>-</v>
      </c>
      <c r="AU42" s="106">
        <v>94</v>
      </c>
      <c r="AV42" s="92">
        <f>'Exp_3 (Ann)'!Y42</f>
        <v>80.608695652173907</v>
      </c>
      <c r="AW42" s="79">
        <f>'Exp_3 (Ann)'!Z42</f>
        <v>15.002239621999426</v>
      </c>
    </row>
    <row r="43" spans="1:49" x14ac:dyDescent="0.2">
      <c r="A43" s="11" t="str">
        <f>'Exp_3 (All)'!A43</f>
        <v>IntoTree_15_PckErr3</v>
      </c>
      <c r="B43" s="28" t="str">
        <f t="shared" si="0"/>
        <v>-</v>
      </c>
      <c r="C43" s="28">
        <v>28</v>
      </c>
      <c r="D43" s="9" t="str">
        <f t="shared" si="1"/>
        <v>-</v>
      </c>
      <c r="E43" s="9">
        <v>70</v>
      </c>
      <c r="F43" s="28" t="str">
        <f t="shared" si="2"/>
        <v>-</v>
      </c>
      <c r="G43" s="28">
        <v>64</v>
      </c>
      <c r="H43" s="9" t="str">
        <f t="shared" si="3"/>
        <v>-</v>
      </c>
      <c r="I43" s="8">
        <v>100</v>
      </c>
      <c r="J43" s="28" t="str">
        <f t="shared" si="4"/>
        <v>-</v>
      </c>
      <c r="K43" s="29">
        <v>90</v>
      </c>
      <c r="L43" s="9" t="str">
        <f t="shared" si="5"/>
        <v>-</v>
      </c>
      <c r="M43" s="8">
        <v>100</v>
      </c>
      <c r="N43" s="28" t="str">
        <f t="shared" si="6"/>
        <v>-</v>
      </c>
      <c r="O43" s="29">
        <v>70</v>
      </c>
      <c r="P43" s="9" t="str">
        <f t="shared" si="7"/>
        <v>-</v>
      </c>
      <c r="Q43" s="8">
        <v>62</v>
      </c>
      <c r="R43" s="28" t="str">
        <f t="shared" si="8"/>
        <v>-</v>
      </c>
      <c r="S43" s="28">
        <v>100</v>
      </c>
      <c r="T43" s="9" t="str">
        <f t="shared" si="9"/>
        <v>-</v>
      </c>
      <c r="U43" s="8">
        <v>59</v>
      </c>
      <c r="V43" s="28" t="str">
        <f t="shared" si="10"/>
        <v>-</v>
      </c>
      <c r="W43" s="28">
        <v>40</v>
      </c>
      <c r="X43" s="9" t="str">
        <f t="shared" si="11"/>
        <v>-</v>
      </c>
      <c r="Y43" s="8">
        <v>100</v>
      </c>
      <c r="Z43" s="28" t="str">
        <f t="shared" si="12"/>
        <v>-</v>
      </c>
      <c r="AA43" s="28">
        <v>70</v>
      </c>
      <c r="AB43" s="9">
        <v>1</v>
      </c>
      <c r="AC43" s="8">
        <v>40</v>
      </c>
      <c r="AD43" s="28" t="str">
        <f t="shared" si="13"/>
        <v>-</v>
      </c>
      <c r="AE43" s="28">
        <v>71</v>
      </c>
      <c r="AF43" s="9" t="str">
        <f t="shared" si="14"/>
        <v>-</v>
      </c>
      <c r="AG43" s="8">
        <v>76</v>
      </c>
      <c r="AH43" s="28" t="str">
        <f t="shared" si="15"/>
        <v>-</v>
      </c>
      <c r="AI43" s="28">
        <v>89</v>
      </c>
      <c r="AJ43" s="9" t="str">
        <f t="shared" si="16"/>
        <v>-</v>
      </c>
      <c r="AK43" s="8">
        <v>70</v>
      </c>
      <c r="AL43" s="28" t="str">
        <f t="shared" si="17"/>
        <v>-</v>
      </c>
      <c r="AM43" s="28">
        <v>97</v>
      </c>
      <c r="AN43" s="9" t="str">
        <f t="shared" si="18"/>
        <v>-</v>
      </c>
      <c r="AO43" s="8">
        <v>93</v>
      </c>
      <c r="AP43" s="28" t="str">
        <f t="shared" si="19"/>
        <v>-</v>
      </c>
      <c r="AQ43" s="28">
        <v>70</v>
      </c>
      <c r="AR43" s="9" t="str">
        <f t="shared" si="20"/>
        <v>-</v>
      </c>
      <c r="AS43" s="91">
        <v>90</v>
      </c>
      <c r="AT43" s="28" t="str">
        <f t="shared" si="21"/>
        <v>-</v>
      </c>
      <c r="AU43" s="106">
        <v>78</v>
      </c>
      <c r="AV43" s="92">
        <f>'Exp_3 (Ann)'!Y43</f>
        <v>75.086956521739125</v>
      </c>
      <c r="AW43" s="79">
        <f>'Exp_3 (Ann)'!Z43</f>
        <v>20.571191337486475</v>
      </c>
    </row>
    <row r="44" spans="1:49" x14ac:dyDescent="0.2">
      <c r="A44" s="11" t="str">
        <f>'Exp_3 (All)'!A44</f>
        <v>ParkRun_0</v>
      </c>
      <c r="B44" s="28" t="str">
        <f t="shared" si="0"/>
        <v>-</v>
      </c>
      <c r="C44" s="28">
        <v>0</v>
      </c>
      <c r="D44" s="9" t="str">
        <f t="shared" si="1"/>
        <v>-</v>
      </c>
      <c r="E44" s="9">
        <v>0</v>
      </c>
      <c r="F44" s="28" t="str">
        <f t="shared" si="2"/>
        <v>-</v>
      </c>
      <c r="G44" s="28">
        <v>0</v>
      </c>
      <c r="H44" s="9" t="str">
        <f t="shared" si="3"/>
        <v>-</v>
      </c>
      <c r="I44" s="8">
        <v>0</v>
      </c>
      <c r="J44" s="28" t="str">
        <f t="shared" si="4"/>
        <v>-</v>
      </c>
      <c r="K44" s="29">
        <v>0</v>
      </c>
      <c r="L44" s="9" t="str">
        <f t="shared" si="5"/>
        <v>-</v>
      </c>
      <c r="M44" s="8">
        <v>0</v>
      </c>
      <c r="N44" s="28" t="str">
        <f t="shared" si="6"/>
        <v>-</v>
      </c>
      <c r="O44" s="29">
        <v>0</v>
      </c>
      <c r="P44" s="9" t="str">
        <f t="shared" si="7"/>
        <v>-</v>
      </c>
      <c r="Q44" s="8">
        <v>0</v>
      </c>
      <c r="R44" s="28" t="str">
        <f t="shared" si="8"/>
        <v>-</v>
      </c>
      <c r="S44" s="28">
        <v>0</v>
      </c>
      <c r="T44" s="9" t="str">
        <f t="shared" si="9"/>
        <v>-</v>
      </c>
      <c r="U44" s="8">
        <v>0</v>
      </c>
      <c r="V44" s="28" t="str">
        <f t="shared" si="10"/>
        <v>-</v>
      </c>
      <c r="W44" s="28">
        <v>0</v>
      </c>
      <c r="X44" s="9" t="str">
        <f t="shared" si="11"/>
        <v>-</v>
      </c>
      <c r="Y44" s="8">
        <v>0</v>
      </c>
      <c r="Z44" s="28" t="str">
        <f t="shared" si="12"/>
        <v>-</v>
      </c>
      <c r="AA44" s="28">
        <v>0</v>
      </c>
      <c r="AB44" s="9">
        <v>1</v>
      </c>
      <c r="AC44" s="8">
        <v>0</v>
      </c>
      <c r="AD44" s="28" t="str">
        <f t="shared" si="13"/>
        <v>-</v>
      </c>
      <c r="AE44" s="28">
        <v>0</v>
      </c>
      <c r="AF44" s="9" t="str">
        <f t="shared" si="14"/>
        <v>-</v>
      </c>
      <c r="AG44" s="8">
        <v>0</v>
      </c>
      <c r="AH44" s="28" t="str">
        <f t="shared" si="15"/>
        <v>-</v>
      </c>
      <c r="AI44" s="28">
        <v>0</v>
      </c>
      <c r="AJ44" s="9" t="str">
        <f t="shared" si="16"/>
        <v>-</v>
      </c>
      <c r="AK44" s="8">
        <v>0</v>
      </c>
      <c r="AL44" s="28" t="str">
        <f t="shared" si="17"/>
        <v>-</v>
      </c>
      <c r="AM44" s="28">
        <v>0</v>
      </c>
      <c r="AN44" s="9" t="str">
        <f t="shared" si="18"/>
        <v>-</v>
      </c>
      <c r="AO44" s="8">
        <v>10</v>
      </c>
      <c r="AP44" s="28" t="str">
        <f t="shared" si="19"/>
        <v>-</v>
      </c>
      <c r="AQ44" s="28">
        <v>0</v>
      </c>
      <c r="AR44" s="9" t="str">
        <f t="shared" si="20"/>
        <v>Outlier</v>
      </c>
      <c r="AS44" s="91">
        <v>20</v>
      </c>
      <c r="AT44" s="28" t="str">
        <f t="shared" si="21"/>
        <v>-</v>
      </c>
      <c r="AU44" s="106">
        <v>0</v>
      </c>
      <c r="AV44" s="92">
        <f>'Exp_3 (Ann)'!Y44</f>
        <v>1.3043478260869565</v>
      </c>
      <c r="AW44" s="79">
        <f>'Exp_3 (Ann)'!Z44</f>
        <v>4.5769658728016003</v>
      </c>
    </row>
    <row r="45" spans="1:49" x14ac:dyDescent="0.2">
      <c r="A45" s="11" t="str">
        <f>'Exp_3 (All)'!A45</f>
        <v>ParkRun_3</v>
      </c>
      <c r="B45" s="28" t="str">
        <f t="shared" si="0"/>
        <v>-</v>
      </c>
      <c r="C45" s="28">
        <v>60</v>
      </c>
      <c r="D45" s="9" t="str">
        <f t="shared" si="1"/>
        <v>-</v>
      </c>
      <c r="E45" s="9">
        <v>10</v>
      </c>
      <c r="F45" s="28" t="str">
        <f t="shared" si="2"/>
        <v>-</v>
      </c>
      <c r="G45" s="28">
        <v>50</v>
      </c>
      <c r="H45" s="9" t="str">
        <f t="shared" si="3"/>
        <v>-</v>
      </c>
      <c r="I45" s="8">
        <v>81</v>
      </c>
      <c r="J45" s="28" t="str">
        <f t="shared" si="4"/>
        <v>-</v>
      </c>
      <c r="K45" s="29">
        <v>75</v>
      </c>
      <c r="L45" s="9" t="str">
        <f t="shared" si="5"/>
        <v>-</v>
      </c>
      <c r="M45" s="8">
        <v>100</v>
      </c>
      <c r="N45" s="28" t="str">
        <f t="shared" si="6"/>
        <v>-</v>
      </c>
      <c r="O45" s="29">
        <v>60</v>
      </c>
      <c r="P45" s="9" t="str">
        <f t="shared" si="7"/>
        <v>-</v>
      </c>
      <c r="Q45" s="8">
        <v>86</v>
      </c>
      <c r="R45" s="28" t="str">
        <f t="shared" si="8"/>
        <v>-</v>
      </c>
      <c r="S45" s="28">
        <v>100</v>
      </c>
      <c r="T45" s="9" t="str">
        <f t="shared" si="9"/>
        <v>-</v>
      </c>
      <c r="U45" s="8">
        <v>69</v>
      </c>
      <c r="V45" s="28" t="str">
        <f t="shared" si="10"/>
        <v>-</v>
      </c>
      <c r="W45" s="28">
        <v>38</v>
      </c>
      <c r="X45" s="9" t="str">
        <f t="shared" si="11"/>
        <v>-</v>
      </c>
      <c r="Y45" s="8">
        <v>50</v>
      </c>
      <c r="Z45" s="28" t="str">
        <f t="shared" si="12"/>
        <v>-</v>
      </c>
      <c r="AA45" s="28">
        <v>73</v>
      </c>
      <c r="AB45" s="9">
        <v>1</v>
      </c>
      <c r="AC45" s="8">
        <v>40</v>
      </c>
      <c r="AD45" s="28" t="str">
        <f t="shared" si="13"/>
        <v>-</v>
      </c>
      <c r="AE45" s="28">
        <v>25</v>
      </c>
      <c r="AF45" s="9" t="str">
        <f t="shared" si="14"/>
        <v>-</v>
      </c>
      <c r="AG45" s="8">
        <v>61</v>
      </c>
      <c r="AH45" s="28" t="str">
        <f t="shared" si="15"/>
        <v>-</v>
      </c>
      <c r="AI45" s="28">
        <v>41</v>
      </c>
      <c r="AJ45" s="9" t="str">
        <f t="shared" si="16"/>
        <v>-</v>
      </c>
      <c r="AK45" s="8">
        <v>20</v>
      </c>
      <c r="AL45" s="28" t="str">
        <f t="shared" si="17"/>
        <v>-</v>
      </c>
      <c r="AM45" s="28">
        <v>59</v>
      </c>
      <c r="AN45" s="9" t="str">
        <f t="shared" si="18"/>
        <v>-</v>
      </c>
      <c r="AO45" s="8">
        <v>90</v>
      </c>
      <c r="AP45" s="28" t="str">
        <f t="shared" si="19"/>
        <v>-</v>
      </c>
      <c r="AQ45" s="28">
        <v>59</v>
      </c>
      <c r="AR45" s="9" t="str">
        <f t="shared" si="20"/>
        <v>-</v>
      </c>
      <c r="AS45" s="91">
        <v>80</v>
      </c>
      <c r="AT45" s="28" t="str">
        <f t="shared" si="21"/>
        <v>-</v>
      </c>
      <c r="AU45" s="106">
        <v>9</v>
      </c>
      <c r="AV45" s="92">
        <f>'Exp_3 (Ann)'!Y45</f>
        <v>58.086956521739133</v>
      </c>
      <c r="AW45" s="79">
        <f>'Exp_3 (Ann)'!Z45</f>
        <v>26.441896925967292</v>
      </c>
    </row>
    <row r="46" spans="1:49" x14ac:dyDescent="0.2">
      <c r="A46" s="11" t="str">
        <f>'Exp_3 (All)'!A46</f>
        <v>ParkRun_12</v>
      </c>
      <c r="B46" s="28" t="str">
        <f t="shared" si="0"/>
        <v>-</v>
      </c>
      <c r="C46" s="28">
        <v>29</v>
      </c>
      <c r="D46" s="9" t="str">
        <f t="shared" si="1"/>
        <v>-</v>
      </c>
      <c r="E46" s="9">
        <v>37</v>
      </c>
      <c r="F46" s="28" t="str">
        <f t="shared" si="2"/>
        <v>-</v>
      </c>
      <c r="G46" s="28">
        <v>58</v>
      </c>
      <c r="H46" s="9" t="str">
        <f t="shared" si="3"/>
        <v>-</v>
      </c>
      <c r="I46" s="8">
        <v>50</v>
      </c>
      <c r="J46" s="28" t="str">
        <f t="shared" si="4"/>
        <v>-</v>
      </c>
      <c r="K46" s="29">
        <v>40</v>
      </c>
      <c r="L46" s="9" t="str">
        <f t="shared" si="5"/>
        <v>-</v>
      </c>
      <c r="M46" s="8">
        <v>59</v>
      </c>
      <c r="N46" s="28" t="str">
        <f t="shared" si="6"/>
        <v>-</v>
      </c>
      <c r="O46" s="29">
        <v>20</v>
      </c>
      <c r="P46" s="9" t="str">
        <f t="shared" si="7"/>
        <v>-</v>
      </c>
      <c r="Q46" s="8">
        <v>58</v>
      </c>
      <c r="R46" s="28" t="str">
        <f t="shared" si="8"/>
        <v>-</v>
      </c>
      <c r="S46" s="28">
        <v>86</v>
      </c>
      <c r="T46" s="9" t="str">
        <f t="shared" si="9"/>
        <v>-</v>
      </c>
      <c r="U46" s="8">
        <v>69</v>
      </c>
      <c r="V46" s="28" t="str">
        <f t="shared" si="10"/>
        <v>-</v>
      </c>
      <c r="W46" s="28">
        <v>19</v>
      </c>
      <c r="X46" s="9" t="str">
        <f t="shared" si="11"/>
        <v>-</v>
      </c>
      <c r="Y46" s="8">
        <v>71</v>
      </c>
      <c r="Z46" s="28" t="str">
        <f t="shared" si="12"/>
        <v>-</v>
      </c>
      <c r="AA46" s="28">
        <v>61</v>
      </c>
      <c r="AB46" s="9">
        <v>1</v>
      </c>
      <c r="AC46" s="8">
        <v>50</v>
      </c>
      <c r="AD46" s="28" t="str">
        <f t="shared" si="13"/>
        <v>-</v>
      </c>
      <c r="AE46" s="28">
        <v>44</v>
      </c>
      <c r="AF46" s="9" t="str">
        <f t="shared" si="14"/>
        <v>-</v>
      </c>
      <c r="AG46" s="8">
        <v>50</v>
      </c>
      <c r="AH46" s="28" t="str">
        <f t="shared" si="15"/>
        <v>-</v>
      </c>
      <c r="AI46" s="28">
        <v>70</v>
      </c>
      <c r="AJ46" s="9" t="str">
        <f t="shared" si="16"/>
        <v>-</v>
      </c>
      <c r="AK46" s="8">
        <v>20</v>
      </c>
      <c r="AL46" s="28" t="str">
        <f t="shared" si="17"/>
        <v>-</v>
      </c>
      <c r="AM46" s="28">
        <v>73</v>
      </c>
      <c r="AN46" s="9" t="str">
        <f t="shared" si="18"/>
        <v>-</v>
      </c>
      <c r="AO46" s="8">
        <v>82</v>
      </c>
      <c r="AP46" s="28" t="str">
        <f t="shared" si="19"/>
        <v>-</v>
      </c>
      <c r="AQ46" s="28">
        <v>50</v>
      </c>
      <c r="AR46" s="9" t="str">
        <f t="shared" si="20"/>
        <v>-</v>
      </c>
      <c r="AS46" s="91">
        <v>80</v>
      </c>
      <c r="AT46" s="28" t="str">
        <f t="shared" si="21"/>
        <v>-</v>
      </c>
      <c r="AU46" s="106">
        <v>51</v>
      </c>
      <c r="AV46" s="92">
        <f>'Exp_3 (Ann)'!Y46</f>
        <v>53.347826086956523</v>
      </c>
      <c r="AW46" s="79">
        <f>'Exp_3 (Ann)'!Z46</f>
        <v>19.692196644753778</v>
      </c>
    </row>
    <row r="47" spans="1:49" x14ac:dyDescent="0.2">
      <c r="A47" s="11" t="str">
        <f>'Exp_3 (All)'!A47</f>
        <v>ParkRun_0_PckErr3</v>
      </c>
      <c r="B47" s="28" t="str">
        <f t="shared" si="0"/>
        <v>-</v>
      </c>
      <c r="C47" s="28">
        <v>19</v>
      </c>
      <c r="D47" s="9" t="str">
        <f t="shared" si="1"/>
        <v>-</v>
      </c>
      <c r="E47" s="9">
        <v>56</v>
      </c>
      <c r="F47" s="28" t="str">
        <f t="shared" si="2"/>
        <v>-</v>
      </c>
      <c r="G47" s="28">
        <v>9</v>
      </c>
      <c r="H47" s="9" t="str">
        <f t="shared" si="3"/>
        <v>-</v>
      </c>
      <c r="I47" s="8">
        <v>19</v>
      </c>
      <c r="J47" s="28" t="str">
        <f t="shared" si="4"/>
        <v>-</v>
      </c>
      <c r="K47" s="29">
        <v>14</v>
      </c>
      <c r="L47" s="9" t="str">
        <f t="shared" si="5"/>
        <v>-</v>
      </c>
      <c r="M47" s="8">
        <v>10</v>
      </c>
      <c r="N47" s="28" t="str">
        <f t="shared" si="6"/>
        <v>-</v>
      </c>
      <c r="O47" s="29">
        <v>21</v>
      </c>
      <c r="P47" s="9" t="str">
        <f t="shared" si="7"/>
        <v>-</v>
      </c>
      <c r="Q47" s="8">
        <v>53</v>
      </c>
      <c r="R47" s="28" t="str">
        <f t="shared" si="8"/>
        <v>Outlier</v>
      </c>
      <c r="S47" s="28">
        <v>80</v>
      </c>
      <c r="T47" s="9" t="str">
        <f t="shared" si="9"/>
        <v>-</v>
      </c>
      <c r="U47" s="8">
        <v>20</v>
      </c>
      <c r="V47" s="28" t="str">
        <f t="shared" si="10"/>
        <v>-</v>
      </c>
      <c r="W47" s="28">
        <v>10</v>
      </c>
      <c r="X47" s="9" t="str">
        <f t="shared" si="11"/>
        <v>-</v>
      </c>
      <c r="Y47" s="8">
        <v>10</v>
      </c>
      <c r="Z47" s="28" t="str">
        <f t="shared" si="12"/>
        <v>-</v>
      </c>
      <c r="AA47" s="28">
        <v>23</v>
      </c>
      <c r="AB47" s="9">
        <v>1</v>
      </c>
      <c r="AC47" s="8">
        <v>10</v>
      </c>
      <c r="AD47" s="28" t="str">
        <f t="shared" si="13"/>
        <v>-</v>
      </c>
      <c r="AE47" s="28">
        <v>6</v>
      </c>
      <c r="AF47" s="9" t="str">
        <f t="shared" si="14"/>
        <v>-</v>
      </c>
      <c r="AG47" s="8">
        <v>19</v>
      </c>
      <c r="AH47" s="28" t="str">
        <f t="shared" si="15"/>
        <v>-</v>
      </c>
      <c r="AI47" s="28">
        <v>8</v>
      </c>
      <c r="AJ47" s="9" t="str">
        <f t="shared" si="16"/>
        <v>-</v>
      </c>
      <c r="AK47" s="8">
        <v>0</v>
      </c>
      <c r="AL47" s="28" t="str">
        <f t="shared" si="17"/>
        <v>-</v>
      </c>
      <c r="AM47" s="28">
        <v>32</v>
      </c>
      <c r="AN47" s="9" t="str">
        <f t="shared" si="18"/>
        <v>-</v>
      </c>
      <c r="AO47" s="8">
        <v>11</v>
      </c>
      <c r="AP47" s="28" t="str">
        <f t="shared" si="19"/>
        <v>-</v>
      </c>
      <c r="AQ47" s="28">
        <v>0</v>
      </c>
      <c r="AR47" s="9" t="str">
        <f t="shared" si="20"/>
        <v>-</v>
      </c>
      <c r="AS47" s="91">
        <v>20</v>
      </c>
      <c r="AT47" s="28" t="str">
        <f t="shared" si="21"/>
        <v>-</v>
      </c>
      <c r="AU47" s="106">
        <v>22</v>
      </c>
      <c r="AV47" s="92">
        <f>'Exp_3 (Ann)'!Y47</f>
        <v>20.521739130434781</v>
      </c>
      <c r="AW47" s="79">
        <f>'Exp_3 (Ann)'!Z47</f>
        <v>18.970957624790085</v>
      </c>
    </row>
    <row r="48" spans="1:49" x14ac:dyDescent="0.2">
      <c r="A48" s="11" t="str">
        <f>'Exp_3 (All)'!A48</f>
        <v>ParkRun_2_PckErr1</v>
      </c>
      <c r="B48" s="28" t="str">
        <f t="shared" si="0"/>
        <v>-</v>
      </c>
      <c r="C48" s="28">
        <v>9</v>
      </c>
      <c r="D48" s="9" t="str">
        <f t="shared" si="1"/>
        <v>-</v>
      </c>
      <c r="E48" s="9">
        <v>0</v>
      </c>
      <c r="F48" s="28" t="str">
        <f t="shared" si="2"/>
        <v>-</v>
      </c>
      <c r="G48" s="28">
        <v>39</v>
      </c>
      <c r="H48" s="9" t="str">
        <f t="shared" si="3"/>
        <v>-</v>
      </c>
      <c r="I48" s="8">
        <v>8</v>
      </c>
      <c r="J48" s="28" t="str">
        <f t="shared" si="4"/>
        <v>-</v>
      </c>
      <c r="K48" s="29">
        <v>25</v>
      </c>
      <c r="L48" s="9" t="str">
        <f t="shared" si="5"/>
        <v>-</v>
      </c>
      <c r="M48" s="8">
        <v>0</v>
      </c>
      <c r="N48" s="28" t="str">
        <f t="shared" si="6"/>
        <v>-</v>
      </c>
      <c r="O48" s="29">
        <v>0</v>
      </c>
      <c r="P48" s="9" t="str">
        <f t="shared" si="7"/>
        <v>-</v>
      </c>
      <c r="Q48" s="8">
        <v>85</v>
      </c>
      <c r="R48" s="28" t="str">
        <f t="shared" si="8"/>
        <v>-</v>
      </c>
      <c r="S48" s="28">
        <v>82</v>
      </c>
      <c r="T48" s="9" t="str">
        <f t="shared" si="9"/>
        <v>-</v>
      </c>
      <c r="U48" s="8">
        <v>31</v>
      </c>
      <c r="V48" s="28" t="str">
        <f t="shared" si="10"/>
        <v>-</v>
      </c>
      <c r="W48" s="28">
        <v>10</v>
      </c>
      <c r="X48" s="9" t="str">
        <f t="shared" si="11"/>
        <v>-</v>
      </c>
      <c r="Y48" s="8">
        <v>0</v>
      </c>
      <c r="Z48" s="28" t="str">
        <f t="shared" si="12"/>
        <v>-</v>
      </c>
      <c r="AA48" s="28">
        <v>37</v>
      </c>
      <c r="AB48" s="9">
        <v>1</v>
      </c>
      <c r="AC48" s="8">
        <v>29</v>
      </c>
      <c r="AD48" s="28" t="str">
        <f t="shared" si="13"/>
        <v>-</v>
      </c>
      <c r="AE48" s="28">
        <v>12</v>
      </c>
      <c r="AF48" s="9" t="str">
        <f t="shared" si="14"/>
        <v>-</v>
      </c>
      <c r="AG48" s="8">
        <v>0</v>
      </c>
      <c r="AH48" s="28" t="str">
        <f t="shared" si="15"/>
        <v>-</v>
      </c>
      <c r="AI48" s="28">
        <v>11</v>
      </c>
      <c r="AJ48" s="9" t="str">
        <f t="shared" si="16"/>
        <v>-</v>
      </c>
      <c r="AK48" s="8">
        <v>0</v>
      </c>
      <c r="AL48" s="28" t="str">
        <f t="shared" si="17"/>
        <v>-</v>
      </c>
      <c r="AM48" s="28">
        <v>40</v>
      </c>
      <c r="AN48" s="9" t="str">
        <f t="shared" si="18"/>
        <v>-</v>
      </c>
      <c r="AO48" s="8">
        <v>30</v>
      </c>
      <c r="AP48" s="28" t="str">
        <f t="shared" si="19"/>
        <v>-</v>
      </c>
      <c r="AQ48" s="28">
        <v>10</v>
      </c>
      <c r="AR48" s="9" t="str">
        <f t="shared" si="20"/>
        <v>-</v>
      </c>
      <c r="AS48" s="91">
        <v>40</v>
      </c>
      <c r="AT48" s="28" t="str">
        <f t="shared" si="21"/>
        <v>-</v>
      </c>
      <c r="AU48" s="106">
        <v>0</v>
      </c>
      <c r="AV48" s="92">
        <f>'Exp_3 (Ann)'!Y48</f>
        <v>21.652173913043477</v>
      </c>
      <c r="AW48" s="79">
        <f>'Exp_3 (Ann)'!Z48</f>
        <v>24.488603463749072</v>
      </c>
    </row>
    <row r="49" spans="1:49" x14ac:dyDescent="0.2">
      <c r="A49" s="11" t="str">
        <f>'Exp_3 (All)'!A49</f>
        <v>ParkRun_2_PckErr3</v>
      </c>
      <c r="B49" s="28" t="str">
        <f t="shared" si="0"/>
        <v>-</v>
      </c>
      <c r="C49" s="28">
        <v>11</v>
      </c>
      <c r="D49" s="9" t="str">
        <f t="shared" si="1"/>
        <v>-</v>
      </c>
      <c r="E49" s="9">
        <v>51</v>
      </c>
      <c r="F49" s="28" t="str">
        <f t="shared" si="2"/>
        <v>-</v>
      </c>
      <c r="G49" s="28">
        <v>8</v>
      </c>
      <c r="H49" s="9" t="str">
        <f t="shared" si="3"/>
        <v>-</v>
      </c>
      <c r="I49" s="8">
        <v>15</v>
      </c>
      <c r="J49" s="28" t="str">
        <f t="shared" si="4"/>
        <v>-</v>
      </c>
      <c r="K49" s="29">
        <v>24</v>
      </c>
      <c r="L49" s="9" t="str">
        <f t="shared" si="5"/>
        <v>-</v>
      </c>
      <c r="M49" s="8">
        <v>9</v>
      </c>
      <c r="N49" s="28" t="str">
        <f t="shared" si="6"/>
        <v>-</v>
      </c>
      <c r="O49" s="29">
        <v>9</v>
      </c>
      <c r="P49" s="9" t="str">
        <f t="shared" si="7"/>
        <v>-</v>
      </c>
      <c r="Q49" s="8">
        <v>61</v>
      </c>
      <c r="R49" s="28" t="str">
        <f t="shared" si="8"/>
        <v>-</v>
      </c>
      <c r="S49" s="28">
        <v>77</v>
      </c>
      <c r="T49" s="9" t="str">
        <f t="shared" si="9"/>
        <v>-</v>
      </c>
      <c r="U49" s="8">
        <v>50</v>
      </c>
      <c r="V49" s="28" t="str">
        <f t="shared" si="10"/>
        <v>-</v>
      </c>
      <c r="W49" s="28">
        <v>20</v>
      </c>
      <c r="X49" s="9" t="str">
        <f t="shared" si="11"/>
        <v>-</v>
      </c>
      <c r="Y49" s="8">
        <v>40</v>
      </c>
      <c r="Z49" s="28" t="str">
        <f t="shared" si="12"/>
        <v>-</v>
      </c>
      <c r="AA49" s="28">
        <v>60</v>
      </c>
      <c r="AB49" s="9">
        <v>1</v>
      </c>
      <c r="AC49" s="8">
        <v>40</v>
      </c>
      <c r="AD49" s="28" t="str">
        <f t="shared" si="13"/>
        <v>-</v>
      </c>
      <c r="AE49" s="28">
        <v>38</v>
      </c>
      <c r="AF49" s="9" t="str">
        <f t="shared" si="14"/>
        <v>-</v>
      </c>
      <c r="AG49" s="8">
        <v>20</v>
      </c>
      <c r="AH49" s="28" t="str">
        <f t="shared" si="15"/>
        <v>-</v>
      </c>
      <c r="AI49" s="28">
        <v>10</v>
      </c>
      <c r="AJ49" s="9" t="str">
        <f t="shared" si="16"/>
        <v>-</v>
      </c>
      <c r="AK49" s="8">
        <v>20</v>
      </c>
      <c r="AL49" s="28" t="str">
        <f t="shared" si="17"/>
        <v>-</v>
      </c>
      <c r="AM49" s="28">
        <v>51</v>
      </c>
      <c r="AN49" s="9" t="str">
        <f t="shared" si="18"/>
        <v>-</v>
      </c>
      <c r="AO49" s="8">
        <v>65</v>
      </c>
      <c r="AP49" s="28" t="str">
        <f t="shared" si="19"/>
        <v>-</v>
      </c>
      <c r="AQ49" s="28">
        <v>9</v>
      </c>
      <c r="AR49" s="9" t="str">
        <f t="shared" si="20"/>
        <v>-</v>
      </c>
      <c r="AS49" s="91">
        <v>59</v>
      </c>
      <c r="AT49" s="28" t="str">
        <f t="shared" si="21"/>
        <v>-</v>
      </c>
      <c r="AU49" s="106">
        <v>27</v>
      </c>
      <c r="AV49" s="92">
        <f>'Exp_3 (Ann)'!Y49</f>
        <v>33.652173913043477</v>
      </c>
      <c r="AW49" s="79">
        <f>'Exp_3 (Ann)'!Z49</f>
        <v>21.860318336807477</v>
      </c>
    </row>
    <row r="50" spans="1:49" x14ac:dyDescent="0.2">
      <c r="A50" s="11" t="str">
        <f>'Exp_3 (All)'!A50</f>
        <v>ParkRun_3_PckErr1</v>
      </c>
      <c r="B50" s="28" t="str">
        <f t="shared" si="0"/>
        <v>-</v>
      </c>
      <c r="C50" s="28">
        <v>20</v>
      </c>
      <c r="D50" s="9" t="str">
        <f t="shared" si="1"/>
        <v>-</v>
      </c>
      <c r="E50" s="9">
        <v>19</v>
      </c>
      <c r="F50" s="28" t="str">
        <f t="shared" si="2"/>
        <v>-</v>
      </c>
      <c r="G50" s="28">
        <v>9</v>
      </c>
      <c r="H50" s="9" t="str">
        <f t="shared" si="3"/>
        <v>-</v>
      </c>
      <c r="I50" s="8">
        <v>26</v>
      </c>
      <c r="J50" s="28" t="str">
        <f t="shared" si="4"/>
        <v>-</v>
      </c>
      <c r="K50" s="29">
        <v>74</v>
      </c>
      <c r="L50" s="9" t="str">
        <f t="shared" si="5"/>
        <v>-</v>
      </c>
      <c r="M50" s="8">
        <v>100</v>
      </c>
      <c r="N50" s="28" t="str">
        <f t="shared" si="6"/>
        <v>-</v>
      </c>
      <c r="O50" s="29">
        <v>29</v>
      </c>
      <c r="P50" s="9" t="str">
        <f t="shared" si="7"/>
        <v>-</v>
      </c>
      <c r="Q50" s="8">
        <v>90</v>
      </c>
      <c r="R50" s="28" t="str">
        <f t="shared" si="8"/>
        <v>-</v>
      </c>
      <c r="S50" s="28">
        <v>90</v>
      </c>
      <c r="T50" s="9" t="str">
        <f t="shared" si="9"/>
        <v>-</v>
      </c>
      <c r="U50" s="8">
        <v>90</v>
      </c>
      <c r="V50" s="28" t="str">
        <f t="shared" si="10"/>
        <v>-</v>
      </c>
      <c r="W50" s="28">
        <v>30</v>
      </c>
      <c r="X50" s="9" t="str">
        <f t="shared" si="11"/>
        <v>-</v>
      </c>
      <c r="Y50" s="8">
        <v>60</v>
      </c>
      <c r="Z50" s="28" t="str">
        <f t="shared" si="12"/>
        <v>-</v>
      </c>
      <c r="AA50" s="28">
        <v>82</v>
      </c>
      <c r="AB50" s="9">
        <v>1</v>
      </c>
      <c r="AC50" s="8">
        <v>70</v>
      </c>
      <c r="AD50" s="28" t="str">
        <f t="shared" si="13"/>
        <v>-</v>
      </c>
      <c r="AE50" s="28">
        <v>75</v>
      </c>
      <c r="AF50" s="9" t="str">
        <f t="shared" si="14"/>
        <v>-</v>
      </c>
      <c r="AG50" s="8">
        <v>69</v>
      </c>
      <c r="AH50" s="28" t="str">
        <f t="shared" si="15"/>
        <v>-</v>
      </c>
      <c r="AI50" s="28">
        <v>41</v>
      </c>
      <c r="AJ50" s="9" t="str">
        <f t="shared" si="16"/>
        <v>-</v>
      </c>
      <c r="AK50" s="8">
        <v>20</v>
      </c>
      <c r="AL50" s="28" t="str">
        <f t="shared" si="17"/>
        <v>-</v>
      </c>
      <c r="AM50" s="28">
        <v>59</v>
      </c>
      <c r="AN50" s="9" t="str">
        <f t="shared" si="18"/>
        <v>-</v>
      </c>
      <c r="AO50" s="8">
        <v>84</v>
      </c>
      <c r="AP50" s="28" t="str">
        <f t="shared" si="19"/>
        <v>-</v>
      </c>
      <c r="AQ50" s="28">
        <v>60</v>
      </c>
      <c r="AR50" s="9" t="str">
        <f t="shared" si="20"/>
        <v>-</v>
      </c>
      <c r="AS50" s="91">
        <v>30</v>
      </c>
      <c r="AT50" s="28" t="str">
        <f t="shared" si="21"/>
        <v>-</v>
      </c>
      <c r="AU50" s="106">
        <v>12</v>
      </c>
      <c r="AV50" s="92">
        <f>'Exp_3 (Ann)'!Y50</f>
        <v>53.869565217391305</v>
      </c>
      <c r="AW50" s="79">
        <f>'Exp_3 (Ann)'!Z50</f>
        <v>29.513177869964967</v>
      </c>
    </row>
    <row r="51" spans="1:49" x14ac:dyDescent="0.2">
      <c r="A51" s="11" t="str">
        <f>'Exp_3 (All)'!A51</f>
        <v>ParkRun_3_PckErr3</v>
      </c>
      <c r="B51" s="28" t="str">
        <f t="shared" si="0"/>
        <v>-</v>
      </c>
      <c r="C51" s="28">
        <v>50</v>
      </c>
      <c r="D51" s="9" t="str">
        <f t="shared" si="1"/>
        <v>-</v>
      </c>
      <c r="E51" s="9">
        <v>30</v>
      </c>
      <c r="F51" s="28" t="str">
        <f t="shared" si="2"/>
        <v>-</v>
      </c>
      <c r="G51" s="28">
        <v>66</v>
      </c>
      <c r="H51" s="9" t="str">
        <f t="shared" si="3"/>
        <v>-</v>
      </c>
      <c r="I51" s="8">
        <v>26</v>
      </c>
      <c r="J51" s="28" t="str">
        <f t="shared" si="4"/>
        <v>-</v>
      </c>
      <c r="K51" s="29">
        <v>85</v>
      </c>
      <c r="L51" s="9" t="str">
        <f t="shared" si="5"/>
        <v>-</v>
      </c>
      <c r="M51" s="8">
        <v>89</v>
      </c>
      <c r="N51" s="28" t="str">
        <f t="shared" si="6"/>
        <v>-</v>
      </c>
      <c r="O51" s="29">
        <v>29</v>
      </c>
      <c r="P51" s="9" t="str">
        <f t="shared" si="7"/>
        <v>-</v>
      </c>
      <c r="Q51" s="8">
        <v>79</v>
      </c>
      <c r="R51" s="28" t="str">
        <f t="shared" si="8"/>
        <v>-</v>
      </c>
      <c r="S51" s="28">
        <v>89</v>
      </c>
      <c r="T51" s="9" t="str">
        <f t="shared" si="9"/>
        <v>-</v>
      </c>
      <c r="U51" s="8">
        <v>50</v>
      </c>
      <c r="V51" s="28" t="str">
        <f t="shared" si="10"/>
        <v>-</v>
      </c>
      <c r="W51" s="28">
        <v>19</v>
      </c>
      <c r="X51" s="9" t="str">
        <f t="shared" si="11"/>
        <v>-</v>
      </c>
      <c r="Y51" s="8">
        <v>59</v>
      </c>
      <c r="Z51" s="28" t="str">
        <f t="shared" si="12"/>
        <v>-</v>
      </c>
      <c r="AA51" s="28">
        <v>84</v>
      </c>
      <c r="AB51" s="9">
        <v>1</v>
      </c>
      <c r="AC51" s="8">
        <v>70</v>
      </c>
      <c r="AD51" s="28" t="str">
        <f t="shared" si="13"/>
        <v>-</v>
      </c>
      <c r="AE51" s="28">
        <v>45</v>
      </c>
      <c r="AF51" s="9" t="str">
        <f t="shared" si="14"/>
        <v>-</v>
      </c>
      <c r="AG51" s="8">
        <v>68</v>
      </c>
      <c r="AH51" s="28" t="str">
        <f t="shared" si="15"/>
        <v>-</v>
      </c>
      <c r="AI51" s="28">
        <v>41</v>
      </c>
      <c r="AJ51" s="9" t="str">
        <f t="shared" si="16"/>
        <v>-</v>
      </c>
      <c r="AK51" s="8">
        <v>9</v>
      </c>
      <c r="AL51" s="28" t="str">
        <f t="shared" si="17"/>
        <v>-</v>
      </c>
      <c r="AM51" s="28">
        <v>75</v>
      </c>
      <c r="AN51" s="9" t="str">
        <f t="shared" si="18"/>
        <v>-</v>
      </c>
      <c r="AO51" s="8">
        <v>90</v>
      </c>
      <c r="AP51" s="28" t="str">
        <f t="shared" si="19"/>
        <v>-</v>
      </c>
      <c r="AQ51" s="28">
        <v>59</v>
      </c>
      <c r="AR51" s="9" t="str">
        <f t="shared" si="20"/>
        <v>-</v>
      </c>
      <c r="AS51" s="91">
        <v>68</v>
      </c>
      <c r="AT51" s="28" t="str">
        <f t="shared" si="21"/>
        <v>-</v>
      </c>
      <c r="AU51" s="106">
        <v>31</v>
      </c>
      <c r="AV51" s="92">
        <f>'Exp_3 (Ann)'!Y51</f>
        <v>57</v>
      </c>
      <c r="AW51" s="79">
        <f>'Exp_3 (Ann)'!Z51</f>
        <v>24.637369989509839</v>
      </c>
    </row>
    <row r="52" spans="1:49" x14ac:dyDescent="0.2">
      <c r="A52" s="11" t="str">
        <f>'Exp_3 (All)'!A52</f>
        <v>ParkRun_8_PckErr1</v>
      </c>
      <c r="B52" s="28" t="str">
        <f t="shared" si="0"/>
        <v>-</v>
      </c>
      <c r="C52" s="28">
        <v>10</v>
      </c>
      <c r="D52" s="9" t="str">
        <f t="shared" si="1"/>
        <v>-</v>
      </c>
      <c r="E52" s="9">
        <v>1</v>
      </c>
      <c r="F52" s="28" t="str">
        <f t="shared" si="2"/>
        <v>-</v>
      </c>
      <c r="G52" s="28">
        <v>12</v>
      </c>
      <c r="H52" s="9" t="str">
        <f t="shared" si="3"/>
        <v>-</v>
      </c>
      <c r="I52" s="8">
        <v>28</v>
      </c>
      <c r="J52" s="28" t="str">
        <f t="shared" si="4"/>
        <v>-</v>
      </c>
      <c r="K52" s="29">
        <v>21</v>
      </c>
      <c r="L52" s="9" t="str">
        <f t="shared" si="5"/>
        <v>-</v>
      </c>
      <c r="M52" s="8">
        <v>0</v>
      </c>
      <c r="N52" s="28" t="str">
        <f t="shared" si="6"/>
        <v>-</v>
      </c>
      <c r="O52" s="29">
        <v>30</v>
      </c>
      <c r="P52" s="9" t="str">
        <f t="shared" si="7"/>
        <v>-</v>
      </c>
      <c r="Q52" s="8">
        <v>12</v>
      </c>
      <c r="R52" s="28" t="str">
        <f t="shared" si="8"/>
        <v>-</v>
      </c>
      <c r="S52" s="28">
        <v>78</v>
      </c>
      <c r="T52" s="9" t="str">
        <f t="shared" si="9"/>
        <v>-</v>
      </c>
      <c r="U52" s="8">
        <v>39</v>
      </c>
      <c r="V52" s="28" t="str">
        <f t="shared" si="10"/>
        <v>-</v>
      </c>
      <c r="W52" s="28">
        <v>20</v>
      </c>
      <c r="X52" s="9" t="str">
        <f t="shared" si="11"/>
        <v>-</v>
      </c>
      <c r="Y52" s="8">
        <v>50</v>
      </c>
      <c r="Z52" s="28" t="str">
        <f t="shared" si="12"/>
        <v>-</v>
      </c>
      <c r="AA52" s="28">
        <v>32</v>
      </c>
      <c r="AB52" s="9">
        <v>1</v>
      </c>
      <c r="AC52" s="8">
        <v>30</v>
      </c>
      <c r="AD52" s="28" t="str">
        <f t="shared" si="13"/>
        <v>-</v>
      </c>
      <c r="AE52" s="28">
        <v>38</v>
      </c>
      <c r="AF52" s="9" t="str">
        <f t="shared" si="14"/>
        <v>-</v>
      </c>
      <c r="AG52" s="8">
        <v>31</v>
      </c>
      <c r="AH52" s="28" t="str">
        <f t="shared" si="15"/>
        <v>-</v>
      </c>
      <c r="AI52" s="28">
        <v>20</v>
      </c>
      <c r="AJ52" s="9" t="str">
        <f t="shared" si="16"/>
        <v>-</v>
      </c>
      <c r="AK52" s="8">
        <v>9</v>
      </c>
      <c r="AL52" s="28" t="str">
        <f t="shared" si="17"/>
        <v>-</v>
      </c>
      <c r="AM52" s="28">
        <v>65</v>
      </c>
      <c r="AN52" s="9" t="str">
        <f t="shared" si="18"/>
        <v>-</v>
      </c>
      <c r="AO52" s="8">
        <v>49</v>
      </c>
      <c r="AP52" s="28" t="str">
        <f t="shared" si="19"/>
        <v>-</v>
      </c>
      <c r="AQ52" s="28">
        <v>24</v>
      </c>
      <c r="AR52" s="9" t="str">
        <f t="shared" si="20"/>
        <v>-</v>
      </c>
      <c r="AS52" s="91">
        <v>41</v>
      </c>
      <c r="AT52" s="28" t="str">
        <f t="shared" si="21"/>
        <v>-</v>
      </c>
      <c r="AU52" s="106">
        <v>48</v>
      </c>
      <c r="AV52" s="92">
        <f>'Exp_3 (Ann)'!Y52</f>
        <v>29.913043478260871</v>
      </c>
      <c r="AW52" s="79">
        <f>'Exp_3 (Ann)'!Z52</f>
        <v>19.581793592932325</v>
      </c>
    </row>
    <row r="53" spans="1:49" x14ac:dyDescent="0.2">
      <c r="A53" s="11" t="str">
        <f>'Exp_3 (All)'!A53</f>
        <v>ParkRun_8_PckErr3</v>
      </c>
      <c r="B53" s="28" t="str">
        <f t="shared" si="0"/>
        <v>-</v>
      </c>
      <c r="C53" s="28">
        <v>40</v>
      </c>
      <c r="D53" s="9" t="str">
        <f t="shared" si="1"/>
        <v>-</v>
      </c>
      <c r="E53" s="9">
        <v>41</v>
      </c>
      <c r="F53" s="28" t="str">
        <f t="shared" si="2"/>
        <v>-</v>
      </c>
      <c r="G53" s="28">
        <v>45</v>
      </c>
      <c r="H53" s="9" t="str">
        <f t="shared" si="3"/>
        <v>-</v>
      </c>
      <c r="I53" s="8">
        <v>35</v>
      </c>
      <c r="J53" s="28" t="str">
        <f t="shared" si="4"/>
        <v>-</v>
      </c>
      <c r="K53" s="29">
        <v>29</v>
      </c>
      <c r="L53" s="9" t="str">
        <f t="shared" si="5"/>
        <v>-</v>
      </c>
      <c r="M53" s="8">
        <v>80</v>
      </c>
      <c r="N53" s="28" t="str">
        <f t="shared" si="6"/>
        <v>-</v>
      </c>
      <c r="O53" s="29">
        <v>19</v>
      </c>
      <c r="P53" s="9" t="str">
        <f t="shared" si="7"/>
        <v>-</v>
      </c>
      <c r="Q53" s="8">
        <v>66</v>
      </c>
      <c r="R53" s="28" t="str">
        <f t="shared" si="8"/>
        <v>-</v>
      </c>
      <c r="S53" s="28">
        <v>74</v>
      </c>
      <c r="T53" s="9" t="str">
        <f t="shared" si="9"/>
        <v>-</v>
      </c>
      <c r="U53" s="8">
        <v>49</v>
      </c>
      <c r="V53" s="28" t="str">
        <f t="shared" si="10"/>
        <v>-</v>
      </c>
      <c r="W53" s="28">
        <v>80</v>
      </c>
      <c r="X53" s="9" t="str">
        <f t="shared" si="11"/>
        <v>-</v>
      </c>
      <c r="Y53" s="8">
        <v>39</v>
      </c>
      <c r="Z53" s="28" t="str">
        <f t="shared" si="12"/>
        <v>-</v>
      </c>
      <c r="AA53" s="28">
        <v>66</v>
      </c>
      <c r="AB53" s="9">
        <v>1</v>
      </c>
      <c r="AC53" s="8">
        <v>49</v>
      </c>
      <c r="AD53" s="28" t="str">
        <f t="shared" si="13"/>
        <v>-</v>
      </c>
      <c r="AE53" s="28">
        <v>44</v>
      </c>
      <c r="AF53" s="9" t="str">
        <f t="shared" si="14"/>
        <v>-</v>
      </c>
      <c r="AG53" s="8">
        <v>52</v>
      </c>
      <c r="AH53" s="28" t="str">
        <f t="shared" si="15"/>
        <v>-</v>
      </c>
      <c r="AI53" s="28">
        <v>50</v>
      </c>
      <c r="AJ53" s="9" t="str">
        <f t="shared" si="16"/>
        <v>-</v>
      </c>
      <c r="AK53" s="8">
        <v>30</v>
      </c>
      <c r="AL53" s="28" t="str">
        <f t="shared" si="17"/>
        <v>-</v>
      </c>
      <c r="AM53" s="28">
        <v>71</v>
      </c>
      <c r="AN53" s="9" t="str">
        <f t="shared" si="18"/>
        <v>-</v>
      </c>
      <c r="AO53" s="8">
        <v>71</v>
      </c>
      <c r="AP53" s="28" t="str">
        <f t="shared" si="19"/>
        <v>-</v>
      </c>
      <c r="AQ53" s="28">
        <v>39</v>
      </c>
      <c r="AR53" s="9" t="str">
        <f t="shared" si="20"/>
        <v>-</v>
      </c>
      <c r="AS53" s="91">
        <v>40</v>
      </c>
      <c r="AT53" s="28" t="str">
        <f t="shared" si="21"/>
        <v>-</v>
      </c>
      <c r="AU53" s="106">
        <v>22</v>
      </c>
      <c r="AV53" s="92">
        <f>'Exp_3 (Ann)'!Y53</f>
        <v>49.173913043478258</v>
      </c>
      <c r="AW53" s="79">
        <f>'Exp_3 (Ann)'!Z53</f>
        <v>18.034442234773095</v>
      </c>
    </row>
    <row r="54" spans="1:49" x14ac:dyDescent="0.2">
      <c r="A54" s="11" t="str">
        <f>'Exp_3 (All)'!A54</f>
        <v>ParkRun_10_PckErr1</v>
      </c>
      <c r="B54" s="28" t="str">
        <f t="shared" si="0"/>
        <v>-</v>
      </c>
      <c r="C54" s="28">
        <v>11</v>
      </c>
      <c r="D54" s="9" t="str">
        <f t="shared" si="1"/>
        <v>-</v>
      </c>
      <c r="E54" s="9">
        <v>20</v>
      </c>
      <c r="F54" s="28" t="str">
        <f t="shared" si="2"/>
        <v>-</v>
      </c>
      <c r="G54" s="28">
        <v>58</v>
      </c>
      <c r="H54" s="9" t="str">
        <f t="shared" si="3"/>
        <v>-</v>
      </c>
      <c r="I54" s="8">
        <v>59</v>
      </c>
      <c r="J54" s="28" t="str">
        <f t="shared" si="4"/>
        <v>-</v>
      </c>
      <c r="K54" s="29">
        <v>50</v>
      </c>
      <c r="L54" s="9" t="str">
        <f t="shared" si="5"/>
        <v>-</v>
      </c>
      <c r="M54" s="8">
        <v>80</v>
      </c>
      <c r="N54" s="28" t="str">
        <f t="shared" si="6"/>
        <v>-</v>
      </c>
      <c r="O54" s="29">
        <v>70</v>
      </c>
      <c r="P54" s="9" t="str">
        <f t="shared" si="7"/>
        <v>-</v>
      </c>
      <c r="Q54" s="8">
        <v>80</v>
      </c>
      <c r="R54" s="28" t="str">
        <f t="shared" si="8"/>
        <v>-</v>
      </c>
      <c r="S54" s="28">
        <v>91</v>
      </c>
      <c r="T54" s="9" t="str">
        <f t="shared" si="9"/>
        <v>-</v>
      </c>
      <c r="U54" s="8">
        <v>59</v>
      </c>
      <c r="V54" s="28" t="str">
        <f t="shared" si="10"/>
        <v>-</v>
      </c>
      <c r="W54" s="28">
        <v>50</v>
      </c>
      <c r="X54" s="9" t="str">
        <f t="shared" si="11"/>
        <v>-</v>
      </c>
      <c r="Y54" s="8">
        <v>70</v>
      </c>
      <c r="Z54" s="28" t="str">
        <f t="shared" si="12"/>
        <v>-</v>
      </c>
      <c r="AA54" s="28">
        <v>66</v>
      </c>
      <c r="AB54" s="9">
        <v>1</v>
      </c>
      <c r="AC54" s="8">
        <v>79</v>
      </c>
      <c r="AD54" s="28" t="str">
        <f t="shared" si="13"/>
        <v>-</v>
      </c>
      <c r="AE54" s="28">
        <v>51</v>
      </c>
      <c r="AF54" s="9" t="str">
        <f t="shared" si="14"/>
        <v>-</v>
      </c>
      <c r="AG54" s="8">
        <v>64</v>
      </c>
      <c r="AH54" s="28" t="str">
        <f t="shared" si="15"/>
        <v>-</v>
      </c>
      <c r="AI54" s="28">
        <v>40</v>
      </c>
      <c r="AJ54" s="9" t="str">
        <f t="shared" si="16"/>
        <v>-</v>
      </c>
      <c r="AK54" s="8">
        <v>30</v>
      </c>
      <c r="AL54" s="28" t="str">
        <f t="shared" si="17"/>
        <v>-</v>
      </c>
      <c r="AM54" s="28">
        <v>71</v>
      </c>
      <c r="AN54" s="9" t="str">
        <f t="shared" si="18"/>
        <v>-</v>
      </c>
      <c r="AO54" s="8">
        <v>79</v>
      </c>
      <c r="AP54" s="28" t="str">
        <f t="shared" si="19"/>
        <v>-</v>
      </c>
      <c r="AQ54" s="28">
        <v>59</v>
      </c>
      <c r="AR54" s="9" t="str">
        <f t="shared" si="20"/>
        <v>-</v>
      </c>
      <c r="AS54" s="91">
        <v>30</v>
      </c>
      <c r="AT54" s="28" t="str">
        <f t="shared" si="21"/>
        <v>-</v>
      </c>
      <c r="AU54" s="106">
        <v>28</v>
      </c>
      <c r="AV54" s="92">
        <f>'Exp_3 (Ann)'!Y54</f>
        <v>56.304347826086953</v>
      </c>
      <c r="AW54" s="79">
        <f>'Exp_3 (Ann)'!Z54</f>
        <v>21.378482773379865</v>
      </c>
    </row>
    <row r="55" spans="1:49" x14ac:dyDescent="0.2">
      <c r="A55" s="11" t="str">
        <f>'Exp_3 (All)'!A55</f>
        <v>ParkRun_10_PckErr3</v>
      </c>
      <c r="B55" s="28" t="str">
        <f t="shared" si="0"/>
        <v>-</v>
      </c>
      <c r="C55" s="28">
        <v>50</v>
      </c>
      <c r="D55" s="9" t="str">
        <f t="shared" si="1"/>
        <v>-</v>
      </c>
      <c r="E55" s="9">
        <v>29</v>
      </c>
      <c r="F55" s="28" t="str">
        <f t="shared" si="2"/>
        <v>-</v>
      </c>
      <c r="G55" s="28">
        <v>79</v>
      </c>
      <c r="H55" s="9" t="str">
        <f t="shared" si="3"/>
        <v>-</v>
      </c>
      <c r="I55" s="8">
        <v>63</v>
      </c>
      <c r="J55" s="28" t="str">
        <f t="shared" si="4"/>
        <v>-</v>
      </c>
      <c r="K55" s="29">
        <v>75</v>
      </c>
      <c r="L55" s="9" t="str">
        <f t="shared" si="5"/>
        <v>-</v>
      </c>
      <c r="M55" s="8">
        <v>70</v>
      </c>
      <c r="N55" s="28" t="str">
        <f t="shared" si="6"/>
        <v>-</v>
      </c>
      <c r="O55" s="29">
        <v>59</v>
      </c>
      <c r="P55" s="9" t="str">
        <f t="shared" si="7"/>
        <v>-</v>
      </c>
      <c r="Q55" s="8">
        <v>81</v>
      </c>
      <c r="R55" s="28" t="str">
        <f t="shared" si="8"/>
        <v>-</v>
      </c>
      <c r="S55" s="28">
        <v>85</v>
      </c>
      <c r="T55" s="9" t="str">
        <f t="shared" si="9"/>
        <v>-</v>
      </c>
      <c r="U55" s="8">
        <v>59</v>
      </c>
      <c r="V55" s="28" t="str">
        <f t="shared" si="10"/>
        <v>-</v>
      </c>
      <c r="W55" s="28">
        <v>69</v>
      </c>
      <c r="X55" s="9" t="str">
        <f t="shared" si="11"/>
        <v>-</v>
      </c>
      <c r="Y55" s="8">
        <v>89</v>
      </c>
      <c r="Z55" s="28" t="str">
        <f t="shared" si="12"/>
        <v>-</v>
      </c>
      <c r="AA55" s="28">
        <v>65</v>
      </c>
      <c r="AB55" s="9">
        <v>1</v>
      </c>
      <c r="AC55" s="8">
        <v>69</v>
      </c>
      <c r="AD55" s="28" t="str">
        <f t="shared" si="13"/>
        <v>-</v>
      </c>
      <c r="AE55" s="28">
        <v>92</v>
      </c>
      <c r="AF55" s="9" t="str">
        <f t="shared" si="14"/>
        <v>-</v>
      </c>
      <c r="AG55" s="8">
        <v>72</v>
      </c>
      <c r="AH55" s="28" t="str">
        <f t="shared" si="15"/>
        <v>-</v>
      </c>
      <c r="AI55" s="28">
        <v>60</v>
      </c>
      <c r="AJ55" s="9" t="str">
        <f t="shared" si="16"/>
        <v>-</v>
      </c>
      <c r="AK55" s="8">
        <v>50</v>
      </c>
      <c r="AL55" s="28" t="str">
        <f t="shared" si="17"/>
        <v>-</v>
      </c>
      <c r="AM55" s="28">
        <v>82</v>
      </c>
      <c r="AN55" s="9" t="str">
        <f t="shared" si="18"/>
        <v>-</v>
      </c>
      <c r="AO55" s="8">
        <v>83</v>
      </c>
      <c r="AP55" s="28" t="str">
        <f t="shared" si="19"/>
        <v>-</v>
      </c>
      <c r="AQ55" s="28">
        <v>79</v>
      </c>
      <c r="AR55" s="9" t="str">
        <f t="shared" si="20"/>
        <v>-</v>
      </c>
      <c r="AS55" s="91">
        <v>70</v>
      </c>
      <c r="AT55" s="28" t="str">
        <f t="shared" si="21"/>
        <v>-</v>
      </c>
      <c r="AU55" s="106">
        <v>73</v>
      </c>
      <c r="AV55" s="92">
        <f>'Exp_3 (Ann)'!Y55</f>
        <v>69.695652173913047</v>
      </c>
      <c r="AW55" s="79">
        <f>'Exp_3 (Ann)'!Z55</f>
        <v>14.461342772460956</v>
      </c>
    </row>
    <row r="56" spans="1:49" x14ac:dyDescent="0.2">
      <c r="A56" s="11" t="str">
        <f>'Exp_3 (All)'!A56</f>
        <v>ParkRun_11_PckErr1</v>
      </c>
      <c r="B56" s="28" t="str">
        <f t="shared" si="0"/>
        <v>-</v>
      </c>
      <c r="C56" s="28">
        <v>30</v>
      </c>
      <c r="D56" s="9" t="str">
        <f t="shared" si="1"/>
        <v>-</v>
      </c>
      <c r="E56" s="9">
        <v>50</v>
      </c>
      <c r="F56" s="28" t="str">
        <f t="shared" si="2"/>
        <v>-</v>
      </c>
      <c r="G56" s="28">
        <v>75</v>
      </c>
      <c r="H56" s="9" t="str">
        <f t="shared" si="3"/>
        <v>-</v>
      </c>
      <c r="I56" s="8">
        <v>100</v>
      </c>
      <c r="J56" s="28" t="str">
        <f t="shared" si="4"/>
        <v>-</v>
      </c>
      <c r="K56" s="29">
        <v>92</v>
      </c>
      <c r="L56" s="9" t="str">
        <f t="shared" si="5"/>
        <v>-</v>
      </c>
      <c r="M56" s="8">
        <v>100</v>
      </c>
      <c r="N56" s="28" t="str">
        <f t="shared" si="6"/>
        <v>-</v>
      </c>
      <c r="O56" s="29">
        <v>79</v>
      </c>
      <c r="P56" s="9" t="str">
        <f t="shared" si="7"/>
        <v>-</v>
      </c>
      <c r="Q56" s="8">
        <v>96</v>
      </c>
      <c r="R56" s="28" t="str">
        <f t="shared" si="8"/>
        <v>-</v>
      </c>
      <c r="S56" s="28">
        <v>93</v>
      </c>
      <c r="T56" s="9" t="str">
        <f t="shared" si="9"/>
        <v>-</v>
      </c>
      <c r="U56" s="8">
        <v>81</v>
      </c>
      <c r="V56" s="28" t="str">
        <f t="shared" si="10"/>
        <v>-</v>
      </c>
      <c r="W56" s="28">
        <v>72</v>
      </c>
      <c r="X56" s="9" t="str">
        <f t="shared" si="11"/>
        <v>-</v>
      </c>
      <c r="Y56" s="8">
        <v>100</v>
      </c>
      <c r="Z56" s="28" t="str">
        <f t="shared" si="12"/>
        <v>-</v>
      </c>
      <c r="AA56" s="28">
        <v>79</v>
      </c>
      <c r="AB56" s="9">
        <v>1</v>
      </c>
      <c r="AC56" s="8">
        <v>89</v>
      </c>
      <c r="AD56" s="28" t="str">
        <f t="shared" si="13"/>
        <v>-</v>
      </c>
      <c r="AE56" s="28">
        <v>54</v>
      </c>
      <c r="AF56" s="9" t="str">
        <f t="shared" si="14"/>
        <v>-</v>
      </c>
      <c r="AG56" s="8">
        <v>69</v>
      </c>
      <c r="AH56" s="28" t="str">
        <f t="shared" si="15"/>
        <v>-</v>
      </c>
      <c r="AI56" s="28">
        <v>80</v>
      </c>
      <c r="AJ56" s="9" t="str">
        <f t="shared" si="16"/>
        <v>-</v>
      </c>
      <c r="AK56" s="8">
        <v>80</v>
      </c>
      <c r="AL56" s="28" t="str">
        <f t="shared" si="17"/>
        <v>-</v>
      </c>
      <c r="AM56" s="28">
        <v>80</v>
      </c>
      <c r="AN56" s="9" t="str">
        <f t="shared" si="18"/>
        <v>-</v>
      </c>
      <c r="AO56" s="8">
        <v>100</v>
      </c>
      <c r="AP56" s="28" t="str">
        <f t="shared" si="19"/>
        <v>-</v>
      </c>
      <c r="AQ56" s="28">
        <v>88</v>
      </c>
      <c r="AR56" s="9" t="str">
        <f t="shared" si="20"/>
        <v>-</v>
      </c>
      <c r="AS56" s="91">
        <v>90</v>
      </c>
      <c r="AT56" s="28" t="str">
        <f t="shared" si="21"/>
        <v>-</v>
      </c>
      <c r="AU56" s="106">
        <v>86</v>
      </c>
      <c r="AV56" s="92">
        <f>'Exp_3 (Ann)'!Y56</f>
        <v>81</v>
      </c>
      <c r="AW56" s="79">
        <f>'Exp_3 (Ann)'!Z56</f>
        <v>17.472055610967111</v>
      </c>
    </row>
    <row r="57" spans="1:49" x14ac:dyDescent="0.2">
      <c r="A57" s="11" t="str">
        <f>'Exp_3 (All)'!A57</f>
        <v>ParkRun_11_PckErr3</v>
      </c>
      <c r="B57" s="28" t="str">
        <f t="shared" si="0"/>
        <v>-</v>
      </c>
      <c r="C57" s="28">
        <v>70</v>
      </c>
      <c r="D57" s="9" t="str">
        <f t="shared" si="1"/>
        <v>-</v>
      </c>
      <c r="E57" s="9">
        <v>80</v>
      </c>
      <c r="F57" s="28" t="str">
        <f t="shared" si="2"/>
        <v>-</v>
      </c>
      <c r="G57" s="28">
        <v>80</v>
      </c>
      <c r="H57" s="9" t="str">
        <f t="shared" si="3"/>
        <v>-</v>
      </c>
      <c r="I57" s="8">
        <v>100</v>
      </c>
      <c r="J57" s="28" t="str">
        <f t="shared" si="4"/>
        <v>-</v>
      </c>
      <c r="K57" s="29">
        <v>80</v>
      </c>
      <c r="L57" s="9" t="str">
        <f t="shared" si="5"/>
        <v>-</v>
      </c>
      <c r="M57" s="8">
        <v>99</v>
      </c>
      <c r="N57" s="28" t="str">
        <f t="shared" si="6"/>
        <v>-</v>
      </c>
      <c r="O57" s="29">
        <v>60</v>
      </c>
      <c r="P57" s="9" t="str">
        <f t="shared" si="7"/>
        <v>-</v>
      </c>
      <c r="Q57" s="8">
        <v>91</v>
      </c>
      <c r="R57" s="28" t="str">
        <f t="shared" si="8"/>
        <v>-</v>
      </c>
      <c r="S57" s="28">
        <v>100</v>
      </c>
      <c r="T57" s="9" t="str">
        <f t="shared" si="9"/>
        <v>-</v>
      </c>
      <c r="U57" s="8">
        <v>100</v>
      </c>
      <c r="V57" s="28" t="str">
        <f t="shared" si="10"/>
        <v>-</v>
      </c>
      <c r="W57" s="28">
        <v>94</v>
      </c>
      <c r="X57" s="9" t="str">
        <f t="shared" si="11"/>
        <v>-</v>
      </c>
      <c r="Y57" s="8">
        <v>100</v>
      </c>
      <c r="Z57" s="28" t="str">
        <f t="shared" si="12"/>
        <v>-</v>
      </c>
      <c r="AA57" s="28">
        <v>79</v>
      </c>
      <c r="AB57" s="9">
        <v>1</v>
      </c>
      <c r="AC57" s="8">
        <v>90</v>
      </c>
      <c r="AD57" s="28" t="str">
        <f t="shared" si="13"/>
        <v>-</v>
      </c>
      <c r="AE57" s="28">
        <v>85</v>
      </c>
      <c r="AF57" s="9" t="str">
        <f t="shared" si="14"/>
        <v>-</v>
      </c>
      <c r="AG57" s="8">
        <v>81</v>
      </c>
      <c r="AH57" s="28" t="str">
        <f t="shared" si="15"/>
        <v>-</v>
      </c>
      <c r="AI57" s="28">
        <v>80</v>
      </c>
      <c r="AJ57" s="9" t="str">
        <f t="shared" si="16"/>
        <v>Outlier</v>
      </c>
      <c r="AK57" s="8">
        <v>20</v>
      </c>
      <c r="AL57" s="28" t="str">
        <f t="shared" si="17"/>
        <v>-</v>
      </c>
      <c r="AM57" s="28">
        <v>97</v>
      </c>
      <c r="AN57" s="9" t="str">
        <f t="shared" si="18"/>
        <v>-</v>
      </c>
      <c r="AO57" s="8">
        <v>100</v>
      </c>
      <c r="AP57" s="28" t="str">
        <f t="shared" si="19"/>
        <v>-</v>
      </c>
      <c r="AQ57" s="28">
        <v>100</v>
      </c>
      <c r="AR57" s="9" t="str">
        <f t="shared" si="20"/>
        <v>-</v>
      </c>
      <c r="AS57" s="91">
        <v>100</v>
      </c>
      <c r="AT57" s="28" t="str">
        <f t="shared" si="21"/>
        <v>-</v>
      </c>
      <c r="AU57" s="106">
        <v>88</v>
      </c>
      <c r="AV57" s="92">
        <f>'Exp_3 (Ann)'!Y57</f>
        <v>85.826086956521735</v>
      </c>
      <c r="AW57" s="79">
        <f>'Exp_3 (Ann)'!Z57</f>
        <v>18.187538625796012</v>
      </c>
    </row>
    <row r="58" spans="1:49" x14ac:dyDescent="0.2">
      <c r="A58" s="11" t="str">
        <f>'Exp_3 (All)'!A58</f>
        <v>ParkRun_12_PckErr1</v>
      </c>
      <c r="B58" s="28" t="str">
        <f t="shared" si="0"/>
        <v>-</v>
      </c>
      <c r="C58" s="28">
        <v>50</v>
      </c>
      <c r="D58" s="9" t="str">
        <f t="shared" si="1"/>
        <v>-</v>
      </c>
      <c r="E58" s="9">
        <v>41</v>
      </c>
      <c r="F58" s="28" t="str">
        <f t="shared" si="2"/>
        <v>-</v>
      </c>
      <c r="G58" s="28">
        <v>63</v>
      </c>
      <c r="H58" s="9" t="str">
        <f t="shared" si="3"/>
        <v>-</v>
      </c>
      <c r="I58" s="8">
        <v>54</v>
      </c>
      <c r="J58" s="28" t="str">
        <f t="shared" si="4"/>
        <v>-</v>
      </c>
      <c r="K58" s="29">
        <v>30</v>
      </c>
      <c r="L58" s="9" t="str">
        <f t="shared" si="5"/>
        <v>-</v>
      </c>
      <c r="M58" s="8">
        <v>80</v>
      </c>
      <c r="N58" s="28" t="str">
        <f t="shared" si="6"/>
        <v>-</v>
      </c>
      <c r="O58" s="29">
        <v>50</v>
      </c>
      <c r="P58" s="9" t="str">
        <f t="shared" si="7"/>
        <v>-</v>
      </c>
      <c r="Q58" s="8">
        <v>70</v>
      </c>
      <c r="R58" s="28" t="str">
        <f t="shared" si="8"/>
        <v>-</v>
      </c>
      <c r="S58" s="28">
        <v>61</v>
      </c>
      <c r="T58" s="9" t="str">
        <f t="shared" si="9"/>
        <v>-</v>
      </c>
      <c r="U58" s="8">
        <v>61</v>
      </c>
      <c r="V58" s="28" t="str">
        <f t="shared" si="10"/>
        <v>-</v>
      </c>
      <c r="W58" s="28">
        <v>58</v>
      </c>
      <c r="X58" s="9" t="str">
        <f t="shared" si="11"/>
        <v>-</v>
      </c>
      <c r="Y58" s="8">
        <v>39</v>
      </c>
      <c r="Z58" s="28" t="str">
        <f t="shared" si="12"/>
        <v>-</v>
      </c>
      <c r="AA58" s="28">
        <v>60</v>
      </c>
      <c r="AB58" s="9">
        <v>1</v>
      </c>
      <c r="AC58" s="8">
        <v>61</v>
      </c>
      <c r="AD58" s="28" t="str">
        <f t="shared" si="13"/>
        <v>-</v>
      </c>
      <c r="AE58" s="28">
        <v>26</v>
      </c>
      <c r="AF58" s="9" t="str">
        <f t="shared" si="14"/>
        <v>-</v>
      </c>
      <c r="AG58" s="8">
        <v>30</v>
      </c>
      <c r="AH58" s="28" t="str">
        <f t="shared" si="15"/>
        <v>-</v>
      </c>
      <c r="AI58" s="28">
        <v>71</v>
      </c>
      <c r="AJ58" s="9" t="str">
        <f t="shared" si="16"/>
        <v>-</v>
      </c>
      <c r="AK58" s="8">
        <v>29</v>
      </c>
      <c r="AL58" s="28" t="str">
        <f t="shared" si="17"/>
        <v>-</v>
      </c>
      <c r="AM58" s="28">
        <v>70</v>
      </c>
      <c r="AN58" s="9" t="str">
        <f t="shared" si="18"/>
        <v>-</v>
      </c>
      <c r="AO58" s="8">
        <v>78</v>
      </c>
      <c r="AP58" s="28" t="str">
        <f t="shared" si="19"/>
        <v>-</v>
      </c>
      <c r="AQ58" s="28">
        <v>39</v>
      </c>
      <c r="AR58" s="9" t="str">
        <f t="shared" si="20"/>
        <v>-</v>
      </c>
      <c r="AS58" s="91">
        <v>70</v>
      </c>
      <c r="AT58" s="28" t="str">
        <f t="shared" si="21"/>
        <v>-</v>
      </c>
      <c r="AU58" s="106">
        <v>53</v>
      </c>
      <c r="AV58" s="92">
        <f>'Exp_3 (Ann)'!Y58</f>
        <v>54.086956521739133</v>
      </c>
      <c r="AW58" s="79">
        <f>'Exp_3 (Ann)'!Z58</f>
        <v>16.239438647592873</v>
      </c>
    </row>
    <row r="59" spans="1:49" x14ac:dyDescent="0.2">
      <c r="A59" s="11" t="str">
        <f>'Exp_3 (All)'!A59</f>
        <v>ParkRun_12_PckErr3</v>
      </c>
      <c r="B59" s="28" t="str">
        <f t="shared" si="0"/>
        <v>-</v>
      </c>
      <c r="C59" s="28">
        <v>60</v>
      </c>
      <c r="D59" s="9" t="str">
        <f t="shared" si="1"/>
        <v>-</v>
      </c>
      <c r="E59" s="9">
        <v>33</v>
      </c>
      <c r="F59" s="28" t="str">
        <f t="shared" si="2"/>
        <v>-</v>
      </c>
      <c r="G59" s="28">
        <v>74</v>
      </c>
      <c r="H59" s="9" t="str">
        <f t="shared" si="3"/>
        <v>-</v>
      </c>
      <c r="I59" s="8">
        <v>75</v>
      </c>
      <c r="J59" s="28" t="str">
        <f t="shared" si="4"/>
        <v>-</v>
      </c>
      <c r="K59" s="29">
        <v>40</v>
      </c>
      <c r="L59" s="9" t="str">
        <f t="shared" si="5"/>
        <v>-</v>
      </c>
      <c r="M59" s="8">
        <v>70</v>
      </c>
      <c r="N59" s="28" t="str">
        <f t="shared" si="6"/>
        <v>-</v>
      </c>
      <c r="O59" s="29">
        <v>40</v>
      </c>
      <c r="P59" s="9" t="str">
        <f t="shared" si="7"/>
        <v>-</v>
      </c>
      <c r="Q59" s="8">
        <v>62</v>
      </c>
      <c r="R59" s="28" t="str">
        <f t="shared" si="8"/>
        <v>-</v>
      </c>
      <c r="S59" s="28">
        <v>80</v>
      </c>
      <c r="T59" s="9" t="str">
        <f t="shared" si="9"/>
        <v>-</v>
      </c>
      <c r="U59" s="8">
        <v>68</v>
      </c>
      <c r="V59" s="28" t="str">
        <f t="shared" si="10"/>
        <v>-</v>
      </c>
      <c r="W59" s="28">
        <v>78</v>
      </c>
      <c r="X59" s="9" t="str">
        <f t="shared" si="11"/>
        <v>-</v>
      </c>
      <c r="Y59" s="8">
        <v>80</v>
      </c>
      <c r="Z59" s="28" t="str">
        <f t="shared" si="12"/>
        <v>-</v>
      </c>
      <c r="AA59" s="28">
        <v>69</v>
      </c>
      <c r="AB59" s="9">
        <v>1</v>
      </c>
      <c r="AC59" s="8">
        <v>60</v>
      </c>
      <c r="AD59" s="28" t="str">
        <f t="shared" si="13"/>
        <v>-</v>
      </c>
      <c r="AE59" s="28">
        <v>51</v>
      </c>
      <c r="AF59" s="9" t="str">
        <f t="shared" si="14"/>
        <v>-</v>
      </c>
      <c r="AG59" s="8">
        <v>70</v>
      </c>
      <c r="AH59" s="28" t="str">
        <f t="shared" si="15"/>
        <v>-</v>
      </c>
      <c r="AI59" s="28">
        <v>87</v>
      </c>
      <c r="AJ59" s="9" t="str">
        <f t="shared" si="16"/>
        <v>-</v>
      </c>
      <c r="AK59" s="8">
        <v>40</v>
      </c>
      <c r="AL59" s="28" t="str">
        <f t="shared" si="17"/>
        <v>-</v>
      </c>
      <c r="AM59" s="28">
        <v>85</v>
      </c>
      <c r="AN59" s="9" t="str">
        <f t="shared" si="18"/>
        <v>-</v>
      </c>
      <c r="AO59" s="8">
        <v>81</v>
      </c>
      <c r="AP59" s="28" t="str">
        <f t="shared" si="19"/>
        <v>-</v>
      </c>
      <c r="AQ59" s="28">
        <v>41</v>
      </c>
      <c r="AR59" s="9" t="str">
        <f t="shared" si="20"/>
        <v>-</v>
      </c>
      <c r="AS59" s="91">
        <v>69</v>
      </c>
      <c r="AT59" s="28" t="str">
        <f t="shared" si="21"/>
        <v>-</v>
      </c>
      <c r="AU59" s="106">
        <v>38</v>
      </c>
      <c r="AV59" s="92">
        <f>'Exp_3 (Ann)'!Y59</f>
        <v>63.086956521739133</v>
      </c>
      <c r="AW59" s="79">
        <f>'Exp_3 (Ann)'!Z59</f>
        <v>17.063818829426154</v>
      </c>
    </row>
    <row r="60" spans="1:49" x14ac:dyDescent="0.2">
      <c r="A60" s="11" t="str">
        <f>'Exp_3 (All)'!A60</f>
        <v>ParkRun_14_PckErr1</v>
      </c>
      <c r="B60" s="28" t="str">
        <f t="shared" si="0"/>
        <v>-</v>
      </c>
      <c r="C60" s="28">
        <v>40</v>
      </c>
      <c r="D60" s="9" t="str">
        <f t="shared" si="1"/>
        <v>-</v>
      </c>
      <c r="E60" s="9">
        <v>62</v>
      </c>
      <c r="F60" s="28" t="str">
        <f t="shared" si="2"/>
        <v>-</v>
      </c>
      <c r="G60" s="28">
        <v>75</v>
      </c>
      <c r="H60" s="9" t="str">
        <f t="shared" si="3"/>
        <v>-</v>
      </c>
      <c r="I60" s="8">
        <v>86</v>
      </c>
      <c r="J60" s="28" t="str">
        <f t="shared" si="4"/>
        <v>-</v>
      </c>
      <c r="K60" s="29">
        <v>80</v>
      </c>
      <c r="L60" s="9" t="str">
        <f t="shared" si="5"/>
        <v>-</v>
      </c>
      <c r="M60" s="8">
        <v>90</v>
      </c>
      <c r="N60" s="28" t="str">
        <f t="shared" si="6"/>
        <v>-</v>
      </c>
      <c r="O60" s="29">
        <v>49</v>
      </c>
      <c r="P60" s="9" t="str">
        <f t="shared" si="7"/>
        <v>-</v>
      </c>
      <c r="Q60" s="8">
        <v>74</v>
      </c>
      <c r="R60" s="28" t="str">
        <f t="shared" si="8"/>
        <v>-</v>
      </c>
      <c r="S60" s="28">
        <v>99</v>
      </c>
      <c r="T60" s="9" t="str">
        <f t="shared" si="9"/>
        <v>-</v>
      </c>
      <c r="U60" s="8">
        <v>70</v>
      </c>
      <c r="V60" s="28" t="str">
        <f t="shared" si="10"/>
        <v>-</v>
      </c>
      <c r="W60" s="28">
        <v>38</v>
      </c>
      <c r="X60" s="9" t="str">
        <f t="shared" si="11"/>
        <v>-</v>
      </c>
      <c r="Y60" s="8">
        <v>100</v>
      </c>
      <c r="Z60" s="28" t="str">
        <f t="shared" si="12"/>
        <v>-</v>
      </c>
      <c r="AA60" s="28">
        <v>81</v>
      </c>
      <c r="AB60" s="9">
        <v>1</v>
      </c>
      <c r="AC60" s="8">
        <v>79</v>
      </c>
      <c r="AD60" s="28" t="str">
        <f t="shared" si="13"/>
        <v>-</v>
      </c>
      <c r="AE60" s="28">
        <v>73</v>
      </c>
      <c r="AF60" s="9" t="str">
        <f t="shared" si="14"/>
        <v>-</v>
      </c>
      <c r="AG60" s="8">
        <v>69</v>
      </c>
      <c r="AH60" s="28" t="str">
        <f t="shared" si="15"/>
        <v>-</v>
      </c>
      <c r="AI60" s="28">
        <v>91</v>
      </c>
      <c r="AJ60" s="9" t="str">
        <f t="shared" si="16"/>
        <v>-</v>
      </c>
      <c r="AK60" s="8">
        <v>70</v>
      </c>
      <c r="AL60" s="28" t="str">
        <f t="shared" si="17"/>
        <v>-</v>
      </c>
      <c r="AM60" s="28">
        <v>90</v>
      </c>
      <c r="AN60" s="9" t="str">
        <f t="shared" si="18"/>
        <v>-</v>
      </c>
      <c r="AO60" s="8">
        <v>91</v>
      </c>
      <c r="AP60" s="28" t="str">
        <f t="shared" si="19"/>
        <v>-</v>
      </c>
      <c r="AQ60" s="28">
        <v>69</v>
      </c>
      <c r="AR60" s="9" t="str">
        <f t="shared" si="20"/>
        <v>-</v>
      </c>
      <c r="AS60" s="91">
        <v>80</v>
      </c>
      <c r="AT60" s="28" t="str">
        <f t="shared" si="21"/>
        <v>-</v>
      </c>
      <c r="AU60" s="106">
        <v>73</v>
      </c>
      <c r="AV60" s="92">
        <f>'Exp_3 (Ann)'!Y60</f>
        <v>75.173913043478265</v>
      </c>
      <c r="AW60" s="79">
        <f>'Exp_3 (Ann)'!Z60</f>
        <v>16.452831129441304</v>
      </c>
    </row>
    <row r="61" spans="1:49" x14ac:dyDescent="0.2">
      <c r="A61" s="11" t="str">
        <f>'Exp_3 (All)'!A61</f>
        <v>ParkRun_14_PckErr3</v>
      </c>
      <c r="B61" s="28" t="str">
        <f t="shared" si="0"/>
        <v>-</v>
      </c>
      <c r="C61" s="28">
        <v>79</v>
      </c>
      <c r="D61" s="9" t="str">
        <f t="shared" si="1"/>
        <v>-</v>
      </c>
      <c r="E61" s="9">
        <v>82</v>
      </c>
      <c r="F61" s="28" t="str">
        <f t="shared" si="2"/>
        <v>-</v>
      </c>
      <c r="G61" s="28">
        <v>87</v>
      </c>
      <c r="H61" s="9" t="str">
        <f t="shared" si="3"/>
        <v>-</v>
      </c>
      <c r="I61" s="8">
        <v>84</v>
      </c>
      <c r="J61" s="28" t="str">
        <f t="shared" si="4"/>
        <v>-</v>
      </c>
      <c r="K61" s="29">
        <v>87</v>
      </c>
      <c r="L61" s="9" t="str">
        <f t="shared" si="5"/>
        <v>-</v>
      </c>
      <c r="M61" s="8">
        <v>100</v>
      </c>
      <c r="N61" s="28" t="str">
        <f t="shared" si="6"/>
        <v>-</v>
      </c>
      <c r="O61" s="29">
        <v>79</v>
      </c>
      <c r="P61" s="9" t="str">
        <f t="shared" si="7"/>
        <v>-</v>
      </c>
      <c r="Q61" s="8">
        <v>90</v>
      </c>
      <c r="R61" s="28" t="str">
        <f t="shared" si="8"/>
        <v>-</v>
      </c>
      <c r="S61" s="28">
        <v>89</v>
      </c>
      <c r="T61" s="9" t="str">
        <f t="shared" si="9"/>
        <v>-</v>
      </c>
      <c r="U61" s="8">
        <v>80</v>
      </c>
      <c r="V61" s="28" t="str">
        <f t="shared" si="10"/>
        <v>-</v>
      </c>
      <c r="W61" s="28">
        <v>76</v>
      </c>
      <c r="X61" s="9" t="str">
        <f t="shared" si="11"/>
        <v>-</v>
      </c>
      <c r="Y61" s="8">
        <v>100</v>
      </c>
      <c r="Z61" s="28" t="str">
        <f t="shared" si="12"/>
        <v>-</v>
      </c>
      <c r="AA61" s="28">
        <v>77</v>
      </c>
      <c r="AB61" s="9">
        <v>1</v>
      </c>
      <c r="AC61" s="8">
        <v>70</v>
      </c>
      <c r="AD61" s="28" t="str">
        <f t="shared" si="13"/>
        <v>-</v>
      </c>
      <c r="AE61" s="28">
        <v>78</v>
      </c>
      <c r="AF61" s="9" t="str">
        <f t="shared" si="14"/>
        <v>-</v>
      </c>
      <c r="AG61" s="8">
        <v>69</v>
      </c>
      <c r="AH61" s="28" t="str">
        <f t="shared" si="15"/>
        <v>-</v>
      </c>
      <c r="AI61" s="28">
        <v>89</v>
      </c>
      <c r="AJ61" s="9" t="str">
        <f t="shared" si="16"/>
        <v>-</v>
      </c>
      <c r="AK61" s="8">
        <v>90</v>
      </c>
      <c r="AL61" s="28" t="str">
        <f t="shared" si="17"/>
        <v>-</v>
      </c>
      <c r="AM61" s="28">
        <v>90</v>
      </c>
      <c r="AN61" s="9" t="str">
        <f t="shared" si="18"/>
        <v>-</v>
      </c>
      <c r="AO61" s="8">
        <v>100</v>
      </c>
      <c r="AP61" s="28" t="str">
        <f t="shared" si="19"/>
        <v>-</v>
      </c>
      <c r="AQ61" s="28">
        <v>91</v>
      </c>
      <c r="AR61" s="9" t="str">
        <f t="shared" si="20"/>
        <v>-</v>
      </c>
      <c r="AS61" s="91">
        <v>90</v>
      </c>
      <c r="AT61" s="28" t="str">
        <f t="shared" si="21"/>
        <v>-</v>
      </c>
      <c r="AU61" s="106">
        <v>87</v>
      </c>
      <c r="AV61" s="92">
        <f>'Exp_3 (Ann)'!Y61</f>
        <v>85.391304347826093</v>
      </c>
      <c r="AW61" s="79">
        <f>'Exp_3 (Ann)'!Z61</f>
        <v>8.6167866317849313</v>
      </c>
    </row>
    <row r="62" spans="1:49" x14ac:dyDescent="0.2">
      <c r="A62" s="11" t="str">
        <f>'Exp_3 (All)'!A62</f>
        <v>ParkRun_15_PckErr1</v>
      </c>
      <c r="B62" s="28" t="str">
        <f t="shared" si="0"/>
        <v>-</v>
      </c>
      <c r="C62" s="28">
        <v>80</v>
      </c>
      <c r="D62" s="9" t="str">
        <f t="shared" si="1"/>
        <v>-</v>
      </c>
      <c r="E62" s="9">
        <v>76</v>
      </c>
      <c r="F62" s="28" t="str">
        <f t="shared" si="2"/>
        <v>-</v>
      </c>
      <c r="G62" s="28">
        <v>83</v>
      </c>
      <c r="H62" s="9" t="str">
        <f t="shared" si="3"/>
        <v>-</v>
      </c>
      <c r="I62" s="8">
        <v>100</v>
      </c>
      <c r="J62" s="28" t="str">
        <f t="shared" si="4"/>
        <v>-</v>
      </c>
      <c r="K62" s="29">
        <v>85</v>
      </c>
      <c r="L62" s="9" t="str">
        <f t="shared" si="5"/>
        <v>-</v>
      </c>
      <c r="M62" s="8">
        <v>100</v>
      </c>
      <c r="N62" s="28" t="str">
        <f t="shared" si="6"/>
        <v>-</v>
      </c>
      <c r="O62" s="29">
        <v>58</v>
      </c>
      <c r="P62" s="9" t="str">
        <f t="shared" si="7"/>
        <v>-</v>
      </c>
      <c r="Q62" s="8">
        <v>98</v>
      </c>
      <c r="R62" s="28" t="str">
        <f t="shared" si="8"/>
        <v>-</v>
      </c>
      <c r="S62" s="28">
        <v>100</v>
      </c>
      <c r="T62" s="9" t="str">
        <f t="shared" si="9"/>
        <v>-</v>
      </c>
      <c r="U62" s="8">
        <v>89</v>
      </c>
      <c r="V62" s="28" t="str">
        <f t="shared" si="10"/>
        <v>-</v>
      </c>
      <c r="W62" s="28">
        <v>100</v>
      </c>
      <c r="X62" s="9" t="str">
        <f t="shared" si="11"/>
        <v>-</v>
      </c>
      <c r="Y62" s="8">
        <v>100</v>
      </c>
      <c r="Z62" s="28" t="str">
        <f t="shared" si="12"/>
        <v>-</v>
      </c>
      <c r="AA62" s="28">
        <v>79</v>
      </c>
      <c r="AB62" s="9">
        <v>1</v>
      </c>
      <c r="AC62" s="8">
        <v>90</v>
      </c>
      <c r="AD62" s="28" t="str">
        <f t="shared" si="13"/>
        <v>-</v>
      </c>
      <c r="AE62" s="28">
        <v>88</v>
      </c>
      <c r="AF62" s="9" t="str">
        <f t="shared" si="14"/>
        <v>-</v>
      </c>
      <c r="AG62" s="8">
        <v>80</v>
      </c>
      <c r="AH62" s="28" t="str">
        <f t="shared" si="15"/>
        <v>-</v>
      </c>
      <c r="AI62" s="28">
        <v>99</v>
      </c>
      <c r="AJ62" s="9" t="str">
        <f t="shared" si="16"/>
        <v>-</v>
      </c>
      <c r="AK62" s="8">
        <v>70</v>
      </c>
      <c r="AL62" s="28" t="str">
        <f t="shared" si="17"/>
        <v>-</v>
      </c>
      <c r="AM62" s="28">
        <v>99</v>
      </c>
      <c r="AN62" s="9" t="str">
        <f t="shared" si="18"/>
        <v>-</v>
      </c>
      <c r="AO62" s="8">
        <v>100</v>
      </c>
      <c r="AP62" s="28" t="str">
        <f t="shared" si="19"/>
        <v>-</v>
      </c>
      <c r="AQ62" s="28">
        <v>89</v>
      </c>
      <c r="AR62" s="9" t="str">
        <f t="shared" si="20"/>
        <v>-</v>
      </c>
      <c r="AS62" s="91">
        <v>100</v>
      </c>
      <c r="AT62" s="28" t="str">
        <f t="shared" si="21"/>
        <v>-</v>
      </c>
      <c r="AU62" s="106">
        <v>99</v>
      </c>
      <c r="AV62" s="92">
        <f>'Exp_3 (Ann)'!Y62</f>
        <v>89.652173913043484</v>
      </c>
      <c r="AW62" s="79">
        <f>'Exp_3 (Ann)'!Z62</f>
        <v>11.72646073727811</v>
      </c>
    </row>
    <row r="63" spans="1:49" x14ac:dyDescent="0.2">
      <c r="A63" s="11" t="str">
        <f>'Exp_3 (All)'!A63</f>
        <v>ParkRun_15_PckErr3</v>
      </c>
      <c r="B63" s="28" t="str">
        <f t="shared" si="0"/>
        <v>-</v>
      </c>
      <c r="C63" s="28">
        <v>80</v>
      </c>
      <c r="D63" s="9" t="str">
        <f t="shared" si="1"/>
        <v>-</v>
      </c>
      <c r="E63" s="9">
        <v>94</v>
      </c>
      <c r="F63" s="28" t="str">
        <f t="shared" si="2"/>
        <v>-</v>
      </c>
      <c r="G63" s="28">
        <v>86</v>
      </c>
      <c r="H63" s="9" t="str">
        <f t="shared" si="3"/>
        <v>-</v>
      </c>
      <c r="I63" s="8">
        <v>100</v>
      </c>
      <c r="J63" s="28" t="str">
        <f t="shared" si="4"/>
        <v>-</v>
      </c>
      <c r="K63" s="29">
        <v>99</v>
      </c>
      <c r="L63" s="9" t="str">
        <f t="shared" si="5"/>
        <v>-</v>
      </c>
      <c r="M63" s="8">
        <v>100</v>
      </c>
      <c r="N63" s="28" t="str">
        <f t="shared" si="6"/>
        <v>-</v>
      </c>
      <c r="O63" s="29">
        <v>88</v>
      </c>
      <c r="P63" s="9" t="str">
        <f t="shared" si="7"/>
        <v>-</v>
      </c>
      <c r="Q63" s="8">
        <v>92</v>
      </c>
      <c r="R63" s="28" t="str">
        <f t="shared" si="8"/>
        <v>-</v>
      </c>
      <c r="S63" s="28">
        <v>100</v>
      </c>
      <c r="T63" s="9" t="str">
        <f t="shared" si="9"/>
        <v>-</v>
      </c>
      <c r="U63" s="8">
        <v>100</v>
      </c>
      <c r="V63" s="28" t="str">
        <f t="shared" si="10"/>
        <v>-</v>
      </c>
      <c r="W63" s="28">
        <v>100</v>
      </c>
      <c r="X63" s="9" t="str">
        <f t="shared" si="11"/>
        <v>-</v>
      </c>
      <c r="Y63" s="8">
        <v>100</v>
      </c>
      <c r="Z63" s="28" t="str">
        <f t="shared" si="12"/>
        <v>-</v>
      </c>
      <c r="AA63" s="28">
        <v>82</v>
      </c>
      <c r="AB63" s="9">
        <v>1</v>
      </c>
      <c r="AC63" s="8">
        <v>90</v>
      </c>
      <c r="AD63" s="28" t="str">
        <f t="shared" si="13"/>
        <v>-</v>
      </c>
      <c r="AE63" s="28">
        <v>71</v>
      </c>
      <c r="AF63" s="9" t="str">
        <f t="shared" si="14"/>
        <v>-</v>
      </c>
      <c r="AG63" s="8">
        <v>89</v>
      </c>
      <c r="AH63" s="28" t="str">
        <f t="shared" si="15"/>
        <v>-</v>
      </c>
      <c r="AI63" s="28">
        <v>100</v>
      </c>
      <c r="AJ63" s="9" t="str">
        <f t="shared" si="16"/>
        <v>-</v>
      </c>
      <c r="AK63" s="8">
        <v>90</v>
      </c>
      <c r="AL63" s="28" t="str">
        <f t="shared" si="17"/>
        <v>-</v>
      </c>
      <c r="AM63" s="28">
        <v>97</v>
      </c>
      <c r="AN63" s="9" t="str">
        <f t="shared" si="18"/>
        <v>-</v>
      </c>
      <c r="AO63" s="8">
        <v>99</v>
      </c>
      <c r="AP63" s="28" t="str">
        <f t="shared" si="19"/>
        <v>-</v>
      </c>
      <c r="AQ63" s="28">
        <v>100</v>
      </c>
      <c r="AR63" s="9" t="str">
        <f t="shared" si="20"/>
        <v>-</v>
      </c>
      <c r="AS63" s="91">
        <v>100</v>
      </c>
      <c r="AT63" s="28" t="str">
        <f t="shared" si="21"/>
        <v>-</v>
      </c>
      <c r="AU63" s="106">
        <v>99</v>
      </c>
      <c r="AV63" s="92">
        <f>'Exp_3 (Ann)'!Y63</f>
        <v>93.739130434782609</v>
      </c>
      <c r="AW63" s="79">
        <f>'Exp_3 (Ann)'!Z63</f>
        <v>8.0803768549849888</v>
      </c>
    </row>
    <row r="64" spans="1:49" x14ac:dyDescent="0.2">
      <c r="A64" s="11" t="str">
        <f>'Exp_3 (All)'!A64</f>
        <v>RomeoJ_0</v>
      </c>
      <c r="B64" s="28" t="str">
        <f t="shared" si="0"/>
        <v>-</v>
      </c>
      <c r="C64" s="28">
        <v>0</v>
      </c>
      <c r="D64" s="9" t="str">
        <f t="shared" si="1"/>
        <v>-</v>
      </c>
      <c r="E64" s="9">
        <v>0</v>
      </c>
      <c r="F64" s="28" t="str">
        <f t="shared" si="2"/>
        <v>-</v>
      </c>
      <c r="G64" s="28">
        <v>0</v>
      </c>
      <c r="H64" s="9" t="str">
        <f t="shared" si="3"/>
        <v>-</v>
      </c>
      <c r="I64" s="8">
        <v>0</v>
      </c>
      <c r="J64" s="28" t="str">
        <f t="shared" si="4"/>
        <v>-</v>
      </c>
      <c r="K64" s="29">
        <v>0</v>
      </c>
      <c r="L64" s="9" t="str">
        <f t="shared" si="5"/>
        <v>-</v>
      </c>
      <c r="M64" s="8">
        <v>0</v>
      </c>
      <c r="N64" s="28" t="str">
        <f t="shared" si="6"/>
        <v>-</v>
      </c>
      <c r="O64" s="29">
        <v>0</v>
      </c>
      <c r="P64" s="9" t="str">
        <f t="shared" si="7"/>
        <v>-</v>
      </c>
      <c r="Q64" s="8">
        <v>0</v>
      </c>
      <c r="R64" s="28" t="str">
        <f t="shared" si="8"/>
        <v>-</v>
      </c>
      <c r="S64" s="28">
        <v>0</v>
      </c>
      <c r="T64" s="9" t="str">
        <f t="shared" si="9"/>
        <v>-</v>
      </c>
      <c r="U64" s="8">
        <v>0</v>
      </c>
      <c r="V64" s="28" t="str">
        <f t="shared" si="10"/>
        <v>-</v>
      </c>
      <c r="W64" s="28">
        <v>0</v>
      </c>
      <c r="X64" s="9" t="str">
        <f t="shared" si="11"/>
        <v>-</v>
      </c>
      <c r="Y64" s="8">
        <v>0</v>
      </c>
      <c r="Z64" s="28" t="str">
        <f t="shared" si="12"/>
        <v>-</v>
      </c>
      <c r="AA64" s="28">
        <v>0</v>
      </c>
      <c r="AB64" s="9">
        <v>0</v>
      </c>
      <c r="AC64" s="8">
        <v>0</v>
      </c>
      <c r="AD64" s="28" t="str">
        <f t="shared" si="13"/>
        <v>-</v>
      </c>
      <c r="AE64" s="28">
        <v>0</v>
      </c>
      <c r="AF64" s="9" t="str">
        <f t="shared" si="14"/>
        <v>-</v>
      </c>
      <c r="AG64" s="8">
        <v>0</v>
      </c>
      <c r="AH64" s="28" t="str">
        <f t="shared" si="15"/>
        <v>-</v>
      </c>
      <c r="AI64" s="28">
        <v>0</v>
      </c>
      <c r="AJ64" s="9" t="str">
        <f t="shared" si="16"/>
        <v>-</v>
      </c>
      <c r="AK64" s="8">
        <v>0</v>
      </c>
      <c r="AL64" s="28" t="str">
        <f t="shared" si="17"/>
        <v>-</v>
      </c>
      <c r="AM64" s="28">
        <v>0</v>
      </c>
      <c r="AN64" s="9" t="str">
        <f t="shared" si="18"/>
        <v>-</v>
      </c>
      <c r="AO64" s="8">
        <v>0</v>
      </c>
      <c r="AP64" s="28" t="str">
        <f t="shared" si="19"/>
        <v>-</v>
      </c>
      <c r="AQ64" s="28">
        <v>0</v>
      </c>
      <c r="AR64" s="9" t="str">
        <f t="shared" si="20"/>
        <v>-</v>
      </c>
      <c r="AS64" s="91">
        <v>0</v>
      </c>
      <c r="AT64" s="28" t="str">
        <f t="shared" si="21"/>
        <v>-</v>
      </c>
      <c r="AU64" s="106">
        <v>0</v>
      </c>
      <c r="AV64" s="92">
        <f>'Exp_3 (Ann)'!Y64</f>
        <v>0</v>
      </c>
      <c r="AW64" s="79">
        <f>'Exp_3 (Ann)'!Z64</f>
        <v>0</v>
      </c>
    </row>
    <row r="65" spans="1:49" x14ac:dyDescent="0.2">
      <c r="A65" s="11" t="str">
        <f>'Exp_3 (All)'!A65</f>
        <v>RomeoJ_3</v>
      </c>
      <c r="B65" s="28" t="str">
        <f t="shared" si="0"/>
        <v>-</v>
      </c>
      <c r="C65" s="28">
        <v>0</v>
      </c>
      <c r="D65" s="9" t="str">
        <f t="shared" si="1"/>
        <v>-</v>
      </c>
      <c r="E65" s="9">
        <v>3</v>
      </c>
      <c r="F65" s="28" t="str">
        <f t="shared" si="2"/>
        <v>-</v>
      </c>
      <c r="G65" s="28">
        <v>0</v>
      </c>
      <c r="H65" s="9" t="str">
        <f t="shared" si="3"/>
        <v>-</v>
      </c>
      <c r="I65" s="8">
        <v>0</v>
      </c>
      <c r="J65" s="28" t="str">
        <f t="shared" si="4"/>
        <v>-</v>
      </c>
      <c r="K65" s="29">
        <v>24</v>
      </c>
      <c r="L65" s="9" t="str">
        <f t="shared" si="5"/>
        <v>-</v>
      </c>
      <c r="M65" s="8">
        <v>0</v>
      </c>
      <c r="N65" s="28" t="str">
        <f t="shared" si="6"/>
        <v>-</v>
      </c>
      <c r="O65" s="29">
        <v>0</v>
      </c>
      <c r="P65" s="9" t="str">
        <f t="shared" si="7"/>
        <v>-</v>
      </c>
      <c r="Q65" s="8">
        <v>0</v>
      </c>
      <c r="R65" s="28" t="str">
        <f t="shared" si="8"/>
        <v>-</v>
      </c>
      <c r="S65" s="28">
        <v>57</v>
      </c>
      <c r="T65" s="9" t="str">
        <f t="shared" si="9"/>
        <v>-</v>
      </c>
      <c r="U65" s="8">
        <v>39</v>
      </c>
      <c r="V65" s="28" t="str">
        <f t="shared" si="10"/>
        <v>-</v>
      </c>
      <c r="W65" s="28">
        <v>10</v>
      </c>
      <c r="X65" s="9" t="str">
        <f t="shared" si="11"/>
        <v>-</v>
      </c>
      <c r="Y65" s="8">
        <v>0</v>
      </c>
      <c r="Z65" s="28" t="str">
        <f t="shared" si="12"/>
        <v>-</v>
      </c>
      <c r="AA65" s="28">
        <v>26</v>
      </c>
      <c r="AB65" s="9">
        <v>0</v>
      </c>
      <c r="AC65" s="8">
        <v>0</v>
      </c>
      <c r="AD65" s="28" t="str">
        <f t="shared" si="13"/>
        <v>-</v>
      </c>
      <c r="AE65" s="28">
        <v>16</v>
      </c>
      <c r="AF65" s="9" t="str">
        <f t="shared" si="14"/>
        <v>-</v>
      </c>
      <c r="AG65" s="8">
        <v>47</v>
      </c>
      <c r="AH65" s="28" t="str">
        <f t="shared" si="15"/>
        <v>-</v>
      </c>
      <c r="AI65" s="28">
        <v>0</v>
      </c>
      <c r="AJ65" s="9" t="str">
        <f t="shared" si="16"/>
        <v>-</v>
      </c>
      <c r="AK65" s="8">
        <v>10</v>
      </c>
      <c r="AL65" s="28" t="str">
        <f t="shared" si="17"/>
        <v>-</v>
      </c>
      <c r="AM65" s="28">
        <v>0</v>
      </c>
      <c r="AN65" s="9" t="str">
        <f t="shared" si="18"/>
        <v>-</v>
      </c>
      <c r="AO65" s="8">
        <v>61</v>
      </c>
      <c r="AP65" s="28" t="str">
        <f t="shared" si="19"/>
        <v>-</v>
      </c>
      <c r="AQ65" s="28">
        <v>0</v>
      </c>
      <c r="AR65" s="9" t="str">
        <f t="shared" si="20"/>
        <v>-</v>
      </c>
      <c r="AS65" s="91">
        <v>0</v>
      </c>
      <c r="AT65" s="28" t="str">
        <f t="shared" si="21"/>
        <v>-</v>
      </c>
      <c r="AU65" s="106">
        <v>0</v>
      </c>
      <c r="AV65" s="92">
        <f>'Exp_3 (Ann)'!Y65</f>
        <v>12.739130434782609</v>
      </c>
      <c r="AW65" s="79">
        <f>'Exp_3 (Ann)'!Z65</f>
        <v>19.868241884301757</v>
      </c>
    </row>
    <row r="66" spans="1:49" x14ac:dyDescent="0.2">
      <c r="A66" s="11" t="str">
        <f>'Exp_3 (All)'!A66</f>
        <v>RomeoJ_12</v>
      </c>
      <c r="B66" s="28" t="str">
        <f t="shared" si="0"/>
        <v>-</v>
      </c>
      <c r="C66" s="28">
        <v>19</v>
      </c>
      <c r="D66" s="9" t="str">
        <f t="shared" si="1"/>
        <v>-</v>
      </c>
      <c r="E66" s="9">
        <v>39</v>
      </c>
      <c r="F66" s="28" t="str">
        <f t="shared" si="2"/>
        <v>-</v>
      </c>
      <c r="G66" s="28">
        <v>47</v>
      </c>
      <c r="H66" s="9" t="str">
        <f t="shared" si="3"/>
        <v>-</v>
      </c>
      <c r="I66" s="8">
        <v>51</v>
      </c>
      <c r="J66" s="28" t="str">
        <f t="shared" si="4"/>
        <v>-</v>
      </c>
      <c r="K66" s="29">
        <v>69</v>
      </c>
      <c r="L66" s="9" t="str">
        <f t="shared" si="5"/>
        <v>-</v>
      </c>
      <c r="M66" s="8">
        <v>50</v>
      </c>
      <c r="N66" s="28" t="str">
        <f t="shared" si="6"/>
        <v>-</v>
      </c>
      <c r="O66" s="29">
        <v>30</v>
      </c>
      <c r="P66" s="9" t="str">
        <f t="shared" si="7"/>
        <v>-</v>
      </c>
      <c r="Q66" s="8">
        <v>15</v>
      </c>
      <c r="R66" s="28" t="str">
        <f t="shared" si="8"/>
        <v>-</v>
      </c>
      <c r="S66" s="28">
        <v>70</v>
      </c>
      <c r="T66" s="9" t="str">
        <f t="shared" si="9"/>
        <v>-</v>
      </c>
      <c r="U66" s="8">
        <v>42</v>
      </c>
      <c r="V66" s="28" t="str">
        <f t="shared" si="10"/>
        <v>-</v>
      </c>
      <c r="W66" s="28">
        <v>26</v>
      </c>
      <c r="X66" s="9" t="str">
        <f t="shared" si="11"/>
        <v>-</v>
      </c>
      <c r="Y66" s="8">
        <v>40</v>
      </c>
      <c r="Z66" s="28" t="str">
        <f t="shared" si="12"/>
        <v>-</v>
      </c>
      <c r="AA66" s="28">
        <v>43</v>
      </c>
      <c r="AB66" s="9">
        <v>1</v>
      </c>
      <c r="AC66" s="8">
        <v>30</v>
      </c>
      <c r="AD66" s="28" t="str">
        <f t="shared" si="13"/>
        <v>-</v>
      </c>
      <c r="AE66" s="28">
        <v>30</v>
      </c>
      <c r="AF66" s="9" t="str">
        <f t="shared" si="14"/>
        <v>-</v>
      </c>
      <c r="AG66" s="8">
        <v>50</v>
      </c>
      <c r="AH66" s="28" t="str">
        <f t="shared" si="15"/>
        <v>-</v>
      </c>
      <c r="AI66" s="28">
        <v>72</v>
      </c>
      <c r="AJ66" s="9" t="str">
        <f t="shared" si="16"/>
        <v>-</v>
      </c>
      <c r="AK66" s="8">
        <v>20</v>
      </c>
      <c r="AL66" s="28" t="str">
        <f t="shared" si="17"/>
        <v>-</v>
      </c>
      <c r="AM66" s="28">
        <v>69</v>
      </c>
      <c r="AN66" s="9" t="str">
        <f t="shared" si="18"/>
        <v>-</v>
      </c>
      <c r="AO66" s="8">
        <v>84</v>
      </c>
      <c r="AP66" s="28" t="str">
        <f t="shared" si="19"/>
        <v>-</v>
      </c>
      <c r="AQ66" s="28">
        <v>69</v>
      </c>
      <c r="AR66" s="9" t="str">
        <f t="shared" si="20"/>
        <v>-</v>
      </c>
      <c r="AS66" s="91">
        <v>50</v>
      </c>
      <c r="AT66" s="28" t="str">
        <f t="shared" si="21"/>
        <v>-</v>
      </c>
      <c r="AU66" s="106">
        <v>33</v>
      </c>
      <c r="AV66" s="92">
        <f>'Exp_3 (Ann)'!Y66</f>
        <v>45.565217391304351</v>
      </c>
      <c r="AW66" s="79">
        <f>'Exp_3 (Ann)'!Z66</f>
        <v>19.265669152799706</v>
      </c>
    </row>
    <row r="67" spans="1:49" x14ac:dyDescent="0.2">
      <c r="A67" s="11" t="str">
        <f>'Exp_3 (All)'!A67</f>
        <v>RomeoJ_0_PckErr3</v>
      </c>
      <c r="B67" s="28" t="str">
        <f t="shared" si="0"/>
        <v>-</v>
      </c>
      <c r="C67" s="28">
        <v>10</v>
      </c>
      <c r="D67" s="9" t="str">
        <f t="shared" si="1"/>
        <v>-</v>
      </c>
      <c r="E67" s="9">
        <v>65</v>
      </c>
      <c r="F67" s="28" t="str">
        <f t="shared" si="2"/>
        <v>-</v>
      </c>
      <c r="G67" s="28">
        <v>50</v>
      </c>
      <c r="H67" s="9" t="str">
        <f t="shared" si="3"/>
        <v>-</v>
      </c>
      <c r="I67" s="8">
        <v>38</v>
      </c>
      <c r="J67" s="28" t="str">
        <f t="shared" si="4"/>
        <v>-</v>
      </c>
      <c r="K67" s="29">
        <v>80</v>
      </c>
      <c r="L67" s="9" t="str">
        <f t="shared" si="5"/>
        <v>-</v>
      </c>
      <c r="M67" s="8">
        <v>100</v>
      </c>
      <c r="N67" s="28" t="str">
        <f t="shared" si="6"/>
        <v>-</v>
      </c>
      <c r="O67" s="29">
        <v>0</v>
      </c>
      <c r="P67" s="9" t="str">
        <f t="shared" si="7"/>
        <v>-</v>
      </c>
      <c r="Q67" s="8">
        <v>54</v>
      </c>
      <c r="R67" s="28" t="str">
        <f t="shared" si="8"/>
        <v>-</v>
      </c>
      <c r="S67" s="28">
        <v>72</v>
      </c>
      <c r="T67" s="9" t="str">
        <f t="shared" si="9"/>
        <v>-</v>
      </c>
      <c r="U67" s="8">
        <v>30</v>
      </c>
      <c r="V67" s="28" t="str">
        <f t="shared" si="10"/>
        <v>-</v>
      </c>
      <c r="W67" s="28">
        <v>18</v>
      </c>
      <c r="X67" s="9" t="str">
        <f t="shared" si="11"/>
        <v>-</v>
      </c>
      <c r="Y67" s="8">
        <v>40</v>
      </c>
      <c r="Z67" s="28" t="str">
        <f t="shared" si="12"/>
        <v>-</v>
      </c>
      <c r="AA67" s="28">
        <v>27</v>
      </c>
      <c r="AB67" s="9">
        <v>1</v>
      </c>
      <c r="AC67" s="8">
        <v>19</v>
      </c>
      <c r="AD67" s="28" t="str">
        <f t="shared" si="13"/>
        <v>-</v>
      </c>
      <c r="AE67" s="28">
        <v>27</v>
      </c>
      <c r="AF67" s="9" t="str">
        <f t="shared" si="14"/>
        <v>-</v>
      </c>
      <c r="AG67" s="8">
        <v>62</v>
      </c>
      <c r="AH67" s="28" t="str">
        <f t="shared" si="15"/>
        <v>-</v>
      </c>
      <c r="AI67" s="28">
        <v>37</v>
      </c>
      <c r="AJ67" s="9" t="str">
        <f t="shared" si="16"/>
        <v>-</v>
      </c>
      <c r="AK67" s="8">
        <v>19</v>
      </c>
      <c r="AL67" s="28" t="str">
        <f t="shared" si="17"/>
        <v>-</v>
      </c>
      <c r="AM67" s="28">
        <v>57</v>
      </c>
      <c r="AN67" s="9" t="str">
        <f t="shared" si="18"/>
        <v>-</v>
      </c>
      <c r="AO67" s="8">
        <v>77</v>
      </c>
      <c r="AP67" s="28" t="str">
        <f t="shared" si="19"/>
        <v>-</v>
      </c>
      <c r="AQ67" s="28">
        <v>29</v>
      </c>
      <c r="AR67" s="9" t="str">
        <f t="shared" si="20"/>
        <v>-</v>
      </c>
      <c r="AS67" s="91">
        <v>40</v>
      </c>
      <c r="AT67" s="28" t="str">
        <f t="shared" si="21"/>
        <v>-</v>
      </c>
      <c r="AU67" s="106">
        <v>60</v>
      </c>
      <c r="AV67" s="92">
        <f>'Exp_3 (Ann)'!Y67</f>
        <v>43.956521739130437</v>
      </c>
      <c r="AW67" s="79">
        <f>'Exp_3 (Ann)'!Z67</f>
        <v>25.013593142474218</v>
      </c>
    </row>
    <row r="68" spans="1:49" x14ac:dyDescent="0.2">
      <c r="A68" s="11" t="str">
        <f>'Exp_3 (All)'!A68</f>
        <v>RomeoJ_2_PckErr1</v>
      </c>
      <c r="B68" s="28" t="str">
        <f t="shared" si="0"/>
        <v>-</v>
      </c>
      <c r="C68" s="28">
        <v>10</v>
      </c>
      <c r="D68" s="9" t="str">
        <f t="shared" si="1"/>
        <v>-</v>
      </c>
      <c r="E68" s="9">
        <v>8</v>
      </c>
      <c r="F68" s="28" t="str">
        <f t="shared" si="2"/>
        <v>-</v>
      </c>
      <c r="G68" s="28">
        <v>0</v>
      </c>
      <c r="H68" s="9" t="str">
        <f t="shared" si="3"/>
        <v>-</v>
      </c>
      <c r="I68" s="8">
        <v>11</v>
      </c>
      <c r="J68" s="28" t="str">
        <f t="shared" si="4"/>
        <v>-</v>
      </c>
      <c r="K68" s="29">
        <v>0</v>
      </c>
      <c r="L68" s="9" t="str">
        <f t="shared" si="5"/>
        <v>-</v>
      </c>
      <c r="M68" s="8">
        <v>20</v>
      </c>
      <c r="N68" s="28" t="str">
        <f t="shared" si="6"/>
        <v>-</v>
      </c>
      <c r="O68" s="29">
        <v>0</v>
      </c>
      <c r="P68" s="9" t="str">
        <f t="shared" si="7"/>
        <v>-</v>
      </c>
      <c r="Q68" s="8">
        <v>15</v>
      </c>
      <c r="R68" s="28" t="str">
        <f t="shared" si="8"/>
        <v>Outlier</v>
      </c>
      <c r="S68" s="28">
        <v>46</v>
      </c>
      <c r="T68" s="9" t="str">
        <f t="shared" si="9"/>
        <v>-</v>
      </c>
      <c r="U68" s="8">
        <v>20</v>
      </c>
      <c r="V68" s="28" t="str">
        <f t="shared" si="10"/>
        <v>-</v>
      </c>
      <c r="W68" s="28">
        <v>10</v>
      </c>
      <c r="X68" s="9" t="str">
        <f t="shared" si="11"/>
        <v>-</v>
      </c>
      <c r="Y68" s="8">
        <v>9</v>
      </c>
      <c r="Z68" s="28" t="str">
        <f t="shared" si="12"/>
        <v>-</v>
      </c>
      <c r="AA68" s="28">
        <v>20</v>
      </c>
      <c r="AB68" s="9">
        <v>1</v>
      </c>
      <c r="AC68" s="8">
        <v>0</v>
      </c>
      <c r="AD68" s="28" t="str">
        <f t="shared" si="13"/>
        <v>-</v>
      </c>
      <c r="AE68" s="28">
        <v>4</v>
      </c>
      <c r="AF68" s="9" t="str">
        <f t="shared" si="14"/>
        <v>-</v>
      </c>
      <c r="AG68" s="8">
        <v>7</v>
      </c>
      <c r="AH68" s="28" t="str">
        <f t="shared" si="15"/>
        <v>-</v>
      </c>
      <c r="AI68" s="28">
        <v>19</v>
      </c>
      <c r="AJ68" s="9" t="str">
        <f t="shared" si="16"/>
        <v>-</v>
      </c>
      <c r="AK68" s="8">
        <v>10</v>
      </c>
      <c r="AL68" s="28" t="str">
        <f t="shared" si="17"/>
        <v>-</v>
      </c>
      <c r="AM68" s="28">
        <v>0</v>
      </c>
      <c r="AN68" s="9" t="str">
        <f t="shared" si="18"/>
        <v>-</v>
      </c>
      <c r="AO68" s="8">
        <v>11</v>
      </c>
      <c r="AP68" s="28" t="str">
        <f t="shared" si="19"/>
        <v>-</v>
      </c>
      <c r="AQ68" s="28">
        <v>9</v>
      </c>
      <c r="AR68" s="9" t="str">
        <f t="shared" si="20"/>
        <v>-</v>
      </c>
      <c r="AS68" s="91">
        <v>0</v>
      </c>
      <c r="AT68" s="28" t="str">
        <f t="shared" si="21"/>
        <v>-</v>
      </c>
      <c r="AU68" s="106">
        <v>25</v>
      </c>
      <c r="AV68" s="92">
        <f>'Exp_3 (Ann)'!Y68</f>
        <v>11.043478260869565</v>
      </c>
      <c r="AW68" s="79">
        <f>'Exp_3 (Ann)'!Z68</f>
        <v>10.776566584575008</v>
      </c>
    </row>
    <row r="69" spans="1:49" x14ac:dyDescent="0.2">
      <c r="A69" s="11" t="str">
        <f>'Exp_3 (All)'!A69</f>
        <v>RomeoJ_2_PckErr3</v>
      </c>
      <c r="B69" s="28" t="str">
        <f t="shared" ref="B69:B132" si="22">IF(OR(C69&gt;$AV69+3*$AW69,C69&lt;$AV69-3*$AW69),"Outlier","-")</f>
        <v>-</v>
      </c>
      <c r="C69" s="28">
        <v>20</v>
      </c>
      <c r="D69" s="9" t="str">
        <f t="shared" ref="D69:D132" si="23">IF(OR(E69&gt;$AV69+3*$AW69,E69&lt;$AV69-3*$AW69),"Outlier","-")</f>
        <v>-</v>
      </c>
      <c r="E69" s="9">
        <v>80</v>
      </c>
      <c r="F69" s="28" t="str">
        <f t="shared" ref="F69:F132" si="24">IF(OR(G69&gt;$AV69+3*$AW69,G69&lt;$AV69-3*$AW69),"Outlier","-")</f>
        <v>-</v>
      </c>
      <c r="G69" s="28">
        <v>40</v>
      </c>
      <c r="H69" s="9" t="str">
        <f t="shared" ref="H69:H132" si="25">IF(OR(I69&gt;$AV69+3*$AW69,I69&lt;$AV69-3*$AW69),"Outlier","-")</f>
        <v>-</v>
      </c>
      <c r="I69" s="8">
        <v>59</v>
      </c>
      <c r="J69" s="28" t="str">
        <f t="shared" ref="J69:J132" si="26">IF(OR(K69&gt;$AV69+3*$AW69,K69&lt;$AV69-3*$AW69),"Outlier","-")</f>
        <v>-</v>
      </c>
      <c r="K69" s="29">
        <v>90</v>
      </c>
      <c r="L69" s="9" t="str">
        <f t="shared" ref="L69:L132" si="27">IF(OR(M69&gt;$AV69+3*$AW69,M69&lt;$AV69-3*$AW69),"Outlier","-")</f>
        <v>-</v>
      </c>
      <c r="M69" s="8">
        <v>100</v>
      </c>
      <c r="N69" s="28" t="str">
        <f t="shared" ref="N69:N132" si="28">IF(OR(O69&gt;$AV69+3*$AW69,O69&lt;$AV69-3*$AW69),"Outlier","-")</f>
        <v>-</v>
      </c>
      <c r="O69" s="29">
        <v>28</v>
      </c>
      <c r="P69" s="9" t="str">
        <f t="shared" ref="P69:P132" si="29">IF(OR(Q69&gt;$AV69+3*$AW69,Q69&lt;$AV69-3*$AW69),"Outlier","-")</f>
        <v>-</v>
      </c>
      <c r="Q69" s="8">
        <v>69</v>
      </c>
      <c r="R69" s="28" t="str">
        <f t="shared" ref="R69:R132" si="30">IF(OR(S69&gt;$AV69+3*$AW69,S69&lt;$AV69-3*$AW69),"Outlier","-")</f>
        <v>-</v>
      </c>
      <c r="S69" s="28">
        <v>90</v>
      </c>
      <c r="T69" s="9" t="str">
        <f t="shared" ref="T69:T132" si="31">IF(OR(U69&gt;$AV69+3*$AW69,U69&lt;$AV69-3*$AW69),"Outlier","-")</f>
        <v>-</v>
      </c>
      <c r="U69" s="8">
        <v>28</v>
      </c>
      <c r="V69" s="28" t="str">
        <f t="shared" ref="V69:V132" si="32">IF(OR(W69&gt;$AV69+3*$AW69,W69&lt;$AV69-3*$AW69),"Outlier","-")</f>
        <v>-</v>
      </c>
      <c r="W69" s="28">
        <v>10</v>
      </c>
      <c r="X69" s="9" t="str">
        <f t="shared" ref="X69:X132" si="33">IF(OR(Y69&gt;$AV69+3*$AW69,Y69&lt;$AV69-3*$AW69),"Outlier","-")</f>
        <v>-</v>
      </c>
      <c r="Y69" s="8">
        <v>50</v>
      </c>
      <c r="Z69" s="28" t="str">
        <f t="shared" ref="Z69:Z132" si="34">IF(OR(AA69&gt;$AV69+3*$AW69,AA69&lt;$AV69-3*$AW69),"Outlier","-")</f>
        <v>-</v>
      </c>
      <c r="AA69" s="28">
        <v>56</v>
      </c>
      <c r="AB69" s="9">
        <v>1</v>
      </c>
      <c r="AC69" s="8">
        <v>30</v>
      </c>
      <c r="AD69" s="28" t="str">
        <f t="shared" ref="AD69:AD132" si="35">IF(OR(AE69&gt;$AV69+3*$AW69,AE69&lt;$AV69-3*$AW69),"Outlier","-")</f>
        <v>-</v>
      </c>
      <c r="AE69" s="28">
        <v>38</v>
      </c>
      <c r="AF69" s="9" t="str">
        <f t="shared" ref="AF69:AF132" si="36">IF(OR(AG69&gt;$AV69+3*$AW69,AG69&lt;$AV69-3*$AW69),"Outlier","-")</f>
        <v>-</v>
      </c>
      <c r="AG69" s="8">
        <v>59</v>
      </c>
      <c r="AH69" s="28" t="str">
        <f t="shared" ref="AH69:AH132" si="37">IF(OR(AI69&gt;$AV69+3*$AW69,AI69&lt;$AV69-3*$AW69),"Outlier","-")</f>
        <v>-</v>
      </c>
      <c r="AI69" s="28">
        <v>51</v>
      </c>
      <c r="AJ69" s="9" t="str">
        <f t="shared" ref="AJ69:AJ132" si="38">IF(OR(AK69&gt;$AV69+3*$AW69,AK69&lt;$AV69-3*$AW69),"Outlier","-")</f>
        <v>-</v>
      </c>
      <c r="AK69" s="8">
        <v>30</v>
      </c>
      <c r="AL69" s="28" t="str">
        <f t="shared" ref="AL69:AL132" si="39">IF(OR(AM69&gt;$AV69+3*$AW69,AM69&lt;$AV69-3*$AW69),"Outlier","-")</f>
        <v>-</v>
      </c>
      <c r="AM69" s="28">
        <v>68</v>
      </c>
      <c r="AN69" s="9" t="str">
        <f t="shared" ref="AN69:AN132" si="40">IF(OR(AO69&gt;$AV69+3*$AW69,AO69&lt;$AV69-3*$AW69),"Outlier","-")</f>
        <v>-</v>
      </c>
      <c r="AO69" s="8">
        <v>69</v>
      </c>
      <c r="AP69" s="28" t="str">
        <f t="shared" ref="AP69:AP132" si="41">IF(OR(AQ69&gt;$AV69+3*$AW69,AQ69&lt;$AV69-3*$AW69),"Outlier","-")</f>
        <v>-</v>
      </c>
      <c r="AQ69" s="28">
        <v>30</v>
      </c>
      <c r="AR69" s="9" t="str">
        <f t="shared" ref="AR69:AR132" si="42">IF(OR(AS69&gt;$AV69+3*$AW69,AS69&lt;$AV69-3*$AW69),"Outlier","-")</f>
        <v>-</v>
      </c>
      <c r="AS69" s="91">
        <v>29</v>
      </c>
      <c r="AT69" s="28" t="str">
        <f t="shared" ref="AT69:AT132" si="43">IF(OR(AU69&gt;$AV69+3*$AW69,AU69&lt;$AV69-3*$AW69),"Outlier","-")</f>
        <v>-</v>
      </c>
      <c r="AU69" s="106">
        <v>52</v>
      </c>
      <c r="AV69" s="92">
        <f>'Exp_3 (Ann)'!Y69</f>
        <v>51.130434782608695</v>
      </c>
      <c r="AW69" s="79">
        <f>'Exp_3 (Ann)'!Z69</f>
        <v>24.469469563344902</v>
      </c>
    </row>
    <row r="70" spans="1:49" x14ac:dyDescent="0.2">
      <c r="A70" s="11" t="str">
        <f>'Exp_3 (All)'!A70</f>
        <v>RomeoJ_3_PckErr1</v>
      </c>
      <c r="B70" s="28" t="str">
        <f t="shared" si="22"/>
        <v>-</v>
      </c>
      <c r="C70" s="28">
        <v>19</v>
      </c>
      <c r="D70" s="9" t="str">
        <f t="shared" si="23"/>
        <v>-</v>
      </c>
      <c r="E70" s="9">
        <v>50</v>
      </c>
      <c r="F70" s="28" t="str">
        <f t="shared" si="24"/>
        <v>-</v>
      </c>
      <c r="G70" s="28">
        <v>9</v>
      </c>
      <c r="H70" s="9" t="str">
        <f t="shared" si="25"/>
        <v>-</v>
      </c>
      <c r="I70" s="8">
        <v>14</v>
      </c>
      <c r="J70" s="28" t="str">
        <f t="shared" si="26"/>
        <v>-</v>
      </c>
      <c r="K70" s="29">
        <v>60</v>
      </c>
      <c r="L70" s="9" t="str">
        <f t="shared" si="27"/>
        <v>-</v>
      </c>
      <c r="M70" s="8">
        <v>9</v>
      </c>
      <c r="N70" s="28" t="str">
        <f t="shared" si="28"/>
        <v>-</v>
      </c>
      <c r="O70" s="29">
        <v>7</v>
      </c>
      <c r="P70" s="9" t="str">
        <f t="shared" si="29"/>
        <v>-</v>
      </c>
      <c r="Q70" s="8">
        <v>58</v>
      </c>
      <c r="R70" s="28" t="str">
        <f t="shared" si="30"/>
        <v>-</v>
      </c>
      <c r="S70" s="28">
        <v>55</v>
      </c>
      <c r="T70" s="9" t="str">
        <f t="shared" si="31"/>
        <v>-</v>
      </c>
      <c r="U70" s="8">
        <v>40</v>
      </c>
      <c r="V70" s="28" t="str">
        <f t="shared" si="32"/>
        <v>-</v>
      </c>
      <c r="W70" s="28">
        <v>9</v>
      </c>
      <c r="X70" s="9" t="str">
        <f t="shared" si="33"/>
        <v>-</v>
      </c>
      <c r="Y70" s="8">
        <v>10</v>
      </c>
      <c r="Z70" s="28" t="str">
        <f t="shared" si="34"/>
        <v>-</v>
      </c>
      <c r="AA70" s="28">
        <v>29</v>
      </c>
      <c r="AB70" s="9">
        <v>1</v>
      </c>
      <c r="AC70" s="8">
        <v>9</v>
      </c>
      <c r="AD70" s="28" t="str">
        <f t="shared" si="35"/>
        <v>-</v>
      </c>
      <c r="AE70" s="28">
        <v>8</v>
      </c>
      <c r="AF70" s="9" t="str">
        <f t="shared" si="36"/>
        <v>-</v>
      </c>
      <c r="AG70" s="8">
        <v>7</v>
      </c>
      <c r="AH70" s="28" t="str">
        <f t="shared" si="37"/>
        <v>-</v>
      </c>
      <c r="AI70" s="28">
        <v>30</v>
      </c>
      <c r="AJ70" s="9" t="str">
        <f t="shared" si="38"/>
        <v>-</v>
      </c>
      <c r="AK70" s="8">
        <v>19</v>
      </c>
      <c r="AL70" s="28" t="str">
        <f t="shared" si="39"/>
        <v>-</v>
      </c>
      <c r="AM70" s="28">
        <v>19</v>
      </c>
      <c r="AN70" s="9" t="str">
        <f t="shared" si="40"/>
        <v>-</v>
      </c>
      <c r="AO70" s="8">
        <v>65</v>
      </c>
      <c r="AP70" s="28" t="str">
        <f t="shared" si="41"/>
        <v>-</v>
      </c>
      <c r="AQ70" s="28">
        <v>19</v>
      </c>
      <c r="AR70" s="9" t="str">
        <f t="shared" si="42"/>
        <v>-</v>
      </c>
      <c r="AS70" s="91">
        <v>20</v>
      </c>
      <c r="AT70" s="28" t="str">
        <f t="shared" si="43"/>
        <v>-</v>
      </c>
      <c r="AU70" s="106">
        <v>46</v>
      </c>
      <c r="AV70" s="92">
        <f>'Exp_3 (Ann)'!Y70</f>
        <v>26.565217391304348</v>
      </c>
      <c r="AW70" s="79">
        <f>'Exp_3 (Ann)'!Z70</f>
        <v>19.731898694422608</v>
      </c>
    </row>
    <row r="71" spans="1:49" x14ac:dyDescent="0.2">
      <c r="A71" s="11" t="str">
        <f>'Exp_3 (All)'!A71</f>
        <v>RomeoJ_3_PckErr3</v>
      </c>
      <c r="B71" s="28" t="str">
        <f t="shared" si="22"/>
        <v>-</v>
      </c>
      <c r="C71" s="28">
        <v>29</v>
      </c>
      <c r="D71" s="9" t="str">
        <f t="shared" si="23"/>
        <v>-</v>
      </c>
      <c r="E71" s="9">
        <v>69</v>
      </c>
      <c r="F71" s="28" t="str">
        <f t="shared" si="24"/>
        <v>-</v>
      </c>
      <c r="G71" s="28">
        <v>40</v>
      </c>
      <c r="H71" s="9" t="str">
        <f t="shared" si="25"/>
        <v>-</v>
      </c>
      <c r="I71" s="8">
        <v>71</v>
      </c>
      <c r="J71" s="28" t="str">
        <f t="shared" si="26"/>
        <v>-</v>
      </c>
      <c r="K71" s="29">
        <v>85</v>
      </c>
      <c r="L71" s="9" t="str">
        <f t="shared" si="27"/>
        <v>-</v>
      </c>
      <c r="M71" s="8">
        <v>100</v>
      </c>
      <c r="N71" s="28" t="str">
        <f t="shared" si="28"/>
        <v>-</v>
      </c>
      <c r="O71" s="29">
        <v>50</v>
      </c>
      <c r="P71" s="9" t="str">
        <f t="shared" si="29"/>
        <v>-</v>
      </c>
      <c r="Q71" s="8">
        <v>66</v>
      </c>
      <c r="R71" s="28" t="str">
        <f t="shared" si="30"/>
        <v>-</v>
      </c>
      <c r="S71" s="28">
        <v>81</v>
      </c>
      <c r="T71" s="9" t="str">
        <f t="shared" si="31"/>
        <v>-</v>
      </c>
      <c r="U71" s="8">
        <v>39</v>
      </c>
      <c r="V71" s="28" t="str">
        <f t="shared" si="32"/>
        <v>-</v>
      </c>
      <c r="W71" s="28">
        <v>20</v>
      </c>
      <c r="X71" s="9" t="str">
        <f t="shared" si="33"/>
        <v>-</v>
      </c>
      <c r="Y71" s="8">
        <v>49</v>
      </c>
      <c r="Z71" s="28" t="str">
        <f t="shared" si="34"/>
        <v>-</v>
      </c>
      <c r="AA71" s="28">
        <v>61</v>
      </c>
      <c r="AB71" s="9">
        <v>1</v>
      </c>
      <c r="AC71" s="8">
        <v>19</v>
      </c>
      <c r="AD71" s="28" t="str">
        <f t="shared" si="35"/>
        <v>-</v>
      </c>
      <c r="AE71" s="28">
        <v>44</v>
      </c>
      <c r="AF71" s="9" t="str">
        <f t="shared" si="36"/>
        <v>-</v>
      </c>
      <c r="AG71" s="8">
        <v>69</v>
      </c>
      <c r="AH71" s="28" t="str">
        <f t="shared" si="37"/>
        <v>-</v>
      </c>
      <c r="AI71" s="28">
        <v>60</v>
      </c>
      <c r="AJ71" s="9" t="str">
        <f t="shared" si="38"/>
        <v>-</v>
      </c>
      <c r="AK71" s="8">
        <v>50</v>
      </c>
      <c r="AL71" s="28" t="str">
        <f t="shared" si="39"/>
        <v>-</v>
      </c>
      <c r="AM71" s="28">
        <v>40</v>
      </c>
      <c r="AN71" s="9" t="str">
        <f t="shared" si="40"/>
        <v>-</v>
      </c>
      <c r="AO71" s="8">
        <v>86</v>
      </c>
      <c r="AP71" s="28" t="str">
        <f t="shared" si="41"/>
        <v>-</v>
      </c>
      <c r="AQ71" s="28">
        <v>70</v>
      </c>
      <c r="AR71" s="9" t="str">
        <f t="shared" si="42"/>
        <v>-</v>
      </c>
      <c r="AS71" s="91">
        <v>39</v>
      </c>
      <c r="AT71" s="28" t="str">
        <f t="shared" si="43"/>
        <v>-</v>
      </c>
      <c r="AU71" s="106">
        <v>64</v>
      </c>
      <c r="AV71" s="92">
        <f>'Exp_3 (Ann)'!Y71</f>
        <v>56.565217391304351</v>
      </c>
      <c r="AW71" s="79">
        <f>'Exp_3 (Ann)'!Z71</f>
        <v>21.328227320441119</v>
      </c>
    </row>
    <row r="72" spans="1:49" x14ac:dyDescent="0.2">
      <c r="A72" s="11" t="str">
        <f>'Exp_3 (All)'!A72</f>
        <v>RomeoJ_8_PckErr1</v>
      </c>
      <c r="B72" s="28" t="str">
        <f t="shared" si="22"/>
        <v>-</v>
      </c>
      <c r="C72" s="28">
        <v>21</v>
      </c>
      <c r="D72" s="9" t="str">
        <f t="shared" si="23"/>
        <v>-</v>
      </c>
      <c r="E72" s="9">
        <v>42</v>
      </c>
      <c r="F72" s="28" t="str">
        <f t="shared" si="24"/>
        <v>-</v>
      </c>
      <c r="G72" s="28">
        <v>38</v>
      </c>
      <c r="H72" s="9" t="str">
        <f t="shared" si="25"/>
        <v>-</v>
      </c>
      <c r="I72" s="8">
        <v>28</v>
      </c>
      <c r="J72" s="28" t="str">
        <f t="shared" si="26"/>
        <v>-</v>
      </c>
      <c r="K72" s="29">
        <v>34</v>
      </c>
      <c r="L72" s="9" t="str">
        <f t="shared" si="27"/>
        <v>-</v>
      </c>
      <c r="M72" s="8">
        <v>100</v>
      </c>
      <c r="N72" s="28" t="str">
        <f t="shared" si="28"/>
        <v>-</v>
      </c>
      <c r="O72" s="29">
        <v>28</v>
      </c>
      <c r="P72" s="9" t="str">
        <f t="shared" si="29"/>
        <v>-</v>
      </c>
      <c r="Q72" s="8">
        <v>47</v>
      </c>
      <c r="R72" s="28" t="str">
        <f t="shared" si="30"/>
        <v>-</v>
      </c>
      <c r="S72" s="28">
        <v>70</v>
      </c>
      <c r="T72" s="9" t="str">
        <f t="shared" si="31"/>
        <v>-</v>
      </c>
      <c r="U72" s="8">
        <v>50</v>
      </c>
      <c r="V72" s="28" t="str">
        <f t="shared" si="32"/>
        <v>-</v>
      </c>
      <c r="W72" s="28">
        <v>37</v>
      </c>
      <c r="X72" s="9" t="str">
        <f t="shared" si="33"/>
        <v>-</v>
      </c>
      <c r="Y72" s="8">
        <v>60</v>
      </c>
      <c r="Z72" s="28" t="str">
        <f t="shared" si="34"/>
        <v>-</v>
      </c>
      <c r="AA72" s="28">
        <v>24</v>
      </c>
      <c r="AB72" s="9">
        <v>1</v>
      </c>
      <c r="AC72" s="8">
        <v>20</v>
      </c>
      <c r="AD72" s="28" t="str">
        <f t="shared" si="35"/>
        <v>-</v>
      </c>
      <c r="AE72" s="28">
        <v>29</v>
      </c>
      <c r="AF72" s="9" t="str">
        <f t="shared" si="36"/>
        <v>-</v>
      </c>
      <c r="AG72" s="8">
        <v>62</v>
      </c>
      <c r="AH72" s="28" t="str">
        <f t="shared" si="37"/>
        <v>-</v>
      </c>
      <c r="AI72" s="28">
        <v>50</v>
      </c>
      <c r="AJ72" s="9" t="str">
        <f t="shared" si="38"/>
        <v>-</v>
      </c>
      <c r="AK72" s="8">
        <v>20</v>
      </c>
      <c r="AL72" s="28" t="str">
        <f t="shared" si="39"/>
        <v>-</v>
      </c>
      <c r="AM72" s="28">
        <v>50</v>
      </c>
      <c r="AN72" s="9" t="str">
        <f t="shared" si="40"/>
        <v>-</v>
      </c>
      <c r="AO72" s="8">
        <v>85</v>
      </c>
      <c r="AP72" s="28" t="str">
        <f t="shared" si="41"/>
        <v>-</v>
      </c>
      <c r="AQ72" s="28">
        <v>29</v>
      </c>
      <c r="AR72" s="9" t="str">
        <f t="shared" si="42"/>
        <v>-</v>
      </c>
      <c r="AS72" s="91">
        <v>50</v>
      </c>
      <c r="AT72" s="28" t="str">
        <f t="shared" si="43"/>
        <v>-</v>
      </c>
      <c r="AU72" s="106">
        <v>42</v>
      </c>
      <c r="AV72" s="92">
        <f>'Exp_3 (Ann)'!Y72</f>
        <v>44.173913043478258</v>
      </c>
      <c r="AW72" s="79">
        <f>'Exp_3 (Ann)'!Z72</f>
        <v>20.737870877637111</v>
      </c>
    </row>
    <row r="73" spans="1:49" x14ac:dyDescent="0.2">
      <c r="A73" s="11" t="str">
        <f>'Exp_3 (All)'!A73</f>
        <v>RomeoJ_8_PckErr3</v>
      </c>
      <c r="B73" s="28" t="str">
        <f t="shared" si="22"/>
        <v>-</v>
      </c>
      <c r="C73" s="28">
        <v>39</v>
      </c>
      <c r="D73" s="9" t="str">
        <f t="shared" si="23"/>
        <v>-</v>
      </c>
      <c r="E73" s="9">
        <v>81</v>
      </c>
      <c r="F73" s="28" t="str">
        <f t="shared" si="24"/>
        <v>-</v>
      </c>
      <c r="G73" s="28">
        <v>50</v>
      </c>
      <c r="H73" s="9" t="str">
        <f t="shared" si="25"/>
        <v>-</v>
      </c>
      <c r="I73" s="8">
        <v>78</v>
      </c>
      <c r="J73" s="28" t="str">
        <f t="shared" si="26"/>
        <v>-</v>
      </c>
      <c r="K73" s="29">
        <v>96</v>
      </c>
      <c r="L73" s="9" t="str">
        <f t="shared" si="27"/>
        <v>-</v>
      </c>
      <c r="M73" s="8">
        <v>100</v>
      </c>
      <c r="N73" s="28" t="str">
        <f t="shared" si="28"/>
        <v>-</v>
      </c>
      <c r="O73" s="29">
        <v>35</v>
      </c>
      <c r="P73" s="9" t="str">
        <f t="shared" si="29"/>
        <v>-</v>
      </c>
      <c r="Q73" s="8">
        <v>80</v>
      </c>
      <c r="R73" s="28" t="str">
        <f t="shared" si="30"/>
        <v>-</v>
      </c>
      <c r="S73" s="28">
        <v>96</v>
      </c>
      <c r="T73" s="9" t="str">
        <f t="shared" si="31"/>
        <v>-</v>
      </c>
      <c r="U73" s="8">
        <v>29</v>
      </c>
      <c r="V73" s="28" t="str">
        <f t="shared" si="32"/>
        <v>-</v>
      </c>
      <c r="W73" s="28">
        <v>39</v>
      </c>
      <c r="X73" s="9" t="str">
        <f t="shared" si="33"/>
        <v>-</v>
      </c>
      <c r="Y73" s="8">
        <v>60</v>
      </c>
      <c r="Z73" s="28" t="str">
        <f t="shared" si="34"/>
        <v>-</v>
      </c>
      <c r="AA73" s="28">
        <v>72</v>
      </c>
      <c r="AB73" s="9">
        <v>1</v>
      </c>
      <c r="AC73" s="8">
        <v>19</v>
      </c>
      <c r="AD73" s="28" t="str">
        <f t="shared" si="35"/>
        <v>-</v>
      </c>
      <c r="AE73" s="28">
        <v>59</v>
      </c>
      <c r="AF73" s="9" t="str">
        <f t="shared" si="36"/>
        <v>-</v>
      </c>
      <c r="AG73" s="8">
        <v>64</v>
      </c>
      <c r="AH73" s="28" t="str">
        <f t="shared" si="37"/>
        <v>-</v>
      </c>
      <c r="AI73" s="28">
        <v>60</v>
      </c>
      <c r="AJ73" s="9" t="str">
        <f t="shared" si="38"/>
        <v>-</v>
      </c>
      <c r="AK73" s="8">
        <v>30</v>
      </c>
      <c r="AL73" s="28" t="str">
        <f t="shared" si="39"/>
        <v>-</v>
      </c>
      <c r="AM73" s="28">
        <v>75</v>
      </c>
      <c r="AN73" s="9" t="str">
        <f t="shared" si="40"/>
        <v>-</v>
      </c>
      <c r="AO73" s="8">
        <v>84</v>
      </c>
      <c r="AP73" s="28" t="str">
        <f t="shared" si="41"/>
        <v>-</v>
      </c>
      <c r="AQ73" s="28">
        <v>90</v>
      </c>
      <c r="AR73" s="9" t="str">
        <f t="shared" si="42"/>
        <v>-</v>
      </c>
      <c r="AS73" s="91">
        <v>50</v>
      </c>
      <c r="AT73" s="28" t="str">
        <f t="shared" si="43"/>
        <v>-</v>
      </c>
      <c r="AU73" s="106">
        <v>60</v>
      </c>
      <c r="AV73" s="92">
        <f>'Exp_3 (Ann)'!Y73</f>
        <v>62.869565217391305</v>
      </c>
      <c r="AW73" s="79">
        <f>'Exp_3 (Ann)'!Z73</f>
        <v>23.624533372642492</v>
      </c>
    </row>
    <row r="74" spans="1:49" x14ac:dyDescent="0.2">
      <c r="A74" s="11" t="str">
        <f>'Exp_3 (All)'!A74</f>
        <v>RomeoJ_10_PckErr1</v>
      </c>
      <c r="B74" s="28" t="str">
        <f t="shared" si="22"/>
        <v>-</v>
      </c>
      <c r="C74" s="28">
        <v>29</v>
      </c>
      <c r="D74" s="9" t="str">
        <f t="shared" si="23"/>
        <v>-</v>
      </c>
      <c r="E74" s="9">
        <v>59</v>
      </c>
      <c r="F74" s="28" t="str">
        <f t="shared" si="24"/>
        <v>-</v>
      </c>
      <c r="G74" s="28">
        <v>50</v>
      </c>
      <c r="H74" s="9" t="str">
        <f t="shared" si="25"/>
        <v>-</v>
      </c>
      <c r="I74" s="8">
        <v>70</v>
      </c>
      <c r="J74" s="28" t="str">
        <f t="shared" si="26"/>
        <v>-</v>
      </c>
      <c r="K74" s="29">
        <v>64</v>
      </c>
      <c r="L74" s="9" t="str">
        <f t="shared" si="27"/>
        <v>-</v>
      </c>
      <c r="M74" s="8">
        <v>40</v>
      </c>
      <c r="N74" s="28" t="str">
        <f t="shared" si="28"/>
        <v>-</v>
      </c>
      <c r="O74" s="29">
        <v>19</v>
      </c>
      <c r="P74" s="9" t="str">
        <f t="shared" si="29"/>
        <v>-</v>
      </c>
      <c r="Q74" s="8">
        <v>67</v>
      </c>
      <c r="R74" s="28" t="str">
        <f t="shared" si="30"/>
        <v>-</v>
      </c>
      <c r="S74" s="28">
        <v>89</v>
      </c>
      <c r="T74" s="9" t="str">
        <f t="shared" si="31"/>
        <v>-</v>
      </c>
      <c r="U74" s="8">
        <v>49</v>
      </c>
      <c r="V74" s="28" t="str">
        <f t="shared" si="32"/>
        <v>-</v>
      </c>
      <c r="W74" s="28">
        <v>18</v>
      </c>
      <c r="X74" s="9" t="str">
        <f t="shared" si="33"/>
        <v>-</v>
      </c>
      <c r="Y74" s="8">
        <v>59</v>
      </c>
      <c r="Z74" s="28" t="str">
        <f t="shared" si="34"/>
        <v>-</v>
      </c>
      <c r="AA74" s="28">
        <v>50</v>
      </c>
      <c r="AB74" s="9">
        <v>1</v>
      </c>
      <c r="AC74" s="8">
        <v>30</v>
      </c>
      <c r="AD74" s="28" t="str">
        <f t="shared" si="35"/>
        <v>-</v>
      </c>
      <c r="AE74" s="28">
        <v>42</v>
      </c>
      <c r="AF74" s="9" t="str">
        <f t="shared" si="36"/>
        <v>-</v>
      </c>
      <c r="AG74" s="8">
        <v>30</v>
      </c>
      <c r="AH74" s="28" t="str">
        <f t="shared" si="37"/>
        <v>-</v>
      </c>
      <c r="AI74" s="28">
        <v>50</v>
      </c>
      <c r="AJ74" s="9" t="str">
        <f t="shared" si="38"/>
        <v>-</v>
      </c>
      <c r="AK74" s="8">
        <v>19</v>
      </c>
      <c r="AL74" s="28" t="str">
        <f t="shared" si="39"/>
        <v>-</v>
      </c>
      <c r="AM74" s="28">
        <v>60</v>
      </c>
      <c r="AN74" s="9" t="str">
        <f t="shared" si="40"/>
        <v>-</v>
      </c>
      <c r="AO74" s="8">
        <v>70</v>
      </c>
      <c r="AP74" s="28" t="str">
        <f t="shared" si="41"/>
        <v>-</v>
      </c>
      <c r="AQ74" s="28">
        <v>39</v>
      </c>
      <c r="AR74" s="9" t="str">
        <f t="shared" si="42"/>
        <v>-</v>
      </c>
      <c r="AS74" s="91">
        <v>70</v>
      </c>
      <c r="AT74" s="28" t="str">
        <f t="shared" si="43"/>
        <v>-</v>
      </c>
      <c r="AU74" s="106">
        <v>48</v>
      </c>
      <c r="AV74" s="92">
        <f>'Exp_3 (Ann)'!Y74</f>
        <v>48.739130434782609</v>
      </c>
      <c r="AW74" s="79">
        <f>'Exp_3 (Ann)'!Z74</f>
        <v>18.95980770736864</v>
      </c>
    </row>
    <row r="75" spans="1:49" x14ac:dyDescent="0.2">
      <c r="A75" s="11" t="str">
        <f>'Exp_3 (All)'!A75</f>
        <v>RomeoJ_10_PckErr3</v>
      </c>
      <c r="B75" s="28" t="str">
        <f t="shared" si="22"/>
        <v>-</v>
      </c>
      <c r="C75" s="28">
        <v>30</v>
      </c>
      <c r="D75" s="9" t="str">
        <f t="shared" si="23"/>
        <v>-</v>
      </c>
      <c r="E75" s="9">
        <v>74</v>
      </c>
      <c r="F75" s="28" t="str">
        <f t="shared" si="24"/>
        <v>-</v>
      </c>
      <c r="G75" s="28">
        <v>78</v>
      </c>
      <c r="H75" s="9" t="str">
        <f t="shared" si="25"/>
        <v>-</v>
      </c>
      <c r="I75" s="8">
        <v>58</v>
      </c>
      <c r="J75" s="28" t="str">
        <f t="shared" si="26"/>
        <v>-</v>
      </c>
      <c r="K75" s="29">
        <v>84</v>
      </c>
      <c r="L75" s="9" t="str">
        <f t="shared" si="27"/>
        <v>-</v>
      </c>
      <c r="M75" s="8">
        <v>100</v>
      </c>
      <c r="N75" s="28" t="str">
        <f t="shared" si="28"/>
        <v>-</v>
      </c>
      <c r="O75" s="29">
        <v>61</v>
      </c>
      <c r="P75" s="9" t="str">
        <f t="shared" si="29"/>
        <v>-</v>
      </c>
      <c r="Q75" s="8">
        <v>68</v>
      </c>
      <c r="R75" s="28" t="str">
        <f t="shared" si="30"/>
        <v>-</v>
      </c>
      <c r="S75" s="28">
        <v>91</v>
      </c>
      <c r="T75" s="9" t="str">
        <f t="shared" si="31"/>
        <v>-</v>
      </c>
      <c r="U75" s="8">
        <v>61</v>
      </c>
      <c r="V75" s="28" t="str">
        <f t="shared" si="32"/>
        <v>-</v>
      </c>
      <c r="W75" s="28">
        <v>38</v>
      </c>
      <c r="X75" s="9" t="str">
        <f t="shared" si="33"/>
        <v>-</v>
      </c>
      <c r="Y75" s="8">
        <v>90</v>
      </c>
      <c r="Z75" s="28" t="str">
        <f t="shared" si="34"/>
        <v>-</v>
      </c>
      <c r="AA75" s="28">
        <v>61</v>
      </c>
      <c r="AB75" s="9">
        <v>1</v>
      </c>
      <c r="AC75" s="8">
        <v>30</v>
      </c>
      <c r="AD75" s="28" t="str">
        <f t="shared" si="35"/>
        <v>-</v>
      </c>
      <c r="AE75" s="28">
        <v>72</v>
      </c>
      <c r="AF75" s="9" t="str">
        <f t="shared" si="36"/>
        <v>-</v>
      </c>
      <c r="AG75" s="8">
        <v>10</v>
      </c>
      <c r="AH75" s="28" t="str">
        <f t="shared" si="37"/>
        <v>-</v>
      </c>
      <c r="AI75" s="28">
        <v>70</v>
      </c>
      <c r="AJ75" s="9" t="str">
        <f t="shared" si="38"/>
        <v>-</v>
      </c>
      <c r="AK75" s="8">
        <v>41</v>
      </c>
      <c r="AL75" s="28" t="str">
        <f t="shared" si="39"/>
        <v>-</v>
      </c>
      <c r="AM75" s="28">
        <v>83</v>
      </c>
      <c r="AN75" s="9" t="str">
        <f t="shared" si="40"/>
        <v>-</v>
      </c>
      <c r="AO75" s="8">
        <v>96</v>
      </c>
      <c r="AP75" s="28" t="str">
        <f t="shared" si="41"/>
        <v>-</v>
      </c>
      <c r="AQ75" s="28">
        <v>50</v>
      </c>
      <c r="AR75" s="9" t="str">
        <f t="shared" si="42"/>
        <v>-</v>
      </c>
      <c r="AS75" s="91">
        <v>70</v>
      </c>
      <c r="AT75" s="28" t="str">
        <f t="shared" si="43"/>
        <v>-</v>
      </c>
      <c r="AU75" s="106">
        <v>76</v>
      </c>
      <c r="AV75" s="92">
        <f>'Exp_3 (Ann)'!Y75</f>
        <v>64.869565217391298</v>
      </c>
      <c r="AW75" s="79">
        <f>'Exp_3 (Ann)'!Z75</f>
        <v>23.112972248631461</v>
      </c>
    </row>
    <row r="76" spans="1:49" x14ac:dyDescent="0.2">
      <c r="A76" s="11" t="str">
        <f>'Exp_3 (All)'!A76</f>
        <v>RomeoJ_11_PckErr1</v>
      </c>
      <c r="B76" s="28" t="str">
        <f t="shared" si="22"/>
        <v>-</v>
      </c>
      <c r="C76" s="28">
        <v>30</v>
      </c>
      <c r="D76" s="9" t="str">
        <f t="shared" si="23"/>
        <v>-</v>
      </c>
      <c r="E76" s="9">
        <v>70</v>
      </c>
      <c r="F76" s="28" t="str">
        <f t="shared" si="24"/>
        <v>-</v>
      </c>
      <c r="G76" s="28">
        <v>50</v>
      </c>
      <c r="H76" s="9" t="str">
        <f t="shared" si="25"/>
        <v>-</v>
      </c>
      <c r="I76" s="8">
        <v>59</v>
      </c>
      <c r="J76" s="28" t="str">
        <f t="shared" si="26"/>
        <v>-</v>
      </c>
      <c r="K76" s="29">
        <v>90</v>
      </c>
      <c r="L76" s="9" t="str">
        <f t="shared" si="27"/>
        <v>-</v>
      </c>
      <c r="M76" s="8">
        <v>80</v>
      </c>
      <c r="N76" s="28" t="str">
        <f t="shared" si="28"/>
        <v>-</v>
      </c>
      <c r="O76" s="29">
        <v>49</v>
      </c>
      <c r="P76" s="9" t="str">
        <f t="shared" si="29"/>
        <v>-</v>
      </c>
      <c r="Q76" s="8">
        <v>49</v>
      </c>
      <c r="R76" s="28" t="str">
        <f t="shared" si="30"/>
        <v>-</v>
      </c>
      <c r="S76" s="28">
        <v>70</v>
      </c>
      <c r="T76" s="9" t="str">
        <f t="shared" si="31"/>
        <v>-</v>
      </c>
      <c r="U76" s="8">
        <v>59</v>
      </c>
      <c r="V76" s="28" t="str">
        <f t="shared" si="32"/>
        <v>-</v>
      </c>
      <c r="W76" s="28">
        <v>20</v>
      </c>
      <c r="X76" s="9" t="str">
        <f t="shared" si="33"/>
        <v>-</v>
      </c>
      <c r="Y76" s="8">
        <v>50</v>
      </c>
      <c r="Z76" s="28" t="str">
        <f t="shared" si="34"/>
        <v>-</v>
      </c>
      <c r="AA76" s="28">
        <v>47</v>
      </c>
      <c r="AB76" s="9">
        <v>1</v>
      </c>
      <c r="AC76" s="8">
        <v>40</v>
      </c>
      <c r="AD76" s="28" t="str">
        <f t="shared" si="35"/>
        <v>-</v>
      </c>
      <c r="AE76" s="28">
        <v>60</v>
      </c>
      <c r="AF76" s="9" t="str">
        <f t="shared" si="36"/>
        <v>-</v>
      </c>
      <c r="AG76" s="8">
        <v>65</v>
      </c>
      <c r="AH76" s="28" t="str">
        <f t="shared" si="37"/>
        <v>-</v>
      </c>
      <c r="AI76" s="28">
        <v>82</v>
      </c>
      <c r="AJ76" s="9" t="str">
        <f t="shared" si="38"/>
        <v>-</v>
      </c>
      <c r="AK76" s="8">
        <v>29</v>
      </c>
      <c r="AL76" s="28" t="str">
        <f t="shared" si="39"/>
        <v>-</v>
      </c>
      <c r="AM76" s="28">
        <v>78</v>
      </c>
      <c r="AN76" s="9" t="str">
        <f t="shared" si="40"/>
        <v>-</v>
      </c>
      <c r="AO76" s="8">
        <v>85</v>
      </c>
      <c r="AP76" s="28" t="str">
        <f t="shared" si="41"/>
        <v>-</v>
      </c>
      <c r="AQ76" s="28">
        <v>49</v>
      </c>
      <c r="AR76" s="9" t="str">
        <f t="shared" si="42"/>
        <v>-</v>
      </c>
      <c r="AS76" s="91">
        <v>80</v>
      </c>
      <c r="AT76" s="28" t="str">
        <f t="shared" si="43"/>
        <v>-</v>
      </c>
      <c r="AU76" s="106">
        <v>50</v>
      </c>
      <c r="AV76" s="92">
        <f>'Exp_3 (Ann)'!Y76</f>
        <v>58.304347826086953</v>
      </c>
      <c r="AW76" s="79">
        <f>'Exp_3 (Ann)'!Z76</f>
        <v>19.0535961354202</v>
      </c>
    </row>
    <row r="77" spans="1:49" x14ac:dyDescent="0.2">
      <c r="A77" s="11" t="str">
        <f>'Exp_3 (All)'!A77</f>
        <v>RomeoJ_11_PckErr3</v>
      </c>
      <c r="B77" s="28" t="str">
        <f t="shared" si="22"/>
        <v>-</v>
      </c>
      <c r="C77" s="28">
        <v>59</v>
      </c>
      <c r="D77" s="9" t="str">
        <f t="shared" si="23"/>
        <v>-</v>
      </c>
      <c r="E77" s="9">
        <v>82</v>
      </c>
      <c r="F77" s="28" t="str">
        <f t="shared" si="24"/>
        <v>-</v>
      </c>
      <c r="G77" s="28">
        <v>67</v>
      </c>
      <c r="H77" s="9" t="str">
        <f t="shared" si="25"/>
        <v>-</v>
      </c>
      <c r="I77" s="8">
        <v>66</v>
      </c>
      <c r="J77" s="28" t="str">
        <f t="shared" si="26"/>
        <v>-</v>
      </c>
      <c r="K77" s="29">
        <v>100</v>
      </c>
      <c r="L77" s="9" t="str">
        <f t="shared" si="27"/>
        <v>-</v>
      </c>
      <c r="M77" s="8">
        <v>81</v>
      </c>
      <c r="N77" s="28" t="str">
        <f t="shared" si="28"/>
        <v>-</v>
      </c>
      <c r="O77" s="29">
        <v>50</v>
      </c>
      <c r="P77" s="9" t="str">
        <f t="shared" si="29"/>
        <v>-</v>
      </c>
      <c r="Q77" s="8">
        <v>74</v>
      </c>
      <c r="R77" s="28" t="str">
        <f t="shared" si="30"/>
        <v>-</v>
      </c>
      <c r="S77" s="28">
        <v>85</v>
      </c>
      <c r="T77" s="9" t="str">
        <f t="shared" si="31"/>
        <v>-</v>
      </c>
      <c r="U77" s="8">
        <v>69</v>
      </c>
      <c r="V77" s="28" t="str">
        <f t="shared" si="32"/>
        <v>-</v>
      </c>
      <c r="W77" s="28">
        <v>79</v>
      </c>
      <c r="X77" s="9" t="str">
        <f t="shared" si="33"/>
        <v>-</v>
      </c>
      <c r="Y77" s="8">
        <v>90</v>
      </c>
      <c r="Z77" s="28" t="str">
        <f t="shared" si="34"/>
        <v>-</v>
      </c>
      <c r="AA77" s="28">
        <v>45</v>
      </c>
      <c r="AB77" s="9">
        <v>1</v>
      </c>
      <c r="AC77" s="8">
        <v>49</v>
      </c>
      <c r="AD77" s="28" t="str">
        <f t="shared" si="35"/>
        <v>-</v>
      </c>
      <c r="AE77" s="28">
        <v>71</v>
      </c>
      <c r="AF77" s="9" t="str">
        <f t="shared" si="36"/>
        <v>-</v>
      </c>
      <c r="AG77" s="8">
        <v>71</v>
      </c>
      <c r="AH77" s="28" t="str">
        <f t="shared" si="37"/>
        <v>-</v>
      </c>
      <c r="AI77" s="28">
        <v>61</v>
      </c>
      <c r="AJ77" s="9" t="str">
        <f t="shared" si="38"/>
        <v>-</v>
      </c>
      <c r="AK77" s="8">
        <v>50</v>
      </c>
      <c r="AL77" s="28" t="str">
        <f t="shared" si="39"/>
        <v>-</v>
      </c>
      <c r="AM77" s="28">
        <v>73</v>
      </c>
      <c r="AN77" s="9" t="str">
        <f t="shared" si="40"/>
        <v>-</v>
      </c>
      <c r="AO77" s="8">
        <v>95</v>
      </c>
      <c r="AP77" s="28" t="str">
        <f t="shared" si="41"/>
        <v>-</v>
      </c>
      <c r="AQ77" s="28">
        <v>70</v>
      </c>
      <c r="AR77" s="9" t="str">
        <f t="shared" si="42"/>
        <v>-</v>
      </c>
      <c r="AS77" s="91">
        <v>50</v>
      </c>
      <c r="AT77" s="28" t="str">
        <f t="shared" si="43"/>
        <v>-</v>
      </c>
      <c r="AU77" s="106">
        <v>69</v>
      </c>
      <c r="AV77" s="92">
        <f>'Exp_3 (Ann)'!Y77</f>
        <v>69.826086956521735</v>
      </c>
      <c r="AW77" s="79">
        <f>'Exp_3 (Ann)'!Z77</f>
        <v>15.101631982588806</v>
      </c>
    </row>
    <row r="78" spans="1:49" x14ac:dyDescent="0.2">
      <c r="A78" s="11" t="str">
        <f>'Exp_3 (All)'!A78</f>
        <v>RomeoJ_12_PckErr1</v>
      </c>
      <c r="B78" s="28" t="str">
        <f t="shared" si="22"/>
        <v>-</v>
      </c>
      <c r="C78" s="28">
        <v>18</v>
      </c>
      <c r="D78" s="9" t="str">
        <f t="shared" si="23"/>
        <v>-</v>
      </c>
      <c r="E78" s="9">
        <v>68</v>
      </c>
      <c r="F78" s="28" t="str">
        <f t="shared" si="24"/>
        <v>-</v>
      </c>
      <c r="G78" s="28">
        <v>56</v>
      </c>
      <c r="H78" s="9" t="str">
        <f t="shared" si="25"/>
        <v>-</v>
      </c>
      <c r="I78" s="8">
        <v>49</v>
      </c>
      <c r="J78" s="28" t="str">
        <f t="shared" si="26"/>
        <v>-</v>
      </c>
      <c r="K78" s="29">
        <v>74</v>
      </c>
      <c r="L78" s="9" t="str">
        <f t="shared" si="27"/>
        <v>-</v>
      </c>
      <c r="M78" s="8">
        <v>70</v>
      </c>
      <c r="N78" s="28" t="str">
        <f t="shared" si="28"/>
        <v>-</v>
      </c>
      <c r="O78" s="29">
        <v>40</v>
      </c>
      <c r="P78" s="9" t="str">
        <f t="shared" si="29"/>
        <v>-</v>
      </c>
      <c r="Q78" s="8">
        <v>62</v>
      </c>
      <c r="R78" s="28" t="str">
        <f t="shared" si="30"/>
        <v>-</v>
      </c>
      <c r="S78" s="28">
        <v>79</v>
      </c>
      <c r="T78" s="9" t="str">
        <f t="shared" si="31"/>
        <v>-</v>
      </c>
      <c r="U78" s="8">
        <v>50</v>
      </c>
      <c r="V78" s="28" t="str">
        <f t="shared" si="32"/>
        <v>-</v>
      </c>
      <c r="W78" s="28">
        <v>18</v>
      </c>
      <c r="X78" s="9" t="str">
        <f t="shared" si="33"/>
        <v>-</v>
      </c>
      <c r="Y78" s="8">
        <v>70</v>
      </c>
      <c r="Z78" s="28" t="str">
        <f t="shared" si="34"/>
        <v>-</v>
      </c>
      <c r="AA78" s="28">
        <v>30</v>
      </c>
      <c r="AB78" s="9">
        <v>1</v>
      </c>
      <c r="AC78" s="8">
        <v>40</v>
      </c>
      <c r="AD78" s="28" t="str">
        <f t="shared" si="35"/>
        <v>-</v>
      </c>
      <c r="AE78" s="28">
        <v>41</v>
      </c>
      <c r="AF78" s="9" t="str">
        <f t="shared" si="36"/>
        <v>-</v>
      </c>
      <c r="AG78" s="8">
        <v>70</v>
      </c>
      <c r="AH78" s="28" t="str">
        <f t="shared" si="37"/>
        <v>-</v>
      </c>
      <c r="AI78" s="28">
        <v>51</v>
      </c>
      <c r="AJ78" s="9" t="str">
        <f t="shared" si="38"/>
        <v>-</v>
      </c>
      <c r="AK78" s="8">
        <v>29</v>
      </c>
      <c r="AL78" s="28" t="str">
        <f t="shared" si="39"/>
        <v>-</v>
      </c>
      <c r="AM78" s="28">
        <v>79</v>
      </c>
      <c r="AN78" s="9" t="str">
        <f t="shared" si="40"/>
        <v>-</v>
      </c>
      <c r="AO78" s="8">
        <v>74</v>
      </c>
      <c r="AP78" s="28" t="str">
        <f t="shared" si="41"/>
        <v>-</v>
      </c>
      <c r="AQ78" s="28">
        <v>39</v>
      </c>
      <c r="AR78" s="9" t="str">
        <f t="shared" si="42"/>
        <v>-</v>
      </c>
      <c r="AS78" s="91">
        <v>50</v>
      </c>
      <c r="AT78" s="28" t="str">
        <f t="shared" si="43"/>
        <v>-</v>
      </c>
      <c r="AU78" s="106">
        <v>59</v>
      </c>
      <c r="AV78" s="92">
        <f>'Exp_3 (Ann)'!Y78</f>
        <v>52.869565217391305</v>
      </c>
      <c r="AW78" s="79">
        <f>'Exp_3 (Ann)'!Z78</f>
        <v>18.735732384515686</v>
      </c>
    </row>
    <row r="79" spans="1:49" x14ac:dyDescent="0.2">
      <c r="A79" s="11" t="str">
        <f>'Exp_3 (All)'!A79</f>
        <v>RomeoJ_12_PckErr3</v>
      </c>
      <c r="B79" s="28" t="str">
        <f t="shared" si="22"/>
        <v>-</v>
      </c>
      <c r="C79" s="28">
        <v>20</v>
      </c>
      <c r="D79" s="9" t="str">
        <f t="shared" si="23"/>
        <v>-</v>
      </c>
      <c r="E79" s="9">
        <v>81</v>
      </c>
      <c r="F79" s="28" t="str">
        <f t="shared" si="24"/>
        <v>-</v>
      </c>
      <c r="G79" s="28">
        <v>60</v>
      </c>
      <c r="H79" s="9" t="str">
        <f t="shared" si="25"/>
        <v>-</v>
      </c>
      <c r="I79" s="8">
        <v>69</v>
      </c>
      <c r="J79" s="28" t="str">
        <f t="shared" si="26"/>
        <v>-</v>
      </c>
      <c r="K79" s="29">
        <v>100</v>
      </c>
      <c r="L79" s="9" t="str">
        <f t="shared" si="27"/>
        <v>-</v>
      </c>
      <c r="M79" s="8">
        <v>100</v>
      </c>
      <c r="N79" s="28" t="str">
        <f t="shared" si="28"/>
        <v>-</v>
      </c>
      <c r="O79" s="29">
        <v>60</v>
      </c>
      <c r="P79" s="9" t="str">
        <f t="shared" si="29"/>
        <v>-</v>
      </c>
      <c r="Q79" s="8">
        <v>55</v>
      </c>
      <c r="R79" s="28" t="str">
        <f t="shared" si="30"/>
        <v>-</v>
      </c>
      <c r="S79" s="28">
        <v>91</v>
      </c>
      <c r="T79" s="9" t="str">
        <f t="shared" si="31"/>
        <v>-</v>
      </c>
      <c r="U79" s="8">
        <v>61</v>
      </c>
      <c r="V79" s="28" t="str">
        <f t="shared" si="32"/>
        <v>-</v>
      </c>
      <c r="W79" s="28">
        <v>83</v>
      </c>
      <c r="X79" s="9" t="str">
        <f t="shared" si="33"/>
        <v>-</v>
      </c>
      <c r="Y79" s="8">
        <v>70</v>
      </c>
      <c r="Z79" s="28" t="str">
        <f t="shared" si="34"/>
        <v>-</v>
      </c>
      <c r="AA79" s="28">
        <v>59</v>
      </c>
      <c r="AB79" s="9">
        <v>1</v>
      </c>
      <c r="AC79" s="8">
        <v>30</v>
      </c>
      <c r="AD79" s="28" t="str">
        <f t="shared" si="35"/>
        <v>-</v>
      </c>
      <c r="AE79" s="28">
        <v>63</v>
      </c>
      <c r="AF79" s="9" t="str">
        <f t="shared" si="36"/>
        <v>-</v>
      </c>
      <c r="AG79" s="8">
        <v>72</v>
      </c>
      <c r="AH79" s="28" t="str">
        <f t="shared" si="37"/>
        <v>-</v>
      </c>
      <c r="AI79" s="28">
        <v>70</v>
      </c>
      <c r="AJ79" s="9" t="str">
        <f t="shared" si="38"/>
        <v>-</v>
      </c>
      <c r="AK79" s="8">
        <v>50</v>
      </c>
      <c r="AL79" s="28" t="str">
        <f t="shared" si="39"/>
        <v>-</v>
      </c>
      <c r="AM79" s="28">
        <v>70</v>
      </c>
      <c r="AN79" s="9" t="str">
        <f t="shared" si="40"/>
        <v>-</v>
      </c>
      <c r="AO79" s="8">
        <v>89</v>
      </c>
      <c r="AP79" s="28" t="str">
        <f t="shared" si="41"/>
        <v>-</v>
      </c>
      <c r="AQ79" s="28">
        <v>50</v>
      </c>
      <c r="AR79" s="9" t="str">
        <f t="shared" si="42"/>
        <v>-</v>
      </c>
      <c r="AS79" s="91">
        <v>60</v>
      </c>
      <c r="AT79" s="28" t="str">
        <f t="shared" si="43"/>
        <v>-</v>
      </c>
      <c r="AU79" s="106">
        <v>88</v>
      </c>
      <c r="AV79" s="92">
        <f>'Exp_3 (Ann)'!Y79</f>
        <v>67.434782608695656</v>
      </c>
      <c r="AW79" s="79">
        <f>'Exp_3 (Ann)'!Z79</f>
        <v>19.938145457107453</v>
      </c>
    </row>
    <row r="80" spans="1:49" x14ac:dyDescent="0.2">
      <c r="A80" s="11" t="str">
        <f>'Exp_3 (All)'!A80</f>
        <v>RomeoJ_14_PckErr1</v>
      </c>
      <c r="B80" s="28" t="str">
        <f t="shared" si="22"/>
        <v>-</v>
      </c>
      <c r="C80" s="28">
        <v>20</v>
      </c>
      <c r="D80" s="9" t="str">
        <f t="shared" si="23"/>
        <v>-</v>
      </c>
      <c r="E80" s="9">
        <v>54</v>
      </c>
      <c r="F80" s="28" t="str">
        <f t="shared" si="24"/>
        <v>-</v>
      </c>
      <c r="G80" s="28">
        <v>64</v>
      </c>
      <c r="H80" s="9" t="str">
        <f t="shared" si="25"/>
        <v>-</v>
      </c>
      <c r="I80" s="8">
        <v>73</v>
      </c>
      <c r="J80" s="28" t="str">
        <f t="shared" si="26"/>
        <v>-</v>
      </c>
      <c r="K80" s="29">
        <v>75</v>
      </c>
      <c r="L80" s="9" t="str">
        <f t="shared" si="27"/>
        <v>-</v>
      </c>
      <c r="M80" s="8">
        <v>69</v>
      </c>
      <c r="N80" s="28" t="str">
        <f t="shared" si="28"/>
        <v>-</v>
      </c>
      <c r="O80" s="29">
        <v>60</v>
      </c>
      <c r="P80" s="9" t="str">
        <f t="shared" si="29"/>
        <v>-</v>
      </c>
      <c r="Q80" s="8">
        <v>61</v>
      </c>
      <c r="R80" s="28" t="str">
        <f t="shared" si="30"/>
        <v>-</v>
      </c>
      <c r="S80" s="28">
        <v>89</v>
      </c>
      <c r="T80" s="9" t="str">
        <f t="shared" si="31"/>
        <v>-</v>
      </c>
      <c r="U80" s="8">
        <v>51</v>
      </c>
      <c r="V80" s="28" t="str">
        <f t="shared" si="32"/>
        <v>-</v>
      </c>
      <c r="W80" s="28">
        <v>51</v>
      </c>
      <c r="X80" s="9" t="str">
        <f t="shared" si="33"/>
        <v>-</v>
      </c>
      <c r="Y80" s="8">
        <v>80</v>
      </c>
      <c r="Z80" s="28" t="str">
        <f t="shared" si="34"/>
        <v>-</v>
      </c>
      <c r="AA80" s="28">
        <v>39</v>
      </c>
      <c r="AB80" s="9">
        <v>1</v>
      </c>
      <c r="AC80" s="8">
        <v>40</v>
      </c>
      <c r="AD80" s="28" t="str">
        <f t="shared" si="35"/>
        <v>-</v>
      </c>
      <c r="AE80" s="28">
        <v>51</v>
      </c>
      <c r="AF80" s="9" t="str">
        <f t="shared" si="36"/>
        <v>-</v>
      </c>
      <c r="AG80" s="8">
        <v>65</v>
      </c>
      <c r="AH80" s="28" t="str">
        <f t="shared" si="37"/>
        <v>-</v>
      </c>
      <c r="AI80" s="28">
        <v>69</v>
      </c>
      <c r="AJ80" s="9" t="str">
        <f t="shared" si="38"/>
        <v>-</v>
      </c>
      <c r="AK80" s="8">
        <v>40</v>
      </c>
      <c r="AL80" s="28" t="str">
        <f t="shared" si="39"/>
        <v>-</v>
      </c>
      <c r="AM80" s="28">
        <v>78</v>
      </c>
      <c r="AN80" s="9" t="str">
        <f t="shared" si="40"/>
        <v>-</v>
      </c>
      <c r="AO80" s="8">
        <v>95</v>
      </c>
      <c r="AP80" s="28" t="str">
        <f t="shared" si="41"/>
        <v>-</v>
      </c>
      <c r="AQ80" s="28">
        <v>80</v>
      </c>
      <c r="AR80" s="9" t="str">
        <f t="shared" si="42"/>
        <v>-</v>
      </c>
      <c r="AS80" s="91">
        <v>79</v>
      </c>
      <c r="AT80" s="28" t="str">
        <f t="shared" si="43"/>
        <v>-</v>
      </c>
      <c r="AU80" s="106">
        <v>76</v>
      </c>
      <c r="AV80" s="92">
        <f>'Exp_3 (Ann)'!Y80</f>
        <v>63.434782608695649</v>
      </c>
      <c r="AW80" s="79">
        <f>'Exp_3 (Ann)'!Z80</f>
        <v>18.157958653179954</v>
      </c>
    </row>
    <row r="81" spans="1:49" x14ac:dyDescent="0.2">
      <c r="A81" s="11" t="str">
        <f>'Exp_3 (All)'!A81</f>
        <v>RomeoJ_14_PckErr3</v>
      </c>
      <c r="B81" s="28" t="str">
        <f t="shared" si="22"/>
        <v>-</v>
      </c>
      <c r="C81" s="29">
        <v>50</v>
      </c>
      <c r="D81" s="9" t="str">
        <f t="shared" si="23"/>
        <v>-</v>
      </c>
      <c r="E81" s="8">
        <v>71</v>
      </c>
      <c r="F81" s="28" t="str">
        <f t="shared" si="24"/>
        <v>-</v>
      </c>
      <c r="G81" s="29">
        <v>64</v>
      </c>
      <c r="H81" s="9" t="str">
        <f t="shared" si="25"/>
        <v>-</v>
      </c>
      <c r="I81" s="21">
        <v>69</v>
      </c>
      <c r="J81" s="28" t="str">
        <f t="shared" si="26"/>
        <v>-</v>
      </c>
      <c r="K81" s="29">
        <v>85</v>
      </c>
      <c r="L81" s="9" t="str">
        <f t="shared" si="27"/>
        <v>-</v>
      </c>
      <c r="M81" s="21">
        <v>100</v>
      </c>
      <c r="N81" s="28" t="str">
        <f t="shared" si="28"/>
        <v>-</v>
      </c>
      <c r="O81" s="29">
        <v>40</v>
      </c>
      <c r="P81" s="9" t="str">
        <f t="shared" si="29"/>
        <v>-</v>
      </c>
      <c r="Q81" s="8">
        <v>74</v>
      </c>
      <c r="R81" s="28" t="str">
        <f t="shared" si="30"/>
        <v>-</v>
      </c>
      <c r="S81" s="28">
        <v>92</v>
      </c>
      <c r="T81" s="9" t="str">
        <f t="shared" si="31"/>
        <v>-</v>
      </c>
      <c r="U81" s="8">
        <v>69</v>
      </c>
      <c r="V81" s="28" t="str">
        <f t="shared" si="32"/>
        <v>-</v>
      </c>
      <c r="W81" s="28">
        <v>100</v>
      </c>
      <c r="X81" s="9" t="str">
        <f t="shared" si="33"/>
        <v>-</v>
      </c>
      <c r="Y81" s="8">
        <v>80</v>
      </c>
      <c r="Z81" s="28" t="str">
        <f t="shared" si="34"/>
        <v>-</v>
      </c>
      <c r="AA81" s="28">
        <v>59</v>
      </c>
      <c r="AB81" s="9">
        <v>1</v>
      </c>
      <c r="AC81" s="8">
        <v>50</v>
      </c>
      <c r="AD81" s="28" t="str">
        <f t="shared" si="35"/>
        <v>-</v>
      </c>
      <c r="AE81" s="28">
        <v>53</v>
      </c>
      <c r="AF81" s="9" t="str">
        <f t="shared" si="36"/>
        <v>-</v>
      </c>
      <c r="AG81" s="8">
        <v>79</v>
      </c>
      <c r="AH81" s="28" t="str">
        <f t="shared" si="37"/>
        <v>-</v>
      </c>
      <c r="AI81" s="28">
        <v>88</v>
      </c>
      <c r="AJ81" s="9" t="str">
        <f t="shared" si="38"/>
        <v>-</v>
      </c>
      <c r="AK81" s="8">
        <v>50</v>
      </c>
      <c r="AL81" s="28" t="str">
        <f t="shared" si="39"/>
        <v>-</v>
      </c>
      <c r="AM81" s="28">
        <v>81</v>
      </c>
      <c r="AN81" s="9" t="str">
        <f t="shared" si="40"/>
        <v>-</v>
      </c>
      <c r="AO81" s="8">
        <v>94</v>
      </c>
      <c r="AP81" s="28" t="str">
        <f t="shared" si="41"/>
        <v>-</v>
      </c>
      <c r="AQ81" s="28">
        <v>70</v>
      </c>
      <c r="AR81" s="9" t="str">
        <f t="shared" si="42"/>
        <v>-</v>
      </c>
      <c r="AS81" s="91">
        <v>50</v>
      </c>
      <c r="AT81" s="28" t="str">
        <f t="shared" si="43"/>
        <v>-</v>
      </c>
      <c r="AU81" s="106">
        <v>78</v>
      </c>
      <c r="AV81" s="92">
        <f>'Exp_3 (Ann)'!Y81</f>
        <v>71.565217391304344</v>
      </c>
      <c r="AW81" s="79">
        <f>'Exp_3 (Ann)'!Z81</f>
        <v>17.429927468050515</v>
      </c>
    </row>
    <row r="82" spans="1:49" x14ac:dyDescent="0.2">
      <c r="A82" s="11" t="str">
        <f>'Exp_3 (All)'!A82</f>
        <v>RomeoJ_15_PckErr1</v>
      </c>
      <c r="B82" s="28" t="str">
        <f t="shared" si="22"/>
        <v>-</v>
      </c>
      <c r="C82" s="28">
        <v>69</v>
      </c>
      <c r="D82" s="9" t="str">
        <f t="shared" si="23"/>
        <v>-</v>
      </c>
      <c r="E82" s="9">
        <v>72</v>
      </c>
      <c r="F82" s="28" t="str">
        <f t="shared" si="24"/>
        <v>-</v>
      </c>
      <c r="G82" s="28">
        <v>50</v>
      </c>
      <c r="H82" s="9" t="str">
        <f t="shared" si="25"/>
        <v>-</v>
      </c>
      <c r="I82" s="8">
        <v>76</v>
      </c>
      <c r="J82" s="28" t="str">
        <f t="shared" si="26"/>
        <v>-</v>
      </c>
      <c r="K82" s="29">
        <v>74</v>
      </c>
      <c r="L82" s="9" t="str">
        <f t="shared" si="27"/>
        <v>-</v>
      </c>
      <c r="M82" s="8">
        <v>100</v>
      </c>
      <c r="N82" s="28" t="str">
        <f t="shared" si="28"/>
        <v>-</v>
      </c>
      <c r="O82" s="29">
        <v>60</v>
      </c>
      <c r="P82" s="9" t="str">
        <f t="shared" si="29"/>
        <v>-</v>
      </c>
      <c r="Q82" s="8">
        <v>64</v>
      </c>
      <c r="R82" s="28" t="str">
        <f t="shared" si="30"/>
        <v>-</v>
      </c>
      <c r="S82" s="28">
        <v>87</v>
      </c>
      <c r="T82" s="9" t="str">
        <f t="shared" si="31"/>
        <v>-</v>
      </c>
      <c r="U82" s="8">
        <v>59</v>
      </c>
      <c r="V82" s="28" t="str">
        <f t="shared" si="32"/>
        <v>Outlier</v>
      </c>
      <c r="W82" s="28">
        <v>19</v>
      </c>
      <c r="X82" s="9" t="str">
        <f t="shared" si="33"/>
        <v>-</v>
      </c>
      <c r="Y82" s="8">
        <v>90</v>
      </c>
      <c r="Z82" s="28" t="str">
        <f t="shared" si="34"/>
        <v>-</v>
      </c>
      <c r="AA82" s="28">
        <v>68</v>
      </c>
      <c r="AB82" s="9">
        <v>1</v>
      </c>
      <c r="AC82" s="8">
        <v>50</v>
      </c>
      <c r="AD82" s="28" t="str">
        <f t="shared" si="35"/>
        <v>-</v>
      </c>
      <c r="AE82" s="28">
        <v>73</v>
      </c>
      <c r="AF82" s="9" t="str">
        <f t="shared" si="36"/>
        <v>-</v>
      </c>
      <c r="AG82" s="8">
        <v>80</v>
      </c>
      <c r="AH82" s="28" t="str">
        <f t="shared" si="37"/>
        <v>-</v>
      </c>
      <c r="AI82" s="28">
        <v>81</v>
      </c>
      <c r="AJ82" s="9" t="str">
        <f t="shared" si="38"/>
        <v>-</v>
      </c>
      <c r="AK82" s="8">
        <v>69</v>
      </c>
      <c r="AL82" s="28" t="str">
        <f t="shared" si="39"/>
        <v>-</v>
      </c>
      <c r="AM82" s="28">
        <v>79</v>
      </c>
      <c r="AN82" s="9" t="str">
        <f t="shared" si="40"/>
        <v>-</v>
      </c>
      <c r="AO82" s="8">
        <v>100</v>
      </c>
      <c r="AP82" s="28" t="str">
        <f t="shared" si="41"/>
        <v>-</v>
      </c>
      <c r="AQ82" s="28">
        <v>70</v>
      </c>
      <c r="AR82" s="9" t="str">
        <f t="shared" si="42"/>
        <v>-</v>
      </c>
      <c r="AS82" s="91">
        <v>79</v>
      </c>
      <c r="AT82" s="28" t="str">
        <f t="shared" si="43"/>
        <v>-</v>
      </c>
      <c r="AU82" s="106">
        <v>70</v>
      </c>
      <c r="AV82" s="92">
        <f>'Exp_3 (Ann)'!Y82</f>
        <v>71.260869565217391</v>
      </c>
      <c r="AW82" s="79">
        <f>'Exp_3 (Ann)'!Z82</f>
        <v>17.273777792060596</v>
      </c>
    </row>
    <row r="83" spans="1:49" x14ac:dyDescent="0.2">
      <c r="A83" s="11" t="str">
        <f>'Exp_3 (All)'!A83</f>
        <v>RomeoJ_15_PckErr3</v>
      </c>
      <c r="B83" s="28" t="str">
        <f t="shared" si="22"/>
        <v>-</v>
      </c>
      <c r="C83" s="28">
        <v>70</v>
      </c>
      <c r="D83" s="9" t="str">
        <f t="shared" si="23"/>
        <v>-</v>
      </c>
      <c r="E83" s="9">
        <v>79</v>
      </c>
      <c r="F83" s="28" t="str">
        <f t="shared" si="24"/>
        <v>-</v>
      </c>
      <c r="G83" s="28">
        <v>75</v>
      </c>
      <c r="H83" s="9" t="str">
        <f t="shared" si="25"/>
        <v>-</v>
      </c>
      <c r="I83" s="8">
        <v>87</v>
      </c>
      <c r="J83" s="28" t="str">
        <f t="shared" si="26"/>
        <v>-</v>
      </c>
      <c r="K83" s="29">
        <v>100</v>
      </c>
      <c r="L83" s="9" t="str">
        <f t="shared" si="27"/>
        <v>-</v>
      </c>
      <c r="M83" s="8">
        <v>100</v>
      </c>
      <c r="N83" s="28" t="str">
        <f t="shared" si="28"/>
        <v>-</v>
      </c>
      <c r="O83" s="29">
        <v>72</v>
      </c>
      <c r="P83" s="9" t="str">
        <f t="shared" si="29"/>
        <v>-</v>
      </c>
      <c r="Q83" s="8">
        <v>74</v>
      </c>
      <c r="R83" s="28" t="str">
        <f t="shared" si="30"/>
        <v>-</v>
      </c>
      <c r="S83" s="28">
        <v>100</v>
      </c>
      <c r="T83" s="9" t="str">
        <f t="shared" si="31"/>
        <v>-</v>
      </c>
      <c r="U83" s="8">
        <v>79</v>
      </c>
      <c r="V83" s="28" t="str">
        <f t="shared" si="32"/>
        <v>-</v>
      </c>
      <c r="W83" s="28">
        <v>80</v>
      </c>
      <c r="X83" s="9" t="str">
        <f t="shared" si="33"/>
        <v>-</v>
      </c>
      <c r="Y83" s="8">
        <v>91</v>
      </c>
      <c r="Z83" s="28" t="str">
        <f t="shared" si="34"/>
        <v>-</v>
      </c>
      <c r="AA83" s="28">
        <v>65</v>
      </c>
      <c r="AB83" s="9">
        <v>1</v>
      </c>
      <c r="AC83" s="8">
        <v>78</v>
      </c>
      <c r="AD83" s="28" t="str">
        <f t="shared" si="35"/>
        <v>-</v>
      </c>
      <c r="AE83" s="28">
        <v>72</v>
      </c>
      <c r="AF83" s="9" t="str">
        <f t="shared" si="36"/>
        <v>-</v>
      </c>
      <c r="AG83" s="8">
        <v>80</v>
      </c>
      <c r="AH83" s="28" t="str">
        <f t="shared" si="37"/>
        <v>-</v>
      </c>
      <c r="AI83" s="28">
        <v>81</v>
      </c>
      <c r="AJ83" s="9" t="str">
        <f t="shared" si="38"/>
        <v>-</v>
      </c>
      <c r="AK83" s="8">
        <v>70</v>
      </c>
      <c r="AL83" s="28" t="str">
        <f t="shared" si="39"/>
        <v>-</v>
      </c>
      <c r="AM83" s="28">
        <v>84</v>
      </c>
      <c r="AN83" s="9" t="str">
        <f t="shared" si="40"/>
        <v>-</v>
      </c>
      <c r="AO83" s="8">
        <v>95</v>
      </c>
      <c r="AP83" s="28" t="str">
        <f t="shared" si="41"/>
        <v>-</v>
      </c>
      <c r="AQ83" s="28">
        <v>80</v>
      </c>
      <c r="AR83" s="9" t="str">
        <f t="shared" si="42"/>
        <v>-</v>
      </c>
      <c r="AS83" s="91">
        <v>100</v>
      </c>
      <c r="AT83" s="28" t="str">
        <f t="shared" si="43"/>
        <v>-</v>
      </c>
      <c r="AU83" s="106">
        <v>87</v>
      </c>
      <c r="AV83" s="92">
        <f>'Exp_3 (Ann)'!Y83</f>
        <v>82.565217391304344</v>
      </c>
      <c r="AW83" s="79">
        <f>'Exp_3 (Ann)'!Z83</f>
        <v>10.723068111474472</v>
      </c>
    </row>
    <row r="84" spans="1:49" x14ac:dyDescent="0.2">
      <c r="A84" s="11" t="str">
        <f>'Exp_3 (All)'!A84</f>
        <v>Cactus_0</v>
      </c>
      <c r="B84" s="28" t="str">
        <f t="shared" si="22"/>
        <v>-</v>
      </c>
      <c r="C84" s="28">
        <v>0</v>
      </c>
      <c r="D84" s="9" t="str">
        <f t="shared" si="23"/>
        <v>-</v>
      </c>
      <c r="E84" s="9">
        <v>0</v>
      </c>
      <c r="F84" s="28" t="str">
        <f t="shared" si="24"/>
        <v>-</v>
      </c>
      <c r="G84" s="28">
        <v>0</v>
      </c>
      <c r="H84" s="9" t="str">
        <f t="shared" si="25"/>
        <v>-</v>
      </c>
      <c r="I84" s="8">
        <v>0</v>
      </c>
      <c r="J84" s="28" t="str">
        <f t="shared" si="26"/>
        <v>-</v>
      </c>
      <c r="K84" s="29">
        <v>0</v>
      </c>
      <c r="L84" s="9" t="str">
        <f t="shared" si="27"/>
        <v>-</v>
      </c>
      <c r="M84" s="8">
        <v>0</v>
      </c>
      <c r="N84" s="28" t="str">
        <f t="shared" si="28"/>
        <v>-</v>
      </c>
      <c r="O84" s="29">
        <v>0</v>
      </c>
      <c r="P84" s="9" t="str">
        <f t="shared" si="29"/>
        <v>-</v>
      </c>
      <c r="Q84" s="8">
        <v>0</v>
      </c>
      <c r="R84" s="28" t="str">
        <f t="shared" si="30"/>
        <v>-</v>
      </c>
      <c r="S84" s="28">
        <v>0</v>
      </c>
      <c r="T84" s="9" t="str">
        <f t="shared" si="31"/>
        <v>-</v>
      </c>
      <c r="U84" s="8">
        <v>0</v>
      </c>
      <c r="V84" s="28" t="str">
        <f t="shared" si="32"/>
        <v>-</v>
      </c>
      <c r="W84" s="28">
        <v>0</v>
      </c>
      <c r="X84" s="9" t="str">
        <f t="shared" si="33"/>
        <v>-</v>
      </c>
      <c r="Y84" s="8">
        <v>0</v>
      </c>
      <c r="Z84" s="28" t="str">
        <f t="shared" si="34"/>
        <v>-</v>
      </c>
      <c r="AA84" s="28">
        <v>0</v>
      </c>
      <c r="AB84" s="9">
        <v>0</v>
      </c>
      <c r="AC84" s="8">
        <v>0</v>
      </c>
      <c r="AD84" s="28" t="str">
        <f t="shared" si="35"/>
        <v>-</v>
      </c>
      <c r="AE84" s="28">
        <v>0</v>
      </c>
      <c r="AF84" s="9" t="str">
        <f t="shared" si="36"/>
        <v>-</v>
      </c>
      <c r="AG84" s="8">
        <v>0</v>
      </c>
      <c r="AH84" s="28" t="str">
        <f t="shared" si="37"/>
        <v>-</v>
      </c>
      <c r="AI84" s="28">
        <v>0</v>
      </c>
      <c r="AJ84" s="9" t="str">
        <f t="shared" si="38"/>
        <v>-</v>
      </c>
      <c r="AK84" s="8">
        <v>0</v>
      </c>
      <c r="AL84" s="28" t="str">
        <f t="shared" si="39"/>
        <v>-</v>
      </c>
      <c r="AM84" s="28">
        <v>0</v>
      </c>
      <c r="AN84" s="9" t="str">
        <f t="shared" si="40"/>
        <v>Outlier</v>
      </c>
      <c r="AO84" s="8">
        <v>10</v>
      </c>
      <c r="AP84" s="28" t="str">
        <f t="shared" si="41"/>
        <v>-</v>
      </c>
      <c r="AQ84" s="28">
        <v>0</v>
      </c>
      <c r="AR84" s="9" t="str">
        <f t="shared" si="42"/>
        <v>-</v>
      </c>
      <c r="AS84" s="91">
        <v>0</v>
      </c>
      <c r="AT84" s="28" t="str">
        <f t="shared" si="43"/>
        <v>-</v>
      </c>
      <c r="AU84" s="106">
        <v>0</v>
      </c>
      <c r="AV84" s="92">
        <f>'Exp_3 (Ann)'!Y84</f>
        <v>0.43478260869565216</v>
      </c>
      <c r="AW84" s="79">
        <f>'Exp_3 (Ann)'!Z84</f>
        <v>2.0851441405707476</v>
      </c>
    </row>
    <row r="85" spans="1:49" x14ac:dyDescent="0.2">
      <c r="A85" s="11" t="str">
        <f>'Exp_3 (All)'!A85</f>
        <v>Cactus_3</v>
      </c>
      <c r="B85" s="28" t="str">
        <f t="shared" si="22"/>
        <v>-</v>
      </c>
      <c r="C85" s="28">
        <v>10</v>
      </c>
      <c r="D85" s="9" t="str">
        <f t="shared" si="23"/>
        <v>-</v>
      </c>
      <c r="E85" s="9">
        <v>0</v>
      </c>
      <c r="F85" s="28" t="str">
        <f t="shared" si="24"/>
        <v>-</v>
      </c>
      <c r="G85" s="28">
        <v>0</v>
      </c>
      <c r="H85" s="9" t="str">
        <f t="shared" si="25"/>
        <v>-</v>
      </c>
      <c r="I85" s="8">
        <v>0</v>
      </c>
      <c r="J85" s="28" t="str">
        <f t="shared" si="26"/>
        <v>-</v>
      </c>
      <c r="K85" s="29">
        <v>40</v>
      </c>
      <c r="L85" s="9" t="str">
        <f t="shared" si="27"/>
        <v>-</v>
      </c>
      <c r="M85" s="8">
        <v>40</v>
      </c>
      <c r="N85" s="28" t="str">
        <f t="shared" si="28"/>
        <v>-</v>
      </c>
      <c r="O85" s="29">
        <v>25</v>
      </c>
      <c r="P85" s="9" t="str">
        <f t="shared" si="29"/>
        <v>-</v>
      </c>
      <c r="Q85" s="8">
        <v>69</v>
      </c>
      <c r="R85" s="28" t="str">
        <f t="shared" si="30"/>
        <v>-</v>
      </c>
      <c r="S85" s="28">
        <v>43</v>
      </c>
      <c r="T85" s="9" t="str">
        <f t="shared" si="31"/>
        <v>-</v>
      </c>
      <c r="U85" s="8">
        <v>39</v>
      </c>
      <c r="V85" s="28" t="str">
        <f t="shared" si="32"/>
        <v>-</v>
      </c>
      <c r="W85" s="28">
        <v>8</v>
      </c>
      <c r="X85" s="9" t="str">
        <f t="shared" si="33"/>
        <v>-</v>
      </c>
      <c r="Y85" s="8">
        <v>30</v>
      </c>
      <c r="Z85" s="28" t="str">
        <f t="shared" si="34"/>
        <v>-</v>
      </c>
      <c r="AA85" s="28">
        <v>30</v>
      </c>
      <c r="AB85" s="9">
        <v>1</v>
      </c>
      <c r="AC85" s="8">
        <v>10</v>
      </c>
      <c r="AD85" s="28" t="str">
        <f t="shared" si="35"/>
        <v>-</v>
      </c>
      <c r="AE85" s="28">
        <v>29</v>
      </c>
      <c r="AF85" s="9" t="str">
        <f t="shared" si="36"/>
        <v>-</v>
      </c>
      <c r="AG85" s="8">
        <v>19</v>
      </c>
      <c r="AH85" s="28" t="str">
        <f t="shared" si="37"/>
        <v>-</v>
      </c>
      <c r="AI85" s="28">
        <v>10</v>
      </c>
      <c r="AJ85" s="9" t="str">
        <f t="shared" si="38"/>
        <v>-</v>
      </c>
      <c r="AK85" s="8">
        <v>9</v>
      </c>
      <c r="AL85" s="28" t="str">
        <f t="shared" si="39"/>
        <v>-</v>
      </c>
      <c r="AM85" s="28">
        <v>49</v>
      </c>
      <c r="AN85" s="9" t="str">
        <f t="shared" si="40"/>
        <v>-</v>
      </c>
      <c r="AO85" s="8">
        <v>79</v>
      </c>
      <c r="AP85" s="28" t="str">
        <f t="shared" si="41"/>
        <v>-</v>
      </c>
      <c r="AQ85" s="28">
        <v>30</v>
      </c>
      <c r="AR85" s="9" t="str">
        <f t="shared" si="42"/>
        <v>-</v>
      </c>
      <c r="AS85" s="91">
        <v>10</v>
      </c>
      <c r="AT85" s="28" t="str">
        <f t="shared" si="43"/>
        <v>-</v>
      </c>
      <c r="AU85" s="106">
        <v>31</v>
      </c>
      <c r="AV85" s="92">
        <f>'Exp_3 (Ann)'!Y85</f>
        <v>26.521739130434781</v>
      </c>
      <c r="AW85" s="79">
        <f>'Exp_3 (Ann)'!Z85</f>
        <v>21.13564323648</v>
      </c>
    </row>
    <row r="86" spans="1:49" x14ac:dyDescent="0.2">
      <c r="A86" s="11" t="str">
        <f>'Exp_3 (All)'!A86</f>
        <v>Cactus_12</v>
      </c>
      <c r="B86" s="28" t="str">
        <f t="shared" si="22"/>
        <v>-</v>
      </c>
      <c r="C86" s="28">
        <v>20</v>
      </c>
      <c r="D86" s="9" t="str">
        <f t="shared" si="23"/>
        <v>-</v>
      </c>
      <c r="E86" s="9">
        <v>50</v>
      </c>
      <c r="F86" s="28" t="str">
        <f t="shared" si="24"/>
        <v>-</v>
      </c>
      <c r="G86" s="28">
        <v>50</v>
      </c>
      <c r="H86" s="9" t="str">
        <f t="shared" si="25"/>
        <v>-</v>
      </c>
      <c r="I86" s="8">
        <v>38</v>
      </c>
      <c r="J86" s="28" t="str">
        <f t="shared" si="26"/>
        <v>-</v>
      </c>
      <c r="K86" s="29">
        <v>50</v>
      </c>
      <c r="L86" s="9" t="str">
        <f t="shared" si="27"/>
        <v>-</v>
      </c>
      <c r="M86" s="8">
        <v>0</v>
      </c>
      <c r="N86" s="28" t="str">
        <f t="shared" si="28"/>
        <v>-</v>
      </c>
      <c r="O86" s="29">
        <v>4</v>
      </c>
      <c r="P86" s="9" t="str">
        <f t="shared" si="29"/>
        <v>-</v>
      </c>
      <c r="Q86" s="8">
        <v>40</v>
      </c>
      <c r="R86" s="28" t="str">
        <f t="shared" si="30"/>
        <v>-</v>
      </c>
      <c r="S86" s="28">
        <v>63</v>
      </c>
      <c r="T86" s="9" t="str">
        <f t="shared" si="31"/>
        <v>-</v>
      </c>
      <c r="U86" s="8">
        <v>38</v>
      </c>
      <c r="V86" s="28" t="str">
        <f t="shared" si="32"/>
        <v>-</v>
      </c>
      <c r="W86" s="28">
        <v>18</v>
      </c>
      <c r="X86" s="9" t="str">
        <f t="shared" si="33"/>
        <v>-</v>
      </c>
      <c r="Y86" s="8">
        <v>30</v>
      </c>
      <c r="Z86" s="28" t="str">
        <f t="shared" si="34"/>
        <v>-</v>
      </c>
      <c r="AA86" s="28">
        <v>42</v>
      </c>
      <c r="AB86" s="9">
        <v>1</v>
      </c>
      <c r="AC86" s="8">
        <v>30</v>
      </c>
      <c r="AD86" s="28" t="str">
        <f t="shared" si="35"/>
        <v>-</v>
      </c>
      <c r="AE86" s="28">
        <v>0</v>
      </c>
      <c r="AF86" s="9" t="str">
        <f t="shared" si="36"/>
        <v>-</v>
      </c>
      <c r="AG86" s="8">
        <v>50</v>
      </c>
      <c r="AH86" s="28" t="str">
        <f t="shared" si="37"/>
        <v>-</v>
      </c>
      <c r="AI86" s="28">
        <v>20</v>
      </c>
      <c r="AJ86" s="9" t="str">
        <f t="shared" si="38"/>
        <v>-</v>
      </c>
      <c r="AK86" s="8">
        <v>21</v>
      </c>
      <c r="AL86" s="28" t="str">
        <f t="shared" si="39"/>
        <v>-</v>
      </c>
      <c r="AM86" s="28">
        <v>48</v>
      </c>
      <c r="AN86" s="9" t="str">
        <f t="shared" si="40"/>
        <v>-</v>
      </c>
      <c r="AO86" s="8">
        <v>85</v>
      </c>
      <c r="AP86" s="28" t="str">
        <f t="shared" si="41"/>
        <v>-</v>
      </c>
      <c r="AQ86" s="28">
        <v>20</v>
      </c>
      <c r="AR86" s="9" t="str">
        <f t="shared" si="42"/>
        <v>-</v>
      </c>
      <c r="AS86" s="91">
        <v>40</v>
      </c>
      <c r="AT86" s="28" t="str">
        <f t="shared" si="43"/>
        <v>-</v>
      </c>
      <c r="AU86" s="106">
        <v>39</v>
      </c>
      <c r="AV86" s="92">
        <f>'Exp_3 (Ann)'!Y86</f>
        <v>34.608695652173914</v>
      </c>
      <c r="AW86" s="79">
        <f>'Exp_3 (Ann)'!Z86</f>
        <v>20.341938609757971</v>
      </c>
    </row>
    <row r="87" spans="1:49" x14ac:dyDescent="0.2">
      <c r="A87" s="11" t="str">
        <f>'Exp_3 (All)'!A87</f>
        <v>Cactus_0_PckErr3</v>
      </c>
      <c r="B87" s="28" t="str">
        <f t="shared" si="22"/>
        <v>-</v>
      </c>
      <c r="C87" s="28">
        <v>10</v>
      </c>
      <c r="D87" s="9" t="str">
        <f t="shared" si="23"/>
        <v>-</v>
      </c>
      <c r="E87" s="9">
        <v>80</v>
      </c>
      <c r="F87" s="28" t="str">
        <f t="shared" si="24"/>
        <v>-</v>
      </c>
      <c r="G87" s="28">
        <v>13</v>
      </c>
      <c r="H87" s="9" t="str">
        <f t="shared" si="25"/>
        <v>-</v>
      </c>
      <c r="I87" s="8">
        <v>37</v>
      </c>
      <c r="J87" s="28" t="str">
        <f t="shared" si="26"/>
        <v>-</v>
      </c>
      <c r="K87" s="29">
        <v>14</v>
      </c>
      <c r="L87" s="9" t="str">
        <f t="shared" si="27"/>
        <v>-</v>
      </c>
      <c r="M87" s="8">
        <v>9</v>
      </c>
      <c r="N87" s="28" t="str">
        <f t="shared" si="28"/>
        <v>-</v>
      </c>
      <c r="O87" s="29">
        <v>17</v>
      </c>
      <c r="P87" s="9" t="str">
        <f t="shared" si="29"/>
        <v>-</v>
      </c>
      <c r="Q87" s="8">
        <v>39</v>
      </c>
      <c r="R87" s="28" t="str">
        <f t="shared" si="30"/>
        <v>-</v>
      </c>
      <c r="S87" s="28">
        <v>70</v>
      </c>
      <c r="T87" s="9" t="str">
        <f t="shared" si="31"/>
        <v>-</v>
      </c>
      <c r="U87" s="8">
        <v>19</v>
      </c>
      <c r="V87" s="28" t="str">
        <f t="shared" si="32"/>
        <v>-</v>
      </c>
      <c r="W87" s="28">
        <v>3</v>
      </c>
      <c r="X87" s="9" t="str">
        <f t="shared" si="33"/>
        <v>-</v>
      </c>
      <c r="Y87" s="8">
        <v>30</v>
      </c>
      <c r="Z87" s="28" t="str">
        <f t="shared" si="34"/>
        <v>-</v>
      </c>
      <c r="AA87" s="28">
        <v>38</v>
      </c>
      <c r="AB87" s="9">
        <v>1</v>
      </c>
      <c r="AC87" s="8">
        <v>9</v>
      </c>
      <c r="AD87" s="28" t="str">
        <f t="shared" si="35"/>
        <v>-</v>
      </c>
      <c r="AE87" s="28">
        <v>38</v>
      </c>
      <c r="AF87" s="9" t="str">
        <f t="shared" si="36"/>
        <v>-</v>
      </c>
      <c r="AG87" s="8">
        <v>40</v>
      </c>
      <c r="AH87" s="28" t="str">
        <f t="shared" si="37"/>
        <v>-</v>
      </c>
      <c r="AI87" s="28">
        <v>19</v>
      </c>
      <c r="AJ87" s="9" t="str">
        <f t="shared" si="38"/>
        <v>-</v>
      </c>
      <c r="AK87" s="8">
        <v>10</v>
      </c>
      <c r="AL87" s="28" t="str">
        <f t="shared" si="39"/>
        <v>-</v>
      </c>
      <c r="AM87" s="28">
        <v>41</v>
      </c>
      <c r="AN87" s="9" t="str">
        <f t="shared" si="40"/>
        <v>-</v>
      </c>
      <c r="AO87" s="8">
        <v>29</v>
      </c>
      <c r="AP87" s="28" t="str">
        <f t="shared" si="41"/>
        <v>-</v>
      </c>
      <c r="AQ87" s="28">
        <v>20</v>
      </c>
      <c r="AR87" s="9" t="str">
        <f t="shared" si="42"/>
        <v>-</v>
      </c>
      <c r="AS87" s="91">
        <v>9</v>
      </c>
      <c r="AT87" s="28" t="str">
        <f t="shared" si="43"/>
        <v>-</v>
      </c>
      <c r="AU87" s="106">
        <v>45</v>
      </c>
      <c r="AV87" s="92">
        <f>'Exp_3 (Ann)'!Y87</f>
        <v>27.782608695652176</v>
      </c>
      <c r="AW87" s="79">
        <f>'Exp_3 (Ann)'!Z87</f>
        <v>19.771321107602319</v>
      </c>
    </row>
    <row r="88" spans="1:49" x14ac:dyDescent="0.2">
      <c r="A88" s="11" t="str">
        <f>'Exp_3 (All)'!A88</f>
        <v>Cactus_2_PckErr1</v>
      </c>
      <c r="B88" s="28" t="str">
        <f t="shared" si="22"/>
        <v>-</v>
      </c>
      <c r="C88" s="28">
        <v>8</v>
      </c>
      <c r="D88" s="9" t="str">
        <f t="shared" si="23"/>
        <v>-</v>
      </c>
      <c r="E88" s="9">
        <v>68</v>
      </c>
      <c r="F88" s="28" t="str">
        <f t="shared" si="24"/>
        <v>-</v>
      </c>
      <c r="G88" s="28">
        <v>6</v>
      </c>
      <c r="H88" s="9" t="str">
        <f t="shared" si="25"/>
        <v>-</v>
      </c>
      <c r="I88" s="8">
        <v>30</v>
      </c>
      <c r="J88" s="28" t="str">
        <f t="shared" si="26"/>
        <v>-</v>
      </c>
      <c r="K88" s="29">
        <v>15</v>
      </c>
      <c r="L88" s="9" t="str">
        <f t="shared" si="27"/>
        <v>-</v>
      </c>
      <c r="M88" s="8">
        <v>20</v>
      </c>
      <c r="N88" s="28" t="str">
        <f t="shared" si="28"/>
        <v>-</v>
      </c>
      <c r="O88" s="29">
        <v>0</v>
      </c>
      <c r="P88" s="9" t="str">
        <f t="shared" si="29"/>
        <v>-</v>
      </c>
      <c r="Q88" s="8">
        <v>75</v>
      </c>
      <c r="R88" s="28" t="str">
        <f t="shared" si="30"/>
        <v>-</v>
      </c>
      <c r="S88" s="28">
        <v>18</v>
      </c>
      <c r="T88" s="9" t="str">
        <f t="shared" si="31"/>
        <v>-</v>
      </c>
      <c r="U88" s="8">
        <v>30</v>
      </c>
      <c r="V88" s="28" t="str">
        <f t="shared" si="32"/>
        <v>-</v>
      </c>
      <c r="W88" s="28">
        <v>0</v>
      </c>
      <c r="X88" s="9" t="str">
        <f t="shared" si="33"/>
        <v>-</v>
      </c>
      <c r="Y88" s="8">
        <v>0</v>
      </c>
      <c r="Z88" s="28" t="str">
        <f t="shared" si="34"/>
        <v>-</v>
      </c>
      <c r="AA88" s="28">
        <v>24</v>
      </c>
      <c r="AB88" s="9">
        <v>1</v>
      </c>
      <c r="AC88" s="8">
        <v>0</v>
      </c>
      <c r="AD88" s="28" t="str">
        <f t="shared" si="35"/>
        <v>-</v>
      </c>
      <c r="AE88" s="28">
        <v>2</v>
      </c>
      <c r="AF88" s="9" t="str">
        <f t="shared" si="36"/>
        <v>-</v>
      </c>
      <c r="AG88" s="8">
        <v>20</v>
      </c>
      <c r="AH88" s="28" t="str">
        <f t="shared" si="37"/>
        <v>-</v>
      </c>
      <c r="AI88" s="28">
        <v>7</v>
      </c>
      <c r="AJ88" s="9" t="str">
        <f t="shared" si="38"/>
        <v>-</v>
      </c>
      <c r="AK88" s="8">
        <v>19</v>
      </c>
      <c r="AL88" s="28" t="str">
        <f t="shared" si="39"/>
        <v>-</v>
      </c>
      <c r="AM88" s="28">
        <v>29</v>
      </c>
      <c r="AN88" s="9" t="str">
        <f t="shared" si="40"/>
        <v>-</v>
      </c>
      <c r="AO88" s="8">
        <v>15</v>
      </c>
      <c r="AP88" s="28" t="str">
        <f t="shared" si="41"/>
        <v>-</v>
      </c>
      <c r="AQ88" s="28">
        <v>10</v>
      </c>
      <c r="AR88" s="9" t="str">
        <f t="shared" si="42"/>
        <v>-</v>
      </c>
      <c r="AS88" s="91">
        <v>20</v>
      </c>
      <c r="AT88" s="28" t="str">
        <f t="shared" si="43"/>
        <v>-</v>
      </c>
      <c r="AU88" s="106">
        <v>2</v>
      </c>
      <c r="AV88" s="92">
        <f>'Exp_3 (Ann)'!Y88</f>
        <v>18.173913043478262</v>
      </c>
      <c r="AW88" s="79">
        <f>'Exp_3 (Ann)'!Z88</f>
        <v>19.611342205035431</v>
      </c>
    </row>
    <row r="89" spans="1:49" x14ac:dyDescent="0.2">
      <c r="A89" s="11" t="str">
        <f>'Exp_3 (All)'!A89</f>
        <v>Cactus_2_PckErr3</v>
      </c>
      <c r="B89" s="28" t="str">
        <f t="shared" si="22"/>
        <v>-</v>
      </c>
      <c r="C89" s="28">
        <v>20</v>
      </c>
      <c r="D89" s="9" t="str">
        <f t="shared" si="23"/>
        <v>-</v>
      </c>
      <c r="E89" s="9">
        <v>90</v>
      </c>
      <c r="F89" s="28" t="str">
        <f t="shared" si="24"/>
        <v>-</v>
      </c>
      <c r="G89" s="28">
        <v>20</v>
      </c>
      <c r="H89" s="9" t="str">
        <f t="shared" si="25"/>
        <v>-</v>
      </c>
      <c r="I89" s="8">
        <v>39</v>
      </c>
      <c r="J89" s="28" t="str">
        <f t="shared" si="26"/>
        <v>-</v>
      </c>
      <c r="K89" s="29">
        <v>50</v>
      </c>
      <c r="L89" s="9" t="str">
        <f t="shared" si="27"/>
        <v>-</v>
      </c>
      <c r="M89" s="8">
        <v>80</v>
      </c>
      <c r="N89" s="28" t="str">
        <f t="shared" si="28"/>
        <v>-</v>
      </c>
      <c r="O89" s="29">
        <v>50</v>
      </c>
      <c r="P89" s="9" t="str">
        <f t="shared" si="29"/>
        <v>-</v>
      </c>
      <c r="Q89" s="8">
        <v>70</v>
      </c>
      <c r="R89" s="28" t="str">
        <f t="shared" si="30"/>
        <v>-</v>
      </c>
      <c r="S89" s="28">
        <v>89</v>
      </c>
      <c r="T89" s="9" t="str">
        <f t="shared" si="31"/>
        <v>-</v>
      </c>
      <c r="U89" s="8">
        <v>31</v>
      </c>
      <c r="V89" s="28" t="str">
        <f t="shared" si="32"/>
        <v>-</v>
      </c>
      <c r="W89" s="28">
        <v>39</v>
      </c>
      <c r="X89" s="9" t="str">
        <f t="shared" si="33"/>
        <v>-</v>
      </c>
      <c r="Y89" s="8">
        <v>50</v>
      </c>
      <c r="Z89" s="28" t="str">
        <f t="shared" si="34"/>
        <v>-</v>
      </c>
      <c r="AA89" s="28">
        <v>31</v>
      </c>
      <c r="AB89" s="9">
        <v>1</v>
      </c>
      <c r="AC89" s="8">
        <v>10</v>
      </c>
      <c r="AD89" s="28" t="str">
        <f t="shared" si="35"/>
        <v>-</v>
      </c>
      <c r="AE89" s="28">
        <v>28</v>
      </c>
      <c r="AF89" s="9" t="str">
        <f t="shared" si="36"/>
        <v>-</v>
      </c>
      <c r="AG89" s="8">
        <v>71</v>
      </c>
      <c r="AH89" s="28" t="str">
        <f t="shared" si="37"/>
        <v>-</v>
      </c>
      <c r="AI89" s="28">
        <v>81</v>
      </c>
      <c r="AJ89" s="9" t="str">
        <f t="shared" si="38"/>
        <v>-</v>
      </c>
      <c r="AK89" s="8">
        <v>20</v>
      </c>
      <c r="AL89" s="28" t="str">
        <f t="shared" si="39"/>
        <v>-</v>
      </c>
      <c r="AM89" s="28">
        <v>70</v>
      </c>
      <c r="AN89" s="9" t="str">
        <f t="shared" si="40"/>
        <v>-</v>
      </c>
      <c r="AO89" s="8">
        <v>51</v>
      </c>
      <c r="AP89" s="28" t="str">
        <f t="shared" si="41"/>
        <v>-</v>
      </c>
      <c r="AQ89" s="28">
        <v>50</v>
      </c>
      <c r="AR89" s="9" t="str">
        <f t="shared" si="42"/>
        <v>-</v>
      </c>
      <c r="AS89" s="91">
        <v>40</v>
      </c>
      <c r="AT89" s="28" t="str">
        <f t="shared" si="43"/>
        <v>-</v>
      </c>
      <c r="AU89" s="106">
        <v>35</v>
      </c>
      <c r="AV89" s="92">
        <f>'Exp_3 (Ann)'!Y89</f>
        <v>48.478260869565219</v>
      </c>
      <c r="AW89" s="79">
        <f>'Exp_3 (Ann)'!Z89</f>
        <v>23.590964304961016</v>
      </c>
    </row>
    <row r="90" spans="1:49" x14ac:dyDescent="0.2">
      <c r="A90" s="11" t="str">
        <f>'Exp_3 (All)'!A90</f>
        <v>Cactus_3_PckErr1</v>
      </c>
      <c r="B90" s="28" t="str">
        <f t="shared" si="22"/>
        <v>-</v>
      </c>
      <c r="C90" s="28">
        <v>9</v>
      </c>
      <c r="D90" s="9" t="str">
        <f t="shared" si="23"/>
        <v>-</v>
      </c>
      <c r="E90" s="9">
        <v>1</v>
      </c>
      <c r="F90" s="28" t="str">
        <f t="shared" si="24"/>
        <v>-</v>
      </c>
      <c r="G90" s="28">
        <v>12</v>
      </c>
      <c r="H90" s="9" t="str">
        <f t="shared" si="25"/>
        <v>-</v>
      </c>
      <c r="I90" s="8">
        <v>23</v>
      </c>
      <c r="J90" s="28" t="str">
        <f t="shared" si="26"/>
        <v>-</v>
      </c>
      <c r="K90" s="29">
        <v>56</v>
      </c>
      <c r="L90" s="9" t="str">
        <f t="shared" si="27"/>
        <v>-</v>
      </c>
      <c r="M90" s="8">
        <v>69</v>
      </c>
      <c r="N90" s="28" t="str">
        <f t="shared" si="28"/>
        <v>-</v>
      </c>
      <c r="O90" s="29">
        <v>9</v>
      </c>
      <c r="P90" s="9" t="str">
        <f t="shared" si="29"/>
        <v>-</v>
      </c>
      <c r="Q90" s="8">
        <v>80</v>
      </c>
      <c r="R90" s="28" t="str">
        <f t="shared" si="30"/>
        <v>-</v>
      </c>
      <c r="S90" s="28">
        <v>74</v>
      </c>
      <c r="T90" s="9" t="str">
        <f t="shared" si="31"/>
        <v>-</v>
      </c>
      <c r="U90" s="8">
        <v>39</v>
      </c>
      <c r="V90" s="28" t="str">
        <f t="shared" si="32"/>
        <v>-</v>
      </c>
      <c r="W90" s="28">
        <v>20</v>
      </c>
      <c r="X90" s="9" t="str">
        <f t="shared" si="33"/>
        <v>-</v>
      </c>
      <c r="Y90" s="8">
        <v>40</v>
      </c>
      <c r="Z90" s="28" t="str">
        <f t="shared" si="34"/>
        <v>-</v>
      </c>
      <c r="AA90" s="28">
        <v>46</v>
      </c>
      <c r="AB90" s="9">
        <v>1</v>
      </c>
      <c r="AC90" s="8">
        <v>10</v>
      </c>
      <c r="AD90" s="28" t="str">
        <f t="shared" si="35"/>
        <v>-</v>
      </c>
      <c r="AE90" s="28">
        <v>43</v>
      </c>
      <c r="AF90" s="9" t="str">
        <f t="shared" si="36"/>
        <v>-</v>
      </c>
      <c r="AG90" s="8">
        <v>49</v>
      </c>
      <c r="AH90" s="28" t="str">
        <f t="shared" si="37"/>
        <v>-</v>
      </c>
      <c r="AI90" s="28">
        <v>30</v>
      </c>
      <c r="AJ90" s="9" t="str">
        <f t="shared" si="38"/>
        <v>-</v>
      </c>
      <c r="AK90" s="8">
        <v>20</v>
      </c>
      <c r="AL90" s="28" t="str">
        <f t="shared" si="39"/>
        <v>-</v>
      </c>
      <c r="AM90" s="28">
        <v>50</v>
      </c>
      <c r="AN90" s="9" t="str">
        <f t="shared" si="40"/>
        <v>-</v>
      </c>
      <c r="AO90" s="8">
        <v>89</v>
      </c>
      <c r="AP90" s="28" t="str">
        <f t="shared" si="41"/>
        <v>-</v>
      </c>
      <c r="AQ90" s="28">
        <v>20</v>
      </c>
      <c r="AR90" s="9" t="str">
        <f t="shared" si="42"/>
        <v>-</v>
      </c>
      <c r="AS90" s="91">
        <v>9</v>
      </c>
      <c r="AT90" s="28" t="str">
        <f t="shared" si="43"/>
        <v>-</v>
      </c>
      <c r="AU90" s="106">
        <v>18</v>
      </c>
      <c r="AV90" s="92">
        <f>'Exp_3 (Ann)'!Y90</f>
        <v>35.478260869565219</v>
      </c>
      <c r="AW90" s="79">
        <f>'Exp_3 (Ann)'!Z90</f>
        <v>25.380503550448097</v>
      </c>
    </row>
    <row r="91" spans="1:49" x14ac:dyDescent="0.2">
      <c r="A91" s="11" t="str">
        <f>'Exp_3 (All)'!A91</f>
        <v>Cactus_3_PckErr3</v>
      </c>
      <c r="B91" s="28" t="str">
        <f t="shared" si="22"/>
        <v>-</v>
      </c>
      <c r="C91" s="28">
        <v>29</v>
      </c>
      <c r="D91" s="9" t="str">
        <f t="shared" si="23"/>
        <v>-</v>
      </c>
      <c r="E91" s="9">
        <v>59</v>
      </c>
      <c r="F91" s="28" t="str">
        <f t="shared" si="24"/>
        <v>-</v>
      </c>
      <c r="G91" s="28">
        <v>33</v>
      </c>
      <c r="H91" s="9" t="str">
        <f t="shared" si="25"/>
        <v>-</v>
      </c>
      <c r="I91" s="8">
        <v>54</v>
      </c>
      <c r="J91" s="28" t="str">
        <f t="shared" si="26"/>
        <v>-</v>
      </c>
      <c r="K91" s="29">
        <v>64</v>
      </c>
      <c r="L91" s="9" t="str">
        <f t="shared" si="27"/>
        <v>-</v>
      </c>
      <c r="M91" s="8">
        <v>100</v>
      </c>
      <c r="N91" s="28" t="str">
        <f t="shared" si="28"/>
        <v>-</v>
      </c>
      <c r="O91" s="29">
        <v>19</v>
      </c>
      <c r="P91" s="9" t="str">
        <f t="shared" si="29"/>
        <v>-</v>
      </c>
      <c r="Q91" s="8">
        <v>76</v>
      </c>
      <c r="R91" s="28" t="str">
        <f t="shared" si="30"/>
        <v>-</v>
      </c>
      <c r="S91" s="28">
        <v>80</v>
      </c>
      <c r="T91" s="9" t="str">
        <f t="shared" si="31"/>
        <v>-</v>
      </c>
      <c r="U91" s="8">
        <v>49</v>
      </c>
      <c r="V91" s="28" t="str">
        <f t="shared" si="32"/>
        <v>-</v>
      </c>
      <c r="W91" s="28">
        <v>39</v>
      </c>
      <c r="X91" s="9" t="str">
        <f t="shared" si="33"/>
        <v>-</v>
      </c>
      <c r="Y91" s="8">
        <v>79</v>
      </c>
      <c r="Z91" s="28" t="str">
        <f t="shared" si="34"/>
        <v>-</v>
      </c>
      <c r="AA91" s="28">
        <v>51</v>
      </c>
      <c r="AB91" s="9">
        <v>1</v>
      </c>
      <c r="AC91" s="8">
        <v>21</v>
      </c>
      <c r="AD91" s="28" t="str">
        <f t="shared" si="35"/>
        <v>-</v>
      </c>
      <c r="AE91" s="28">
        <v>41</v>
      </c>
      <c r="AF91" s="9" t="str">
        <f t="shared" si="36"/>
        <v>-</v>
      </c>
      <c r="AG91" s="8">
        <v>30</v>
      </c>
      <c r="AH91" s="28" t="str">
        <f t="shared" si="37"/>
        <v>-</v>
      </c>
      <c r="AI91" s="28">
        <v>90</v>
      </c>
      <c r="AJ91" s="9" t="str">
        <f t="shared" si="38"/>
        <v>-</v>
      </c>
      <c r="AK91" s="8">
        <v>40</v>
      </c>
      <c r="AL91" s="28" t="str">
        <f t="shared" si="39"/>
        <v>-</v>
      </c>
      <c r="AM91" s="28">
        <v>76</v>
      </c>
      <c r="AN91" s="9" t="str">
        <f t="shared" si="40"/>
        <v>-</v>
      </c>
      <c r="AO91" s="8">
        <v>83</v>
      </c>
      <c r="AP91" s="28" t="str">
        <f t="shared" si="41"/>
        <v>-</v>
      </c>
      <c r="AQ91" s="28">
        <v>60</v>
      </c>
      <c r="AR91" s="9" t="str">
        <f t="shared" si="42"/>
        <v>-</v>
      </c>
      <c r="AS91" s="91">
        <v>50</v>
      </c>
      <c r="AT91" s="28" t="str">
        <f t="shared" si="43"/>
        <v>-</v>
      </c>
      <c r="AU91" s="106">
        <v>53</v>
      </c>
      <c r="AV91" s="92">
        <f>'Exp_3 (Ann)'!Y91</f>
        <v>55.478260869565219</v>
      </c>
      <c r="AW91" s="79">
        <f>'Exp_3 (Ann)'!Z91</f>
        <v>22.592978726742423</v>
      </c>
    </row>
    <row r="92" spans="1:49" x14ac:dyDescent="0.2">
      <c r="A92" s="11" t="str">
        <f>'Exp_3 (All)'!A92</f>
        <v>Cactus_8_PckErr1</v>
      </c>
      <c r="B92" s="28" t="str">
        <f t="shared" si="22"/>
        <v>-</v>
      </c>
      <c r="C92" s="28">
        <v>11</v>
      </c>
      <c r="D92" s="9" t="str">
        <f t="shared" si="23"/>
        <v>-</v>
      </c>
      <c r="E92" s="9">
        <v>70</v>
      </c>
      <c r="F92" s="28" t="str">
        <f t="shared" si="24"/>
        <v>-</v>
      </c>
      <c r="G92" s="28">
        <v>16</v>
      </c>
      <c r="H92" s="9" t="str">
        <f t="shared" si="25"/>
        <v>-</v>
      </c>
      <c r="I92" s="8">
        <v>51</v>
      </c>
      <c r="J92" s="28" t="str">
        <f t="shared" si="26"/>
        <v>-</v>
      </c>
      <c r="K92" s="29">
        <v>40</v>
      </c>
      <c r="L92" s="9" t="str">
        <f t="shared" si="27"/>
        <v>-</v>
      </c>
      <c r="M92" s="8">
        <v>19</v>
      </c>
      <c r="N92" s="28" t="str">
        <f t="shared" si="28"/>
        <v>-</v>
      </c>
      <c r="O92" s="29">
        <v>9</v>
      </c>
      <c r="P92" s="9" t="str">
        <f t="shared" si="29"/>
        <v>-</v>
      </c>
      <c r="Q92" s="8">
        <v>0</v>
      </c>
      <c r="R92" s="28" t="str">
        <f t="shared" si="30"/>
        <v>-</v>
      </c>
      <c r="S92" s="28">
        <v>19</v>
      </c>
      <c r="T92" s="9" t="str">
        <f t="shared" si="31"/>
        <v>-</v>
      </c>
      <c r="U92" s="8">
        <v>30</v>
      </c>
      <c r="V92" s="28" t="str">
        <f t="shared" si="32"/>
        <v>-</v>
      </c>
      <c r="W92" s="28">
        <v>3</v>
      </c>
      <c r="X92" s="9" t="str">
        <f t="shared" si="33"/>
        <v>-</v>
      </c>
      <c r="Y92" s="8">
        <v>20</v>
      </c>
      <c r="Z92" s="28" t="str">
        <f t="shared" si="34"/>
        <v>-</v>
      </c>
      <c r="AA92" s="28">
        <v>30</v>
      </c>
      <c r="AB92" s="9">
        <v>1</v>
      </c>
      <c r="AC92" s="8">
        <v>9</v>
      </c>
      <c r="AD92" s="28" t="str">
        <f t="shared" si="35"/>
        <v>-</v>
      </c>
      <c r="AE92" s="28">
        <v>4</v>
      </c>
      <c r="AF92" s="9" t="str">
        <f t="shared" si="36"/>
        <v>-</v>
      </c>
      <c r="AG92" s="8">
        <v>69</v>
      </c>
      <c r="AH92" s="28" t="str">
        <f t="shared" si="37"/>
        <v>-</v>
      </c>
      <c r="AI92" s="28">
        <v>8</v>
      </c>
      <c r="AJ92" s="9" t="str">
        <f t="shared" si="38"/>
        <v>-</v>
      </c>
      <c r="AK92" s="8">
        <v>9</v>
      </c>
      <c r="AL92" s="28" t="str">
        <f t="shared" si="39"/>
        <v>-</v>
      </c>
      <c r="AM92" s="28">
        <v>14</v>
      </c>
      <c r="AN92" s="9" t="str">
        <f t="shared" si="40"/>
        <v>-</v>
      </c>
      <c r="AO92" s="8">
        <v>50</v>
      </c>
      <c r="AP92" s="28" t="str">
        <f t="shared" si="41"/>
        <v>-</v>
      </c>
      <c r="AQ92" s="28">
        <v>8</v>
      </c>
      <c r="AR92" s="9" t="str">
        <f t="shared" si="42"/>
        <v>-</v>
      </c>
      <c r="AS92" s="91">
        <v>9</v>
      </c>
      <c r="AT92" s="28" t="str">
        <f t="shared" si="43"/>
        <v>-</v>
      </c>
      <c r="AU92" s="106">
        <v>28</v>
      </c>
      <c r="AV92" s="92">
        <f>'Exp_3 (Ann)'!Y92</f>
        <v>22.869565217391305</v>
      </c>
      <c r="AW92" s="79">
        <f>'Exp_3 (Ann)'!Z92</f>
        <v>20.325318621736262</v>
      </c>
    </row>
    <row r="93" spans="1:49" x14ac:dyDescent="0.2">
      <c r="A93" s="11" t="str">
        <f>'Exp_3 (All)'!A93</f>
        <v>Cactus_8_PckErr3</v>
      </c>
      <c r="B93" s="28" t="str">
        <f t="shared" si="22"/>
        <v>-</v>
      </c>
      <c r="C93" s="28">
        <v>40</v>
      </c>
      <c r="D93" s="9" t="str">
        <f t="shared" si="23"/>
        <v>-</v>
      </c>
      <c r="E93" s="9">
        <v>89</v>
      </c>
      <c r="F93" s="28" t="str">
        <f t="shared" si="24"/>
        <v>-</v>
      </c>
      <c r="G93" s="28">
        <v>28</v>
      </c>
      <c r="H93" s="9" t="str">
        <f t="shared" si="25"/>
        <v>-</v>
      </c>
      <c r="I93" s="8">
        <v>67</v>
      </c>
      <c r="J93" s="28" t="str">
        <f t="shared" si="26"/>
        <v>-</v>
      </c>
      <c r="K93" s="29">
        <v>69</v>
      </c>
      <c r="L93" s="9" t="str">
        <f t="shared" si="27"/>
        <v>-</v>
      </c>
      <c r="M93" s="8">
        <v>79</v>
      </c>
      <c r="N93" s="28" t="str">
        <f t="shared" si="28"/>
        <v>-</v>
      </c>
      <c r="O93" s="29">
        <v>29</v>
      </c>
      <c r="P93" s="9" t="str">
        <f t="shared" si="29"/>
        <v>-</v>
      </c>
      <c r="Q93" s="8">
        <v>70</v>
      </c>
      <c r="R93" s="28" t="str">
        <f t="shared" si="30"/>
        <v>-</v>
      </c>
      <c r="S93" s="28">
        <v>79</v>
      </c>
      <c r="T93" s="9" t="str">
        <f t="shared" si="31"/>
        <v>-</v>
      </c>
      <c r="U93" s="8">
        <v>60</v>
      </c>
      <c r="V93" s="28" t="str">
        <f t="shared" si="32"/>
        <v>-</v>
      </c>
      <c r="W93" s="28">
        <v>70</v>
      </c>
      <c r="X93" s="9" t="str">
        <f t="shared" si="33"/>
        <v>-</v>
      </c>
      <c r="Y93" s="8">
        <v>40</v>
      </c>
      <c r="Z93" s="28" t="str">
        <f t="shared" si="34"/>
        <v>-</v>
      </c>
      <c r="AA93" s="28">
        <v>65</v>
      </c>
      <c r="AB93" s="9">
        <v>1</v>
      </c>
      <c r="AC93" s="8">
        <v>29</v>
      </c>
      <c r="AD93" s="28" t="str">
        <f t="shared" si="35"/>
        <v>-</v>
      </c>
      <c r="AE93" s="28">
        <v>35</v>
      </c>
      <c r="AF93" s="9" t="str">
        <f t="shared" si="36"/>
        <v>-</v>
      </c>
      <c r="AG93" s="8">
        <v>67</v>
      </c>
      <c r="AH93" s="28" t="str">
        <f t="shared" si="37"/>
        <v>-</v>
      </c>
      <c r="AI93" s="28">
        <v>40</v>
      </c>
      <c r="AJ93" s="9" t="str">
        <f t="shared" si="38"/>
        <v>-</v>
      </c>
      <c r="AK93" s="8">
        <v>30</v>
      </c>
      <c r="AL93" s="28" t="str">
        <f t="shared" si="39"/>
        <v>-</v>
      </c>
      <c r="AM93" s="28">
        <v>70</v>
      </c>
      <c r="AN93" s="9" t="str">
        <f t="shared" si="40"/>
        <v>-</v>
      </c>
      <c r="AO93" s="8">
        <v>84</v>
      </c>
      <c r="AP93" s="28" t="str">
        <f t="shared" si="41"/>
        <v>-</v>
      </c>
      <c r="AQ93" s="28">
        <v>80</v>
      </c>
      <c r="AR93" s="9" t="str">
        <f t="shared" si="42"/>
        <v>-</v>
      </c>
      <c r="AS93" s="91">
        <v>50</v>
      </c>
      <c r="AT93" s="28" t="str">
        <f t="shared" si="43"/>
        <v>-</v>
      </c>
      <c r="AU93" s="106">
        <v>50</v>
      </c>
      <c r="AV93" s="92">
        <f>'Exp_3 (Ann)'!Y93</f>
        <v>57.391304347826086</v>
      </c>
      <c r="AW93" s="79">
        <f>'Exp_3 (Ann)'!Z93</f>
        <v>19.951621329503261</v>
      </c>
    </row>
    <row r="94" spans="1:49" x14ac:dyDescent="0.2">
      <c r="A94" s="11" t="str">
        <f>'Exp_3 (All)'!A94</f>
        <v>Cactus_10_PckErr1</v>
      </c>
      <c r="B94" s="28" t="str">
        <f t="shared" si="22"/>
        <v>-</v>
      </c>
      <c r="C94" s="28">
        <v>10</v>
      </c>
      <c r="D94" s="9" t="str">
        <f t="shared" si="23"/>
        <v>-</v>
      </c>
      <c r="E94" s="9">
        <v>69</v>
      </c>
      <c r="F94" s="28" t="str">
        <f t="shared" si="24"/>
        <v>-</v>
      </c>
      <c r="G94" s="28">
        <v>12</v>
      </c>
      <c r="H94" s="9" t="str">
        <f t="shared" si="25"/>
        <v>-</v>
      </c>
      <c r="I94" s="8">
        <v>50</v>
      </c>
      <c r="J94" s="28" t="str">
        <f t="shared" si="26"/>
        <v>-</v>
      </c>
      <c r="K94" s="29">
        <v>40</v>
      </c>
      <c r="L94" s="9" t="str">
        <f t="shared" si="27"/>
        <v>-</v>
      </c>
      <c r="M94" s="8">
        <v>9</v>
      </c>
      <c r="N94" s="28" t="str">
        <f t="shared" si="28"/>
        <v>-</v>
      </c>
      <c r="O94" s="29">
        <v>36</v>
      </c>
      <c r="P94" s="9" t="str">
        <f t="shared" si="29"/>
        <v>-</v>
      </c>
      <c r="Q94" s="8">
        <v>52</v>
      </c>
      <c r="R94" s="28" t="str">
        <f t="shared" si="30"/>
        <v>-</v>
      </c>
      <c r="S94" s="28">
        <v>82</v>
      </c>
      <c r="T94" s="9" t="str">
        <f t="shared" si="31"/>
        <v>-</v>
      </c>
      <c r="U94" s="8">
        <v>38</v>
      </c>
      <c r="V94" s="28" t="str">
        <f t="shared" si="32"/>
        <v>-</v>
      </c>
      <c r="W94" s="28">
        <v>19</v>
      </c>
      <c r="X94" s="9" t="str">
        <f t="shared" si="33"/>
        <v>-</v>
      </c>
      <c r="Y94" s="8">
        <v>40</v>
      </c>
      <c r="Z94" s="28" t="str">
        <f t="shared" si="34"/>
        <v>-</v>
      </c>
      <c r="AA94" s="28">
        <v>64</v>
      </c>
      <c r="AB94" s="9">
        <v>1</v>
      </c>
      <c r="AC94" s="8">
        <v>19</v>
      </c>
      <c r="AD94" s="28" t="str">
        <f t="shared" si="35"/>
        <v>-</v>
      </c>
      <c r="AE94" s="28">
        <v>47</v>
      </c>
      <c r="AF94" s="9" t="str">
        <f t="shared" si="36"/>
        <v>-</v>
      </c>
      <c r="AG94" s="8">
        <v>30</v>
      </c>
      <c r="AH94" s="28" t="str">
        <f t="shared" si="37"/>
        <v>-</v>
      </c>
      <c r="AI94" s="28">
        <v>29</v>
      </c>
      <c r="AJ94" s="9" t="str">
        <f t="shared" si="38"/>
        <v>-</v>
      </c>
      <c r="AK94" s="8">
        <v>10</v>
      </c>
      <c r="AL94" s="28" t="str">
        <f t="shared" si="39"/>
        <v>-</v>
      </c>
      <c r="AM94" s="28">
        <v>62</v>
      </c>
      <c r="AN94" s="9" t="str">
        <f t="shared" si="40"/>
        <v>-</v>
      </c>
      <c r="AO94" s="8">
        <v>82</v>
      </c>
      <c r="AP94" s="28" t="str">
        <f t="shared" si="41"/>
        <v>-</v>
      </c>
      <c r="AQ94" s="28">
        <v>59</v>
      </c>
      <c r="AR94" s="9" t="str">
        <f t="shared" si="42"/>
        <v>-</v>
      </c>
      <c r="AS94" s="91">
        <v>50</v>
      </c>
      <c r="AT94" s="28" t="str">
        <f t="shared" si="43"/>
        <v>-</v>
      </c>
      <c r="AU94" s="106">
        <v>34</v>
      </c>
      <c r="AV94" s="92">
        <f>'Exp_3 (Ann)'!Y94</f>
        <v>41</v>
      </c>
      <c r="AW94" s="79">
        <f>'Exp_3 (Ann)'!Z94</f>
        <v>22.22202020110192</v>
      </c>
    </row>
    <row r="95" spans="1:49" x14ac:dyDescent="0.2">
      <c r="A95" s="11" t="str">
        <f>'Exp_3 (All)'!A95</f>
        <v>Cactus_10_PckErr3</v>
      </c>
      <c r="B95" s="28" t="str">
        <f t="shared" si="22"/>
        <v>-</v>
      </c>
      <c r="C95" s="28">
        <v>30</v>
      </c>
      <c r="D95" s="9" t="str">
        <f t="shared" si="23"/>
        <v>-</v>
      </c>
      <c r="E95" s="9">
        <v>77</v>
      </c>
      <c r="F95" s="28" t="str">
        <f t="shared" si="24"/>
        <v>-</v>
      </c>
      <c r="G95" s="28">
        <v>49</v>
      </c>
      <c r="H95" s="9" t="str">
        <f t="shared" si="25"/>
        <v>-</v>
      </c>
      <c r="I95" s="8">
        <v>84</v>
      </c>
      <c r="J95" s="28" t="str">
        <f t="shared" si="26"/>
        <v>-</v>
      </c>
      <c r="K95" s="29">
        <v>84</v>
      </c>
      <c r="L95" s="9" t="str">
        <f t="shared" si="27"/>
        <v>-</v>
      </c>
      <c r="M95" s="8">
        <v>90</v>
      </c>
      <c r="N95" s="28" t="str">
        <f t="shared" si="28"/>
        <v>-</v>
      </c>
      <c r="O95" s="29">
        <v>49</v>
      </c>
      <c r="P95" s="9" t="str">
        <f t="shared" si="29"/>
        <v>-</v>
      </c>
      <c r="Q95" s="8">
        <v>69</v>
      </c>
      <c r="R95" s="28" t="str">
        <f t="shared" si="30"/>
        <v>-</v>
      </c>
      <c r="S95" s="28">
        <v>75</v>
      </c>
      <c r="T95" s="9" t="str">
        <f t="shared" si="31"/>
        <v>-</v>
      </c>
      <c r="U95" s="8">
        <v>79</v>
      </c>
      <c r="V95" s="28" t="str">
        <f t="shared" si="32"/>
        <v>-</v>
      </c>
      <c r="W95" s="28">
        <v>60</v>
      </c>
      <c r="X95" s="9" t="str">
        <f t="shared" si="33"/>
        <v>-</v>
      </c>
      <c r="Y95" s="8">
        <v>70</v>
      </c>
      <c r="Z95" s="28" t="str">
        <f t="shared" si="34"/>
        <v>-</v>
      </c>
      <c r="AA95" s="28">
        <v>68</v>
      </c>
      <c r="AB95" s="9">
        <v>1</v>
      </c>
      <c r="AC95" s="8">
        <v>40</v>
      </c>
      <c r="AD95" s="28" t="str">
        <f t="shared" si="35"/>
        <v>-</v>
      </c>
      <c r="AE95" s="28">
        <v>71</v>
      </c>
      <c r="AF95" s="9" t="str">
        <f t="shared" si="36"/>
        <v>-</v>
      </c>
      <c r="AG95" s="8">
        <v>77</v>
      </c>
      <c r="AH95" s="28" t="str">
        <f t="shared" si="37"/>
        <v>-</v>
      </c>
      <c r="AI95" s="28">
        <v>69</v>
      </c>
      <c r="AJ95" s="9" t="str">
        <f t="shared" si="38"/>
        <v>-</v>
      </c>
      <c r="AK95" s="8">
        <v>29</v>
      </c>
      <c r="AL95" s="28" t="str">
        <f t="shared" si="39"/>
        <v>-</v>
      </c>
      <c r="AM95" s="28">
        <v>80</v>
      </c>
      <c r="AN95" s="9" t="str">
        <f t="shared" si="40"/>
        <v>-</v>
      </c>
      <c r="AO95" s="8">
        <v>84</v>
      </c>
      <c r="AP95" s="28" t="str">
        <f t="shared" si="41"/>
        <v>-</v>
      </c>
      <c r="AQ95" s="28">
        <v>69</v>
      </c>
      <c r="AR95" s="9" t="str">
        <f t="shared" si="42"/>
        <v>-</v>
      </c>
      <c r="AS95" s="91">
        <v>29</v>
      </c>
      <c r="AT95" s="28" t="str">
        <f t="shared" si="43"/>
        <v>-</v>
      </c>
      <c r="AU95" s="106">
        <v>62</v>
      </c>
      <c r="AV95" s="92">
        <f>'Exp_3 (Ann)'!Y95</f>
        <v>64.956521739130437</v>
      </c>
      <c r="AW95" s="79">
        <f>'Exp_3 (Ann)'!Z95</f>
        <v>18.614457384393862</v>
      </c>
    </row>
    <row r="96" spans="1:49" x14ac:dyDescent="0.2">
      <c r="A96" s="11" t="str">
        <f>'Exp_3 (All)'!A96</f>
        <v>Cactus_11_PckErr1</v>
      </c>
      <c r="B96" s="28" t="str">
        <f t="shared" si="22"/>
        <v>-</v>
      </c>
      <c r="C96" s="28">
        <v>18</v>
      </c>
      <c r="D96" s="9" t="str">
        <f t="shared" si="23"/>
        <v>-</v>
      </c>
      <c r="E96" s="9">
        <v>31</v>
      </c>
      <c r="F96" s="28" t="str">
        <f t="shared" si="24"/>
        <v>-</v>
      </c>
      <c r="G96" s="28">
        <v>36</v>
      </c>
      <c r="H96" s="9" t="str">
        <f t="shared" si="25"/>
        <v>-</v>
      </c>
      <c r="I96" s="8">
        <v>50</v>
      </c>
      <c r="J96" s="28" t="str">
        <f t="shared" si="26"/>
        <v>-</v>
      </c>
      <c r="K96" s="29">
        <v>76</v>
      </c>
      <c r="L96" s="9" t="str">
        <f t="shared" si="27"/>
        <v>-</v>
      </c>
      <c r="M96" s="8">
        <v>40</v>
      </c>
      <c r="N96" s="28" t="str">
        <f t="shared" si="28"/>
        <v>-</v>
      </c>
      <c r="O96" s="29">
        <v>19</v>
      </c>
      <c r="P96" s="9" t="str">
        <f t="shared" si="29"/>
        <v>-</v>
      </c>
      <c r="Q96" s="8">
        <v>63</v>
      </c>
      <c r="R96" s="28" t="str">
        <f t="shared" si="30"/>
        <v>-</v>
      </c>
      <c r="S96" s="28">
        <v>79</v>
      </c>
      <c r="T96" s="9" t="str">
        <f t="shared" si="31"/>
        <v>-</v>
      </c>
      <c r="U96" s="8">
        <v>70</v>
      </c>
      <c r="V96" s="28" t="str">
        <f t="shared" si="32"/>
        <v>-</v>
      </c>
      <c r="W96" s="28">
        <v>28</v>
      </c>
      <c r="X96" s="9" t="str">
        <f t="shared" si="33"/>
        <v>-</v>
      </c>
      <c r="Y96" s="8">
        <v>79</v>
      </c>
      <c r="Z96" s="28" t="str">
        <f t="shared" si="34"/>
        <v>-</v>
      </c>
      <c r="AA96" s="28">
        <v>60</v>
      </c>
      <c r="AB96" s="9">
        <v>1</v>
      </c>
      <c r="AC96" s="8">
        <v>40</v>
      </c>
      <c r="AD96" s="28" t="str">
        <f t="shared" si="35"/>
        <v>-</v>
      </c>
      <c r="AE96" s="28">
        <v>55</v>
      </c>
      <c r="AF96" s="9" t="str">
        <f t="shared" si="36"/>
        <v>-</v>
      </c>
      <c r="AG96" s="8">
        <v>76</v>
      </c>
      <c r="AH96" s="28" t="str">
        <f t="shared" si="37"/>
        <v>-</v>
      </c>
      <c r="AI96" s="28">
        <v>68</v>
      </c>
      <c r="AJ96" s="9" t="str">
        <f t="shared" si="38"/>
        <v>-</v>
      </c>
      <c r="AK96" s="8">
        <v>29</v>
      </c>
      <c r="AL96" s="28" t="str">
        <f t="shared" si="39"/>
        <v>-</v>
      </c>
      <c r="AM96" s="28">
        <v>72</v>
      </c>
      <c r="AN96" s="9" t="str">
        <f t="shared" si="40"/>
        <v>-</v>
      </c>
      <c r="AO96" s="8">
        <v>83</v>
      </c>
      <c r="AP96" s="28" t="str">
        <f t="shared" si="41"/>
        <v>-</v>
      </c>
      <c r="AQ96" s="28">
        <v>30</v>
      </c>
      <c r="AR96" s="9" t="str">
        <f t="shared" si="42"/>
        <v>-</v>
      </c>
      <c r="AS96" s="91">
        <v>30</v>
      </c>
      <c r="AT96" s="28" t="str">
        <f t="shared" si="43"/>
        <v>-</v>
      </c>
      <c r="AU96" s="106">
        <v>35</v>
      </c>
      <c r="AV96" s="92">
        <f>'Exp_3 (Ann)'!Y96</f>
        <v>50.739130434782609</v>
      </c>
      <c r="AW96" s="79">
        <f>'Exp_3 (Ann)'!Z96</f>
        <v>21.642167156028673</v>
      </c>
    </row>
    <row r="97" spans="1:49" x14ac:dyDescent="0.2">
      <c r="A97" s="11" t="str">
        <f>'Exp_3 (All)'!A97</f>
        <v>Cactus_11_PckErr3</v>
      </c>
      <c r="B97" s="28" t="str">
        <f t="shared" si="22"/>
        <v>-</v>
      </c>
      <c r="C97" s="28">
        <v>40</v>
      </c>
      <c r="D97" s="9" t="str">
        <f t="shared" si="23"/>
        <v>-</v>
      </c>
      <c r="E97" s="9">
        <v>88</v>
      </c>
      <c r="F97" s="28" t="str">
        <f t="shared" si="24"/>
        <v>-</v>
      </c>
      <c r="G97" s="28">
        <v>50</v>
      </c>
      <c r="H97" s="9" t="str">
        <f t="shared" si="25"/>
        <v>-</v>
      </c>
      <c r="I97" s="8">
        <v>62</v>
      </c>
      <c r="J97" s="28" t="str">
        <f t="shared" si="26"/>
        <v>-</v>
      </c>
      <c r="K97" s="29">
        <v>74</v>
      </c>
      <c r="L97" s="9" t="str">
        <f t="shared" si="27"/>
        <v>-</v>
      </c>
      <c r="M97" s="8">
        <v>100</v>
      </c>
      <c r="N97" s="28" t="str">
        <f t="shared" si="28"/>
        <v>-</v>
      </c>
      <c r="O97" s="29">
        <v>59</v>
      </c>
      <c r="P97" s="9" t="str">
        <f t="shared" si="29"/>
        <v>-</v>
      </c>
      <c r="Q97" s="8">
        <v>81</v>
      </c>
      <c r="R97" s="28" t="str">
        <f t="shared" si="30"/>
        <v>-</v>
      </c>
      <c r="S97" s="28">
        <v>96</v>
      </c>
      <c r="T97" s="9" t="str">
        <f t="shared" si="31"/>
        <v>-</v>
      </c>
      <c r="U97" s="8">
        <v>70</v>
      </c>
      <c r="V97" s="28" t="str">
        <f t="shared" si="32"/>
        <v>-</v>
      </c>
      <c r="W97" s="28">
        <v>72</v>
      </c>
      <c r="X97" s="9" t="str">
        <f t="shared" si="33"/>
        <v>-</v>
      </c>
      <c r="Y97" s="8">
        <v>100</v>
      </c>
      <c r="Z97" s="28" t="str">
        <f t="shared" si="34"/>
        <v>-</v>
      </c>
      <c r="AA97" s="28">
        <v>86</v>
      </c>
      <c r="AB97" s="9">
        <v>1</v>
      </c>
      <c r="AC97" s="8">
        <v>31</v>
      </c>
      <c r="AD97" s="28" t="str">
        <f t="shared" si="35"/>
        <v>-</v>
      </c>
      <c r="AE97" s="28">
        <v>60</v>
      </c>
      <c r="AF97" s="9" t="str">
        <f t="shared" si="36"/>
        <v>-</v>
      </c>
      <c r="AG97" s="8">
        <v>75</v>
      </c>
      <c r="AH97" s="28" t="str">
        <f t="shared" si="37"/>
        <v>-</v>
      </c>
      <c r="AI97" s="28">
        <v>69</v>
      </c>
      <c r="AJ97" s="9" t="str">
        <f t="shared" si="38"/>
        <v>-</v>
      </c>
      <c r="AK97" s="8">
        <v>30</v>
      </c>
      <c r="AL97" s="28" t="str">
        <f t="shared" si="39"/>
        <v>-</v>
      </c>
      <c r="AM97" s="28">
        <v>87</v>
      </c>
      <c r="AN97" s="9" t="str">
        <f t="shared" si="40"/>
        <v>-</v>
      </c>
      <c r="AO97" s="8">
        <v>89</v>
      </c>
      <c r="AP97" s="28" t="str">
        <f t="shared" si="41"/>
        <v>-</v>
      </c>
      <c r="AQ97" s="28">
        <v>70</v>
      </c>
      <c r="AR97" s="9" t="str">
        <f t="shared" si="42"/>
        <v>-</v>
      </c>
      <c r="AS97" s="91">
        <v>62</v>
      </c>
      <c r="AT97" s="28" t="str">
        <f t="shared" si="43"/>
        <v>-</v>
      </c>
      <c r="AU97" s="106">
        <v>64</v>
      </c>
      <c r="AV97" s="92">
        <f>'Exp_3 (Ann)'!Y97</f>
        <v>70.217391304347828</v>
      </c>
      <c r="AW97" s="79">
        <f>'Exp_3 (Ann)'!Z97</f>
        <v>19.860780268795466</v>
      </c>
    </row>
    <row r="98" spans="1:49" x14ac:dyDescent="0.2">
      <c r="A98" s="11" t="str">
        <f>'Exp_3 (All)'!A98</f>
        <v>Cactus_12_PckErr1</v>
      </c>
      <c r="B98" s="28" t="str">
        <f t="shared" si="22"/>
        <v>-</v>
      </c>
      <c r="C98" s="28">
        <v>29</v>
      </c>
      <c r="D98" s="9" t="str">
        <f t="shared" si="23"/>
        <v>-</v>
      </c>
      <c r="E98" s="9">
        <v>60</v>
      </c>
      <c r="F98" s="28" t="str">
        <f t="shared" si="24"/>
        <v>-</v>
      </c>
      <c r="G98" s="28">
        <v>20</v>
      </c>
      <c r="H98" s="9" t="str">
        <f t="shared" si="25"/>
        <v>-</v>
      </c>
      <c r="I98" s="8">
        <v>61</v>
      </c>
      <c r="J98" s="28" t="str">
        <f t="shared" si="26"/>
        <v>-</v>
      </c>
      <c r="K98" s="29">
        <v>34</v>
      </c>
      <c r="L98" s="9" t="str">
        <f t="shared" si="27"/>
        <v>-</v>
      </c>
      <c r="M98" s="8">
        <v>0</v>
      </c>
      <c r="N98" s="28" t="str">
        <f t="shared" si="28"/>
        <v>-</v>
      </c>
      <c r="O98" s="29">
        <v>39</v>
      </c>
      <c r="P98" s="9" t="str">
        <f t="shared" si="29"/>
        <v>-</v>
      </c>
      <c r="Q98" s="8">
        <v>60</v>
      </c>
      <c r="R98" s="28" t="str">
        <f t="shared" si="30"/>
        <v>-</v>
      </c>
      <c r="S98" s="28">
        <v>81</v>
      </c>
      <c r="T98" s="9" t="str">
        <f t="shared" si="31"/>
        <v>-</v>
      </c>
      <c r="U98" s="8">
        <v>50</v>
      </c>
      <c r="V98" s="28" t="str">
        <f t="shared" si="32"/>
        <v>-</v>
      </c>
      <c r="W98" s="28">
        <v>20</v>
      </c>
      <c r="X98" s="9" t="str">
        <f t="shared" si="33"/>
        <v>-</v>
      </c>
      <c r="Y98" s="8">
        <v>59</v>
      </c>
      <c r="Z98" s="28" t="str">
        <f t="shared" si="34"/>
        <v>-</v>
      </c>
      <c r="AA98" s="28">
        <v>39</v>
      </c>
      <c r="AB98" s="9">
        <v>1</v>
      </c>
      <c r="AC98" s="8">
        <v>19</v>
      </c>
      <c r="AD98" s="28" t="str">
        <f t="shared" si="35"/>
        <v>-</v>
      </c>
      <c r="AE98" s="28">
        <v>17</v>
      </c>
      <c r="AF98" s="9" t="str">
        <f t="shared" si="36"/>
        <v>-</v>
      </c>
      <c r="AG98" s="8">
        <v>49</v>
      </c>
      <c r="AH98" s="28" t="str">
        <f t="shared" si="37"/>
        <v>-</v>
      </c>
      <c r="AI98" s="28">
        <v>42</v>
      </c>
      <c r="AJ98" s="9" t="str">
        <f t="shared" si="38"/>
        <v>-</v>
      </c>
      <c r="AK98" s="8">
        <v>10</v>
      </c>
      <c r="AL98" s="28" t="str">
        <f t="shared" si="39"/>
        <v>-</v>
      </c>
      <c r="AM98" s="28">
        <v>66</v>
      </c>
      <c r="AN98" s="9" t="str">
        <f t="shared" si="40"/>
        <v>-</v>
      </c>
      <c r="AO98" s="8">
        <v>76</v>
      </c>
      <c r="AP98" s="28" t="str">
        <f t="shared" si="41"/>
        <v>-</v>
      </c>
      <c r="AQ98" s="28">
        <v>5</v>
      </c>
      <c r="AR98" s="9" t="str">
        <f t="shared" si="42"/>
        <v>-</v>
      </c>
      <c r="AS98" s="91">
        <v>39</v>
      </c>
      <c r="AT98" s="28" t="str">
        <f t="shared" si="43"/>
        <v>-</v>
      </c>
      <c r="AU98" s="106">
        <v>55</v>
      </c>
      <c r="AV98" s="92">
        <f>'Exp_3 (Ann)'!Y98</f>
        <v>40.434782608695649</v>
      </c>
      <c r="AW98" s="79">
        <f>'Exp_3 (Ann)'!Z98</f>
        <v>22.679237775704816</v>
      </c>
    </row>
    <row r="99" spans="1:49" x14ac:dyDescent="0.2">
      <c r="A99" s="11" t="str">
        <f>'Exp_3 (All)'!A99</f>
        <v>Cactus_12_PckErr3</v>
      </c>
      <c r="B99" s="28" t="str">
        <f t="shared" si="22"/>
        <v>-</v>
      </c>
      <c r="C99" s="28">
        <v>9</v>
      </c>
      <c r="D99" s="9" t="str">
        <f t="shared" si="23"/>
        <v>-</v>
      </c>
      <c r="E99" s="9">
        <v>74</v>
      </c>
      <c r="F99" s="28" t="str">
        <f t="shared" si="24"/>
        <v>-</v>
      </c>
      <c r="G99" s="28">
        <v>49</v>
      </c>
      <c r="H99" s="9" t="str">
        <f t="shared" si="25"/>
        <v>-</v>
      </c>
      <c r="I99" s="8">
        <v>58</v>
      </c>
      <c r="J99" s="28" t="str">
        <f t="shared" si="26"/>
        <v>-</v>
      </c>
      <c r="K99" s="29">
        <v>76</v>
      </c>
      <c r="L99" s="9" t="str">
        <f t="shared" si="27"/>
        <v>-</v>
      </c>
      <c r="M99" s="8">
        <v>100</v>
      </c>
      <c r="N99" s="28" t="str">
        <f t="shared" si="28"/>
        <v>-</v>
      </c>
      <c r="O99" s="29">
        <v>60</v>
      </c>
      <c r="P99" s="9" t="str">
        <f t="shared" si="29"/>
        <v>-</v>
      </c>
      <c r="Q99" s="8">
        <v>74</v>
      </c>
      <c r="R99" s="28" t="str">
        <f t="shared" si="30"/>
        <v>-</v>
      </c>
      <c r="S99" s="28">
        <v>91</v>
      </c>
      <c r="T99" s="9" t="str">
        <f t="shared" si="31"/>
        <v>-</v>
      </c>
      <c r="U99" s="8">
        <v>70</v>
      </c>
      <c r="V99" s="28" t="str">
        <f t="shared" si="32"/>
        <v>-</v>
      </c>
      <c r="W99" s="28">
        <v>31</v>
      </c>
      <c r="X99" s="9" t="str">
        <f t="shared" si="33"/>
        <v>-</v>
      </c>
      <c r="Y99" s="8">
        <v>79</v>
      </c>
      <c r="Z99" s="28" t="str">
        <f t="shared" si="34"/>
        <v>-</v>
      </c>
      <c r="AA99" s="28">
        <v>67</v>
      </c>
      <c r="AB99" s="9">
        <v>1</v>
      </c>
      <c r="AC99" s="8">
        <v>31</v>
      </c>
      <c r="AD99" s="28" t="str">
        <f t="shared" si="35"/>
        <v>-</v>
      </c>
      <c r="AE99" s="28">
        <v>43</v>
      </c>
      <c r="AF99" s="9" t="str">
        <f t="shared" si="36"/>
        <v>-</v>
      </c>
      <c r="AG99" s="8">
        <v>72</v>
      </c>
      <c r="AH99" s="28" t="str">
        <f t="shared" si="37"/>
        <v>-</v>
      </c>
      <c r="AI99" s="28">
        <v>71</v>
      </c>
      <c r="AJ99" s="9" t="str">
        <f t="shared" si="38"/>
        <v>-</v>
      </c>
      <c r="AK99" s="8">
        <v>39</v>
      </c>
      <c r="AL99" s="28" t="str">
        <f t="shared" si="39"/>
        <v>-</v>
      </c>
      <c r="AM99" s="28">
        <v>67</v>
      </c>
      <c r="AN99" s="9" t="str">
        <f t="shared" si="40"/>
        <v>-</v>
      </c>
      <c r="AO99" s="8">
        <v>69</v>
      </c>
      <c r="AP99" s="28" t="str">
        <f t="shared" si="41"/>
        <v>-</v>
      </c>
      <c r="AQ99" s="28">
        <v>60</v>
      </c>
      <c r="AR99" s="9" t="str">
        <f t="shared" si="42"/>
        <v>-</v>
      </c>
      <c r="AS99" s="91">
        <v>59</v>
      </c>
      <c r="AT99" s="28" t="str">
        <f t="shared" si="43"/>
        <v>-</v>
      </c>
      <c r="AU99" s="106">
        <v>67</v>
      </c>
      <c r="AV99" s="92">
        <f>'Exp_3 (Ann)'!Y99</f>
        <v>61.565217391304351</v>
      </c>
      <c r="AW99" s="79">
        <f>'Exp_3 (Ann)'!Z99</f>
        <v>20.500168706526473</v>
      </c>
    </row>
    <row r="100" spans="1:49" x14ac:dyDescent="0.2">
      <c r="A100" s="11" t="str">
        <f>'Exp_3 (All)'!A100</f>
        <v>Cactus_14_PckErr1</v>
      </c>
      <c r="B100" s="28" t="str">
        <f t="shared" si="22"/>
        <v>-</v>
      </c>
      <c r="C100" s="28">
        <v>20</v>
      </c>
      <c r="D100" s="9" t="str">
        <f t="shared" si="23"/>
        <v>-</v>
      </c>
      <c r="E100" s="9">
        <v>77</v>
      </c>
      <c r="F100" s="28" t="str">
        <f t="shared" si="24"/>
        <v>-</v>
      </c>
      <c r="G100" s="28">
        <v>45</v>
      </c>
      <c r="H100" s="9" t="str">
        <f t="shared" si="25"/>
        <v>-</v>
      </c>
      <c r="I100" s="8">
        <v>81</v>
      </c>
      <c r="J100" s="28" t="str">
        <f t="shared" si="26"/>
        <v>-</v>
      </c>
      <c r="K100" s="29">
        <v>90</v>
      </c>
      <c r="L100" s="9" t="str">
        <f t="shared" si="27"/>
        <v>-</v>
      </c>
      <c r="M100" s="8">
        <v>59</v>
      </c>
      <c r="N100" s="28" t="str">
        <f t="shared" si="28"/>
        <v>-</v>
      </c>
      <c r="O100" s="29">
        <v>30</v>
      </c>
      <c r="P100" s="9" t="str">
        <f t="shared" si="29"/>
        <v>-</v>
      </c>
      <c r="Q100" s="8">
        <v>74</v>
      </c>
      <c r="R100" s="28" t="str">
        <f t="shared" si="30"/>
        <v>-</v>
      </c>
      <c r="S100" s="28">
        <v>79</v>
      </c>
      <c r="T100" s="9" t="str">
        <f t="shared" si="31"/>
        <v>-</v>
      </c>
      <c r="U100" s="8">
        <v>49</v>
      </c>
      <c r="V100" s="28" t="str">
        <f t="shared" si="32"/>
        <v>-</v>
      </c>
      <c r="W100" s="28">
        <v>60</v>
      </c>
      <c r="X100" s="9" t="str">
        <f t="shared" si="33"/>
        <v>-</v>
      </c>
      <c r="Y100" s="8">
        <v>70</v>
      </c>
      <c r="Z100" s="28" t="str">
        <f t="shared" si="34"/>
        <v>-</v>
      </c>
      <c r="AA100" s="28">
        <v>67</v>
      </c>
      <c r="AB100" s="9">
        <v>1</v>
      </c>
      <c r="AC100" s="8">
        <v>30</v>
      </c>
      <c r="AD100" s="28" t="str">
        <f t="shared" si="35"/>
        <v>-</v>
      </c>
      <c r="AE100" s="28">
        <v>53</v>
      </c>
      <c r="AF100" s="9" t="str">
        <f t="shared" si="36"/>
        <v>-</v>
      </c>
      <c r="AG100" s="8">
        <v>60</v>
      </c>
      <c r="AH100" s="28" t="str">
        <f t="shared" si="37"/>
        <v>-</v>
      </c>
      <c r="AI100" s="28">
        <v>49</v>
      </c>
      <c r="AJ100" s="9" t="str">
        <f t="shared" si="38"/>
        <v>-</v>
      </c>
      <c r="AK100" s="8">
        <v>40</v>
      </c>
      <c r="AL100" s="28" t="str">
        <f t="shared" si="39"/>
        <v>-</v>
      </c>
      <c r="AM100" s="28">
        <v>74</v>
      </c>
      <c r="AN100" s="9" t="str">
        <f t="shared" si="40"/>
        <v>-</v>
      </c>
      <c r="AO100" s="8">
        <v>84</v>
      </c>
      <c r="AP100" s="28" t="str">
        <f t="shared" si="41"/>
        <v>-</v>
      </c>
      <c r="AQ100" s="28">
        <v>29</v>
      </c>
      <c r="AR100" s="9" t="str">
        <f t="shared" si="42"/>
        <v>-</v>
      </c>
      <c r="AS100" s="91">
        <v>70</v>
      </c>
      <c r="AT100" s="28" t="str">
        <f t="shared" si="43"/>
        <v>-</v>
      </c>
      <c r="AU100" s="106">
        <v>51</v>
      </c>
      <c r="AV100" s="92">
        <f>'Exp_3 (Ann)'!Y100</f>
        <v>58.304347826086953</v>
      </c>
      <c r="AW100" s="79">
        <f>'Exp_3 (Ann)'!Z100</f>
        <v>19.657140230850874</v>
      </c>
    </row>
    <row r="101" spans="1:49" x14ac:dyDescent="0.2">
      <c r="A101" s="11" t="str">
        <f>'Exp_3 (All)'!A101</f>
        <v>Cactus_14_PckErr3</v>
      </c>
      <c r="B101" s="28" t="str">
        <f t="shared" si="22"/>
        <v>-</v>
      </c>
      <c r="C101" s="28">
        <v>50</v>
      </c>
      <c r="D101" s="9" t="str">
        <f t="shared" si="23"/>
        <v>-</v>
      </c>
      <c r="E101" s="9">
        <v>90</v>
      </c>
      <c r="F101" s="28" t="str">
        <f t="shared" si="24"/>
        <v>-</v>
      </c>
      <c r="G101" s="28">
        <v>50</v>
      </c>
      <c r="H101" s="9" t="str">
        <f t="shared" si="25"/>
        <v>-</v>
      </c>
      <c r="I101" s="8">
        <v>63</v>
      </c>
      <c r="J101" s="28" t="str">
        <f t="shared" si="26"/>
        <v>-</v>
      </c>
      <c r="K101" s="29">
        <v>86</v>
      </c>
      <c r="L101" s="9" t="str">
        <f t="shared" si="27"/>
        <v>-</v>
      </c>
      <c r="M101" s="8">
        <v>100</v>
      </c>
      <c r="N101" s="28" t="str">
        <f t="shared" si="28"/>
        <v>-</v>
      </c>
      <c r="O101" s="29">
        <v>41</v>
      </c>
      <c r="P101" s="9" t="str">
        <f t="shared" si="29"/>
        <v>-</v>
      </c>
      <c r="Q101" s="8">
        <v>83</v>
      </c>
      <c r="R101" s="28" t="str">
        <f t="shared" si="30"/>
        <v>-</v>
      </c>
      <c r="S101" s="28">
        <v>77</v>
      </c>
      <c r="T101" s="9" t="str">
        <f t="shared" si="31"/>
        <v>-</v>
      </c>
      <c r="U101" s="8">
        <v>60</v>
      </c>
      <c r="V101" s="28" t="str">
        <f t="shared" si="32"/>
        <v>-</v>
      </c>
      <c r="W101" s="28">
        <v>70</v>
      </c>
      <c r="X101" s="9" t="str">
        <f t="shared" si="33"/>
        <v>-</v>
      </c>
      <c r="Y101" s="8">
        <v>100</v>
      </c>
      <c r="Z101" s="28" t="str">
        <f t="shared" si="34"/>
        <v>-</v>
      </c>
      <c r="AA101" s="28">
        <v>69</v>
      </c>
      <c r="AB101" s="9">
        <v>1</v>
      </c>
      <c r="AC101" s="8">
        <v>40</v>
      </c>
      <c r="AD101" s="28" t="str">
        <f t="shared" si="35"/>
        <v>-</v>
      </c>
      <c r="AE101" s="28">
        <v>76</v>
      </c>
      <c r="AF101" s="9" t="str">
        <f t="shared" si="36"/>
        <v>-</v>
      </c>
      <c r="AG101" s="8">
        <v>70</v>
      </c>
      <c r="AH101" s="28" t="str">
        <f t="shared" si="37"/>
        <v>-</v>
      </c>
      <c r="AI101" s="28">
        <v>80</v>
      </c>
      <c r="AJ101" s="9" t="str">
        <f t="shared" si="38"/>
        <v>-</v>
      </c>
      <c r="AK101" s="8">
        <v>49</v>
      </c>
      <c r="AL101" s="28" t="str">
        <f t="shared" si="39"/>
        <v>-</v>
      </c>
      <c r="AM101" s="28">
        <v>96</v>
      </c>
      <c r="AN101" s="9" t="str">
        <f t="shared" si="40"/>
        <v>-</v>
      </c>
      <c r="AO101" s="8">
        <v>89</v>
      </c>
      <c r="AP101" s="28" t="str">
        <f t="shared" si="41"/>
        <v>-</v>
      </c>
      <c r="AQ101" s="28">
        <v>79</v>
      </c>
      <c r="AR101" s="9" t="str">
        <f t="shared" si="42"/>
        <v>-</v>
      </c>
      <c r="AS101" s="91">
        <v>71</v>
      </c>
      <c r="AT101" s="28" t="str">
        <f t="shared" si="43"/>
        <v>-</v>
      </c>
      <c r="AU101" s="106">
        <v>80</v>
      </c>
      <c r="AV101" s="92">
        <f>'Exp_3 (Ann)'!Y101</f>
        <v>72.565217391304344</v>
      </c>
      <c r="AW101" s="79">
        <f>'Exp_3 (Ann)'!Z101</f>
        <v>17.84994547217676</v>
      </c>
    </row>
    <row r="102" spans="1:49" x14ac:dyDescent="0.2">
      <c r="A102" s="11" t="str">
        <f>'Exp_3 (All)'!A102</f>
        <v>Cactus_15_PckErr1</v>
      </c>
      <c r="B102" s="28" t="str">
        <f t="shared" si="22"/>
        <v>-</v>
      </c>
      <c r="C102" s="28">
        <v>10</v>
      </c>
      <c r="D102" s="9" t="str">
        <f t="shared" si="23"/>
        <v>-</v>
      </c>
      <c r="E102" s="9">
        <v>64</v>
      </c>
      <c r="F102" s="28" t="str">
        <f t="shared" si="24"/>
        <v>-</v>
      </c>
      <c r="G102" s="28">
        <v>60</v>
      </c>
      <c r="H102" s="9" t="str">
        <f t="shared" si="25"/>
        <v>-</v>
      </c>
      <c r="I102" s="8">
        <v>69</v>
      </c>
      <c r="J102" s="28" t="str">
        <f t="shared" si="26"/>
        <v>-</v>
      </c>
      <c r="K102" s="29">
        <v>100</v>
      </c>
      <c r="L102" s="9" t="str">
        <f t="shared" si="27"/>
        <v>-</v>
      </c>
      <c r="M102" s="8">
        <v>100</v>
      </c>
      <c r="N102" s="28" t="str">
        <f t="shared" si="28"/>
        <v>-</v>
      </c>
      <c r="O102" s="29">
        <v>59</v>
      </c>
      <c r="P102" s="9" t="str">
        <f t="shared" si="29"/>
        <v>-</v>
      </c>
      <c r="Q102" s="8">
        <v>74</v>
      </c>
      <c r="R102" s="28" t="str">
        <f t="shared" si="30"/>
        <v>-</v>
      </c>
      <c r="S102" s="28">
        <v>90</v>
      </c>
      <c r="T102" s="9" t="str">
        <f t="shared" si="31"/>
        <v>-</v>
      </c>
      <c r="U102" s="8">
        <v>60</v>
      </c>
      <c r="V102" s="28" t="str">
        <f t="shared" si="32"/>
        <v>-</v>
      </c>
      <c r="W102" s="28">
        <v>30</v>
      </c>
      <c r="X102" s="9" t="str">
        <f t="shared" si="33"/>
        <v>-</v>
      </c>
      <c r="Y102" s="8">
        <v>100</v>
      </c>
      <c r="Z102" s="28" t="str">
        <f t="shared" si="34"/>
        <v>-</v>
      </c>
      <c r="AA102" s="28">
        <v>36</v>
      </c>
      <c r="AB102" s="9">
        <v>1</v>
      </c>
      <c r="AC102" s="8">
        <v>60</v>
      </c>
      <c r="AD102" s="28" t="str">
        <f t="shared" si="35"/>
        <v>-</v>
      </c>
      <c r="AE102" s="28">
        <v>73</v>
      </c>
      <c r="AF102" s="9" t="str">
        <f t="shared" si="36"/>
        <v>-</v>
      </c>
      <c r="AG102" s="8">
        <v>80</v>
      </c>
      <c r="AH102" s="28" t="str">
        <f t="shared" si="37"/>
        <v>-</v>
      </c>
      <c r="AI102" s="28">
        <v>59</v>
      </c>
      <c r="AJ102" s="9" t="str">
        <f t="shared" si="38"/>
        <v>-</v>
      </c>
      <c r="AK102" s="8">
        <v>69</v>
      </c>
      <c r="AL102" s="28" t="str">
        <f t="shared" si="39"/>
        <v>-</v>
      </c>
      <c r="AM102" s="28">
        <v>90</v>
      </c>
      <c r="AN102" s="9" t="str">
        <f t="shared" si="40"/>
        <v>-</v>
      </c>
      <c r="AO102" s="8">
        <v>92</v>
      </c>
      <c r="AP102" s="28" t="str">
        <f t="shared" si="41"/>
        <v>-</v>
      </c>
      <c r="AQ102" s="28">
        <v>90</v>
      </c>
      <c r="AR102" s="9" t="str">
        <f t="shared" si="42"/>
        <v>-</v>
      </c>
      <c r="AS102" s="91">
        <v>70</v>
      </c>
      <c r="AT102" s="28" t="str">
        <f t="shared" si="43"/>
        <v>-</v>
      </c>
      <c r="AU102" s="106">
        <v>66</v>
      </c>
      <c r="AV102" s="92">
        <f>'Exp_3 (Ann)'!Y102</f>
        <v>69.608695652173907</v>
      </c>
      <c r="AW102" s="79">
        <f>'Exp_3 (Ann)'!Z102</f>
        <v>22.820921681719213</v>
      </c>
    </row>
    <row r="103" spans="1:49" x14ac:dyDescent="0.2">
      <c r="A103" s="11" t="str">
        <f>'Exp_3 (All)'!A103</f>
        <v>Cactus_15_PckErr3</v>
      </c>
      <c r="B103" s="28" t="str">
        <f t="shared" si="22"/>
        <v>-</v>
      </c>
      <c r="C103" s="28">
        <v>39</v>
      </c>
      <c r="D103" s="9" t="str">
        <f t="shared" si="23"/>
        <v>-</v>
      </c>
      <c r="E103" s="9">
        <v>89</v>
      </c>
      <c r="F103" s="28" t="str">
        <f t="shared" si="24"/>
        <v>-</v>
      </c>
      <c r="G103" s="28">
        <v>72</v>
      </c>
      <c r="H103" s="9" t="str">
        <f t="shared" si="25"/>
        <v>-</v>
      </c>
      <c r="I103" s="8">
        <v>90</v>
      </c>
      <c r="J103" s="28" t="str">
        <f t="shared" si="26"/>
        <v>-</v>
      </c>
      <c r="K103" s="29">
        <v>100</v>
      </c>
      <c r="L103" s="9" t="str">
        <f t="shared" si="27"/>
        <v>-</v>
      </c>
      <c r="M103" s="8">
        <v>100</v>
      </c>
      <c r="N103" s="28" t="str">
        <f t="shared" si="28"/>
        <v>-</v>
      </c>
      <c r="O103" s="29">
        <v>70</v>
      </c>
      <c r="P103" s="9" t="str">
        <f t="shared" si="29"/>
        <v>-</v>
      </c>
      <c r="Q103" s="8">
        <v>79</v>
      </c>
      <c r="R103" s="28" t="str">
        <f t="shared" si="30"/>
        <v>-</v>
      </c>
      <c r="S103" s="28">
        <v>100</v>
      </c>
      <c r="T103" s="9" t="str">
        <f t="shared" si="31"/>
        <v>-</v>
      </c>
      <c r="U103" s="8">
        <v>89</v>
      </c>
      <c r="V103" s="28" t="str">
        <f t="shared" si="32"/>
        <v>-</v>
      </c>
      <c r="W103" s="28">
        <v>70</v>
      </c>
      <c r="X103" s="9" t="str">
        <f t="shared" si="33"/>
        <v>-</v>
      </c>
      <c r="Y103" s="8">
        <v>100</v>
      </c>
      <c r="Z103" s="28" t="str">
        <f t="shared" si="34"/>
        <v>-</v>
      </c>
      <c r="AA103" s="28">
        <v>69</v>
      </c>
      <c r="AB103" s="9">
        <v>1</v>
      </c>
      <c r="AC103" s="8">
        <v>59</v>
      </c>
      <c r="AD103" s="28" t="str">
        <f t="shared" si="35"/>
        <v>-</v>
      </c>
      <c r="AE103" s="28">
        <v>72</v>
      </c>
      <c r="AF103" s="9" t="str">
        <f t="shared" si="36"/>
        <v>-</v>
      </c>
      <c r="AG103" s="8">
        <v>80</v>
      </c>
      <c r="AH103" s="28" t="str">
        <f t="shared" si="37"/>
        <v>-</v>
      </c>
      <c r="AI103" s="28">
        <v>95</v>
      </c>
      <c r="AJ103" s="9" t="str">
        <f t="shared" si="38"/>
        <v>-</v>
      </c>
      <c r="AK103" s="8">
        <v>59</v>
      </c>
      <c r="AL103" s="28" t="str">
        <f t="shared" si="39"/>
        <v>-</v>
      </c>
      <c r="AM103" s="28">
        <v>77</v>
      </c>
      <c r="AN103" s="9" t="str">
        <f t="shared" si="40"/>
        <v>-</v>
      </c>
      <c r="AO103" s="8">
        <v>100</v>
      </c>
      <c r="AP103" s="28" t="str">
        <f t="shared" si="41"/>
        <v>-</v>
      </c>
      <c r="AQ103" s="28">
        <v>79</v>
      </c>
      <c r="AR103" s="9" t="str">
        <f t="shared" si="42"/>
        <v>-</v>
      </c>
      <c r="AS103" s="91">
        <v>89</v>
      </c>
      <c r="AT103" s="28" t="str">
        <f t="shared" si="43"/>
        <v>-</v>
      </c>
      <c r="AU103" s="106">
        <v>97</v>
      </c>
      <c r="AV103" s="92">
        <f>'Exp_3 (Ann)'!Y103</f>
        <v>81.478260869565219</v>
      </c>
      <c r="AW103" s="79">
        <f>'Exp_3 (Ann)'!Z103</f>
        <v>16.278456385434406</v>
      </c>
    </row>
    <row r="104" spans="1:49" x14ac:dyDescent="0.2">
      <c r="A104" s="11" t="str">
        <f>'Exp_3 (All)'!A104</f>
        <v>Basketball_0</v>
      </c>
      <c r="B104" s="28" t="str">
        <f t="shared" si="22"/>
        <v>-</v>
      </c>
      <c r="C104" s="28">
        <v>0</v>
      </c>
      <c r="D104" s="9" t="str">
        <f t="shared" si="23"/>
        <v>-</v>
      </c>
      <c r="E104" s="9">
        <v>0</v>
      </c>
      <c r="F104" s="28" t="str">
        <f t="shared" si="24"/>
        <v>-</v>
      </c>
      <c r="G104" s="28">
        <v>0</v>
      </c>
      <c r="H104" s="9" t="str">
        <f t="shared" si="25"/>
        <v>-</v>
      </c>
      <c r="I104" s="8">
        <v>0</v>
      </c>
      <c r="J104" s="28" t="str">
        <f t="shared" si="26"/>
        <v>-</v>
      </c>
      <c r="K104" s="29">
        <v>0</v>
      </c>
      <c r="L104" s="9" t="str">
        <f t="shared" si="27"/>
        <v>-</v>
      </c>
      <c r="M104" s="8">
        <v>0</v>
      </c>
      <c r="N104" s="28" t="str">
        <f t="shared" si="28"/>
        <v>-</v>
      </c>
      <c r="O104" s="29">
        <v>0</v>
      </c>
      <c r="P104" s="9" t="str">
        <f t="shared" si="29"/>
        <v>-</v>
      </c>
      <c r="Q104" s="8">
        <v>0</v>
      </c>
      <c r="R104" s="28" t="str">
        <f t="shared" si="30"/>
        <v>-</v>
      </c>
      <c r="S104" s="28">
        <v>0</v>
      </c>
      <c r="T104" s="9" t="str">
        <f t="shared" si="31"/>
        <v>-</v>
      </c>
      <c r="U104" s="8">
        <v>0</v>
      </c>
      <c r="V104" s="28" t="str">
        <f t="shared" si="32"/>
        <v>-</v>
      </c>
      <c r="W104" s="28">
        <v>0</v>
      </c>
      <c r="X104" s="9" t="str">
        <f t="shared" si="33"/>
        <v>-</v>
      </c>
      <c r="Y104" s="8">
        <v>0</v>
      </c>
      <c r="Z104" s="28" t="str">
        <f t="shared" si="34"/>
        <v>-</v>
      </c>
      <c r="AA104" s="28">
        <v>0</v>
      </c>
      <c r="AB104" s="9">
        <v>1</v>
      </c>
      <c r="AC104" s="8">
        <v>0</v>
      </c>
      <c r="AD104" s="28" t="str">
        <f t="shared" si="35"/>
        <v>-</v>
      </c>
      <c r="AE104" s="28">
        <v>0</v>
      </c>
      <c r="AF104" s="9" t="str">
        <f t="shared" si="36"/>
        <v>-</v>
      </c>
      <c r="AG104" s="8">
        <v>0</v>
      </c>
      <c r="AH104" s="28" t="str">
        <f t="shared" si="37"/>
        <v>-</v>
      </c>
      <c r="AI104" s="28">
        <v>0</v>
      </c>
      <c r="AJ104" s="9" t="str">
        <f t="shared" si="38"/>
        <v>-</v>
      </c>
      <c r="AK104" s="8">
        <v>0</v>
      </c>
      <c r="AL104" s="28" t="str">
        <f t="shared" si="39"/>
        <v>-</v>
      </c>
      <c r="AM104" s="28">
        <v>0</v>
      </c>
      <c r="AN104" s="9" t="str">
        <f t="shared" si="40"/>
        <v>-</v>
      </c>
      <c r="AO104" s="8">
        <v>0</v>
      </c>
      <c r="AP104" s="28" t="str">
        <f t="shared" si="41"/>
        <v>-</v>
      </c>
      <c r="AQ104" s="28">
        <v>0</v>
      </c>
      <c r="AR104" s="9" t="str">
        <f t="shared" si="42"/>
        <v>Outlier</v>
      </c>
      <c r="AS104" s="91">
        <v>19</v>
      </c>
      <c r="AT104" s="28" t="str">
        <f t="shared" si="43"/>
        <v>-</v>
      </c>
      <c r="AU104" s="106">
        <v>0</v>
      </c>
      <c r="AV104" s="92">
        <f>'Exp_3 (Ann)'!Y104</f>
        <v>0.82608695652173914</v>
      </c>
      <c r="AW104" s="79">
        <f>'Exp_3 (Ann)'!Z104</f>
        <v>3.9617738670844203</v>
      </c>
    </row>
    <row r="105" spans="1:49" x14ac:dyDescent="0.2">
      <c r="A105" s="11" t="str">
        <f>'Exp_3 (All)'!A105</f>
        <v>Basketball_3</v>
      </c>
      <c r="B105" s="28" t="str">
        <f t="shared" si="22"/>
        <v>-</v>
      </c>
      <c r="C105" s="28">
        <v>0</v>
      </c>
      <c r="D105" s="9" t="str">
        <f t="shared" si="23"/>
        <v>-</v>
      </c>
      <c r="E105" s="9">
        <v>0</v>
      </c>
      <c r="F105" s="28" t="str">
        <f t="shared" si="24"/>
        <v>-</v>
      </c>
      <c r="G105" s="28">
        <v>50</v>
      </c>
      <c r="H105" s="9" t="str">
        <f t="shared" si="25"/>
        <v>-</v>
      </c>
      <c r="I105" s="8">
        <v>17</v>
      </c>
      <c r="J105" s="28" t="str">
        <f t="shared" si="26"/>
        <v>-</v>
      </c>
      <c r="K105" s="29">
        <v>60</v>
      </c>
      <c r="L105" s="9" t="str">
        <f t="shared" si="27"/>
        <v>-</v>
      </c>
      <c r="M105" s="8">
        <v>89</v>
      </c>
      <c r="N105" s="28" t="str">
        <f t="shared" si="28"/>
        <v>-</v>
      </c>
      <c r="O105" s="29">
        <v>0</v>
      </c>
      <c r="P105" s="9" t="str">
        <f t="shared" si="29"/>
        <v>-</v>
      </c>
      <c r="Q105" s="8">
        <v>39</v>
      </c>
      <c r="R105" s="28" t="str">
        <f t="shared" si="30"/>
        <v>-</v>
      </c>
      <c r="S105" s="28">
        <v>71</v>
      </c>
      <c r="T105" s="9" t="str">
        <f t="shared" si="31"/>
        <v>-</v>
      </c>
      <c r="U105" s="8">
        <v>59</v>
      </c>
      <c r="V105" s="28" t="str">
        <f t="shared" si="32"/>
        <v>-</v>
      </c>
      <c r="W105" s="28">
        <v>9</v>
      </c>
      <c r="X105" s="9" t="str">
        <f t="shared" si="33"/>
        <v>-</v>
      </c>
      <c r="Y105" s="8">
        <v>10</v>
      </c>
      <c r="Z105" s="28" t="str">
        <f t="shared" si="34"/>
        <v>-</v>
      </c>
      <c r="AA105" s="28">
        <v>30</v>
      </c>
      <c r="AB105" s="9">
        <v>1</v>
      </c>
      <c r="AC105" s="8">
        <v>10</v>
      </c>
      <c r="AD105" s="28" t="str">
        <f t="shared" si="35"/>
        <v>-</v>
      </c>
      <c r="AE105" s="28">
        <v>36</v>
      </c>
      <c r="AF105" s="9" t="str">
        <f t="shared" si="36"/>
        <v>-</v>
      </c>
      <c r="AG105" s="8">
        <v>0</v>
      </c>
      <c r="AH105" s="28" t="str">
        <f t="shared" si="37"/>
        <v>-</v>
      </c>
      <c r="AI105" s="28">
        <v>19</v>
      </c>
      <c r="AJ105" s="9" t="str">
        <f t="shared" si="38"/>
        <v>-</v>
      </c>
      <c r="AK105" s="8">
        <v>20</v>
      </c>
      <c r="AL105" s="28" t="str">
        <f t="shared" si="39"/>
        <v>-</v>
      </c>
      <c r="AM105" s="28">
        <v>50</v>
      </c>
      <c r="AN105" s="9" t="str">
        <f t="shared" si="40"/>
        <v>-</v>
      </c>
      <c r="AO105" s="8">
        <v>91</v>
      </c>
      <c r="AP105" s="28" t="str">
        <f t="shared" si="41"/>
        <v>-</v>
      </c>
      <c r="AQ105" s="28">
        <v>20</v>
      </c>
      <c r="AR105" s="9" t="str">
        <f t="shared" si="42"/>
        <v>-</v>
      </c>
      <c r="AS105" s="91">
        <v>59</v>
      </c>
      <c r="AT105" s="28" t="str">
        <f t="shared" si="43"/>
        <v>-</v>
      </c>
      <c r="AU105" s="106">
        <v>0</v>
      </c>
      <c r="AV105" s="92">
        <f>'Exp_3 (Ann)'!Y105</f>
        <v>32.130434782608695</v>
      </c>
      <c r="AW105" s="79">
        <f>'Exp_3 (Ann)'!Z105</f>
        <v>29.005178766160309</v>
      </c>
    </row>
    <row r="106" spans="1:49" x14ac:dyDescent="0.2">
      <c r="A106" s="11" t="str">
        <f>'Exp_3 (All)'!A106</f>
        <v>Basketball_12</v>
      </c>
      <c r="B106" s="28" t="str">
        <f t="shared" si="22"/>
        <v>-</v>
      </c>
      <c r="C106" s="28">
        <v>10</v>
      </c>
      <c r="D106" s="9" t="str">
        <f t="shared" si="23"/>
        <v>-</v>
      </c>
      <c r="E106" s="9">
        <v>24</v>
      </c>
      <c r="F106" s="28" t="str">
        <f t="shared" si="24"/>
        <v>-</v>
      </c>
      <c r="G106" s="28">
        <v>50</v>
      </c>
      <c r="H106" s="9" t="str">
        <f t="shared" si="25"/>
        <v>-</v>
      </c>
      <c r="I106" s="8">
        <v>60</v>
      </c>
      <c r="J106" s="28" t="str">
        <f t="shared" si="26"/>
        <v>-</v>
      </c>
      <c r="K106" s="29">
        <v>77</v>
      </c>
      <c r="L106" s="9" t="str">
        <f t="shared" si="27"/>
        <v>-</v>
      </c>
      <c r="M106" s="8">
        <v>81</v>
      </c>
      <c r="N106" s="28" t="str">
        <f t="shared" si="28"/>
        <v>-</v>
      </c>
      <c r="O106" s="29">
        <v>38</v>
      </c>
      <c r="P106" s="9" t="str">
        <f t="shared" si="29"/>
        <v>-</v>
      </c>
      <c r="Q106" s="8">
        <v>38</v>
      </c>
      <c r="R106" s="28" t="str">
        <f t="shared" si="30"/>
        <v>-</v>
      </c>
      <c r="S106" s="28">
        <v>61</v>
      </c>
      <c r="T106" s="9" t="str">
        <f t="shared" si="31"/>
        <v>-</v>
      </c>
      <c r="U106" s="8">
        <v>50</v>
      </c>
      <c r="V106" s="28" t="str">
        <f t="shared" si="32"/>
        <v>-</v>
      </c>
      <c r="W106" s="28">
        <v>60</v>
      </c>
      <c r="X106" s="9" t="str">
        <f t="shared" si="33"/>
        <v>-</v>
      </c>
      <c r="Y106" s="8">
        <v>39</v>
      </c>
      <c r="Z106" s="28" t="str">
        <f t="shared" si="34"/>
        <v>-</v>
      </c>
      <c r="AA106" s="28">
        <v>41</v>
      </c>
      <c r="AB106" s="9">
        <v>1</v>
      </c>
      <c r="AC106" s="8">
        <v>20</v>
      </c>
      <c r="AD106" s="28" t="str">
        <f t="shared" si="35"/>
        <v>-</v>
      </c>
      <c r="AE106" s="28">
        <v>38</v>
      </c>
      <c r="AF106" s="9" t="str">
        <f t="shared" si="36"/>
        <v>-</v>
      </c>
      <c r="AG106" s="8">
        <v>51</v>
      </c>
      <c r="AH106" s="28" t="str">
        <f t="shared" si="37"/>
        <v>-</v>
      </c>
      <c r="AI106" s="28">
        <v>28</v>
      </c>
      <c r="AJ106" s="9" t="str">
        <f t="shared" si="38"/>
        <v>-</v>
      </c>
      <c r="AK106" s="8">
        <v>40</v>
      </c>
      <c r="AL106" s="28" t="str">
        <f t="shared" si="39"/>
        <v>-</v>
      </c>
      <c r="AM106" s="28">
        <v>68</v>
      </c>
      <c r="AN106" s="9" t="str">
        <f t="shared" si="40"/>
        <v>-</v>
      </c>
      <c r="AO106" s="8">
        <v>58</v>
      </c>
      <c r="AP106" s="28" t="str">
        <f t="shared" si="41"/>
        <v>-</v>
      </c>
      <c r="AQ106" s="28">
        <v>60</v>
      </c>
      <c r="AR106" s="9" t="str">
        <f t="shared" si="42"/>
        <v>-</v>
      </c>
      <c r="AS106" s="91">
        <v>69</v>
      </c>
      <c r="AT106" s="28" t="str">
        <f t="shared" si="43"/>
        <v>-</v>
      </c>
      <c r="AU106" s="106">
        <v>78</v>
      </c>
      <c r="AV106" s="92">
        <f>'Exp_3 (Ann)'!Y106</f>
        <v>49.521739130434781</v>
      </c>
      <c r="AW106" s="79">
        <f>'Exp_3 (Ann)'!Z106</f>
        <v>19.1094207257653</v>
      </c>
    </row>
    <row r="107" spans="1:49" x14ac:dyDescent="0.2">
      <c r="A107" s="11" t="str">
        <f>'Exp_3 (All)'!A107</f>
        <v>Basketball_0_PckErr3</v>
      </c>
      <c r="B107" s="28" t="str">
        <f t="shared" si="22"/>
        <v>-</v>
      </c>
      <c r="C107" s="28">
        <v>21</v>
      </c>
      <c r="D107" s="9" t="str">
        <f t="shared" si="23"/>
        <v>-</v>
      </c>
      <c r="E107" s="9">
        <v>93</v>
      </c>
      <c r="F107" s="28" t="str">
        <f t="shared" si="24"/>
        <v>-</v>
      </c>
      <c r="G107" s="28">
        <v>20</v>
      </c>
      <c r="H107" s="9" t="str">
        <f t="shared" si="25"/>
        <v>-</v>
      </c>
      <c r="I107" s="8">
        <v>51</v>
      </c>
      <c r="J107" s="28" t="str">
        <f t="shared" si="26"/>
        <v>-</v>
      </c>
      <c r="K107" s="29">
        <v>59</v>
      </c>
      <c r="L107" s="9" t="str">
        <f t="shared" si="27"/>
        <v>-</v>
      </c>
      <c r="M107" s="8">
        <v>80</v>
      </c>
      <c r="N107" s="28" t="str">
        <f t="shared" si="28"/>
        <v>-</v>
      </c>
      <c r="O107" s="29">
        <v>29</v>
      </c>
      <c r="P107" s="9" t="str">
        <f t="shared" si="29"/>
        <v>-</v>
      </c>
      <c r="Q107" s="8">
        <v>45</v>
      </c>
      <c r="R107" s="28" t="str">
        <f t="shared" si="30"/>
        <v>-</v>
      </c>
      <c r="S107" s="28">
        <v>84</v>
      </c>
      <c r="T107" s="9" t="str">
        <f t="shared" si="31"/>
        <v>-</v>
      </c>
      <c r="U107" s="8">
        <v>31</v>
      </c>
      <c r="V107" s="28" t="str">
        <f t="shared" si="32"/>
        <v>-</v>
      </c>
      <c r="W107" s="28">
        <v>20</v>
      </c>
      <c r="X107" s="9" t="str">
        <f t="shared" si="33"/>
        <v>-</v>
      </c>
      <c r="Y107" s="8">
        <v>40</v>
      </c>
      <c r="Z107" s="28" t="str">
        <f t="shared" si="34"/>
        <v>-</v>
      </c>
      <c r="AA107" s="28">
        <v>37</v>
      </c>
      <c r="AB107" s="9">
        <v>1</v>
      </c>
      <c r="AC107" s="8">
        <v>19</v>
      </c>
      <c r="AD107" s="28" t="str">
        <f t="shared" si="35"/>
        <v>-</v>
      </c>
      <c r="AE107" s="28">
        <v>28</v>
      </c>
      <c r="AF107" s="9" t="str">
        <f t="shared" si="36"/>
        <v>-</v>
      </c>
      <c r="AG107" s="8">
        <v>39</v>
      </c>
      <c r="AH107" s="28" t="str">
        <f t="shared" si="37"/>
        <v>-</v>
      </c>
      <c r="AI107" s="28">
        <v>30</v>
      </c>
      <c r="AJ107" s="9" t="str">
        <f t="shared" si="38"/>
        <v>-</v>
      </c>
      <c r="AK107" s="8">
        <v>39</v>
      </c>
      <c r="AL107" s="28" t="str">
        <f t="shared" si="39"/>
        <v>-</v>
      </c>
      <c r="AM107" s="28">
        <v>62</v>
      </c>
      <c r="AN107" s="9" t="str">
        <f t="shared" si="40"/>
        <v>-</v>
      </c>
      <c r="AO107" s="8">
        <v>72</v>
      </c>
      <c r="AP107" s="28" t="str">
        <f t="shared" si="41"/>
        <v>-</v>
      </c>
      <c r="AQ107" s="28">
        <v>10</v>
      </c>
      <c r="AR107" s="9" t="str">
        <f t="shared" si="42"/>
        <v>-</v>
      </c>
      <c r="AS107" s="91">
        <v>30</v>
      </c>
      <c r="AT107" s="28" t="str">
        <f t="shared" si="43"/>
        <v>-</v>
      </c>
      <c r="AU107" s="106">
        <v>63</v>
      </c>
      <c r="AV107" s="92">
        <f>'Exp_3 (Ann)'!Y107</f>
        <v>43.565217391304351</v>
      </c>
      <c r="AW107" s="79">
        <f>'Exp_3 (Ann)'!Z107</f>
        <v>23.01743625040595</v>
      </c>
    </row>
    <row r="108" spans="1:49" x14ac:dyDescent="0.2">
      <c r="A108" s="11" t="str">
        <f>'Exp_3 (All)'!A108</f>
        <v>Basketball_2_PckErr1</v>
      </c>
      <c r="B108" s="28" t="str">
        <f t="shared" si="22"/>
        <v>-</v>
      </c>
      <c r="C108" s="28">
        <v>9</v>
      </c>
      <c r="D108" s="9" t="str">
        <f t="shared" si="23"/>
        <v>-</v>
      </c>
      <c r="E108" s="9">
        <v>64</v>
      </c>
      <c r="F108" s="28" t="str">
        <f t="shared" si="24"/>
        <v>-</v>
      </c>
      <c r="G108" s="28">
        <v>4</v>
      </c>
      <c r="H108" s="9" t="str">
        <f t="shared" si="25"/>
        <v>-</v>
      </c>
      <c r="I108" s="8">
        <v>78</v>
      </c>
      <c r="J108" s="28" t="str">
        <f t="shared" si="26"/>
        <v>-</v>
      </c>
      <c r="K108" s="29">
        <v>30</v>
      </c>
      <c r="L108" s="9" t="str">
        <f t="shared" si="27"/>
        <v>-</v>
      </c>
      <c r="M108" s="8">
        <v>70</v>
      </c>
      <c r="N108" s="28" t="str">
        <f t="shared" si="28"/>
        <v>-</v>
      </c>
      <c r="O108" s="29">
        <v>9</v>
      </c>
      <c r="P108" s="9" t="str">
        <f t="shared" si="29"/>
        <v>-</v>
      </c>
      <c r="Q108" s="8">
        <v>15</v>
      </c>
      <c r="R108" s="28" t="str">
        <f t="shared" si="30"/>
        <v>-</v>
      </c>
      <c r="S108" s="28">
        <v>62</v>
      </c>
      <c r="T108" s="9" t="str">
        <f t="shared" si="31"/>
        <v>-</v>
      </c>
      <c r="U108" s="8">
        <v>9</v>
      </c>
      <c r="V108" s="28" t="str">
        <f t="shared" si="32"/>
        <v>-</v>
      </c>
      <c r="W108" s="28">
        <v>14</v>
      </c>
      <c r="X108" s="9" t="str">
        <f t="shared" si="33"/>
        <v>-</v>
      </c>
      <c r="Y108" s="8">
        <v>10</v>
      </c>
      <c r="Z108" s="28" t="str">
        <f t="shared" si="34"/>
        <v>-</v>
      </c>
      <c r="AA108" s="28">
        <v>29</v>
      </c>
      <c r="AB108" s="9">
        <v>1</v>
      </c>
      <c r="AC108" s="8">
        <v>9</v>
      </c>
      <c r="AD108" s="28" t="str">
        <f t="shared" si="35"/>
        <v>-</v>
      </c>
      <c r="AE108" s="28">
        <v>7</v>
      </c>
      <c r="AF108" s="9" t="str">
        <f t="shared" si="36"/>
        <v>-</v>
      </c>
      <c r="AG108" s="8">
        <v>20</v>
      </c>
      <c r="AH108" s="28" t="str">
        <f t="shared" si="37"/>
        <v>-</v>
      </c>
      <c r="AI108" s="28">
        <v>7</v>
      </c>
      <c r="AJ108" s="9" t="str">
        <f t="shared" si="38"/>
        <v>-</v>
      </c>
      <c r="AK108" s="8">
        <v>20</v>
      </c>
      <c r="AL108" s="28" t="str">
        <f t="shared" si="39"/>
        <v>-</v>
      </c>
      <c r="AM108" s="28">
        <v>29</v>
      </c>
      <c r="AN108" s="9" t="str">
        <f t="shared" si="40"/>
        <v>-</v>
      </c>
      <c r="AO108" s="8">
        <v>70</v>
      </c>
      <c r="AP108" s="28" t="str">
        <f t="shared" si="41"/>
        <v>-</v>
      </c>
      <c r="AQ108" s="28">
        <v>10</v>
      </c>
      <c r="AR108" s="9" t="str">
        <f t="shared" si="42"/>
        <v>-</v>
      </c>
      <c r="AS108" s="91">
        <v>39</v>
      </c>
      <c r="AT108" s="28" t="str">
        <f t="shared" si="43"/>
        <v>-</v>
      </c>
      <c r="AU108" s="106">
        <v>30</v>
      </c>
      <c r="AV108" s="92">
        <f>'Exp_3 (Ann)'!Y108</f>
        <v>28</v>
      </c>
      <c r="AW108" s="79">
        <f>'Exp_3 (Ann)'!Z108</f>
        <v>23.982948488078318</v>
      </c>
    </row>
    <row r="109" spans="1:49" x14ac:dyDescent="0.2">
      <c r="A109" s="11" t="str">
        <f>'Exp_3 (All)'!A109</f>
        <v>Basketball_2_PckErr3</v>
      </c>
      <c r="B109" s="28" t="str">
        <f t="shared" si="22"/>
        <v>-</v>
      </c>
      <c r="C109" s="28">
        <v>39</v>
      </c>
      <c r="D109" s="9" t="str">
        <f t="shared" si="23"/>
        <v>-</v>
      </c>
      <c r="E109" s="9">
        <v>83</v>
      </c>
      <c r="F109" s="28" t="str">
        <f t="shared" si="24"/>
        <v>-</v>
      </c>
      <c r="G109" s="28">
        <v>73</v>
      </c>
      <c r="H109" s="9" t="str">
        <f t="shared" si="25"/>
        <v>-</v>
      </c>
      <c r="I109" s="8">
        <v>69</v>
      </c>
      <c r="J109" s="28" t="str">
        <f t="shared" si="26"/>
        <v>-</v>
      </c>
      <c r="K109" s="29">
        <v>100</v>
      </c>
      <c r="L109" s="9" t="str">
        <f t="shared" si="27"/>
        <v>-</v>
      </c>
      <c r="M109" s="8">
        <v>100</v>
      </c>
      <c r="N109" s="28" t="str">
        <f t="shared" si="28"/>
        <v>-</v>
      </c>
      <c r="O109" s="29">
        <v>59</v>
      </c>
      <c r="P109" s="9" t="str">
        <f t="shared" si="29"/>
        <v>-</v>
      </c>
      <c r="Q109" s="8">
        <v>60</v>
      </c>
      <c r="R109" s="28" t="str">
        <f t="shared" si="30"/>
        <v>-</v>
      </c>
      <c r="S109" s="28">
        <v>87</v>
      </c>
      <c r="T109" s="9" t="str">
        <f t="shared" si="31"/>
        <v>-</v>
      </c>
      <c r="U109" s="8">
        <v>70</v>
      </c>
      <c r="V109" s="28" t="str">
        <f t="shared" si="32"/>
        <v>-</v>
      </c>
      <c r="W109" s="28">
        <v>29</v>
      </c>
      <c r="X109" s="9" t="str">
        <f t="shared" si="33"/>
        <v>-</v>
      </c>
      <c r="Y109" s="8">
        <v>60</v>
      </c>
      <c r="Z109" s="28" t="str">
        <f t="shared" si="34"/>
        <v>-</v>
      </c>
      <c r="AA109" s="28">
        <v>24</v>
      </c>
      <c r="AB109" s="9">
        <v>1</v>
      </c>
      <c r="AC109" s="8">
        <v>20</v>
      </c>
      <c r="AD109" s="28" t="str">
        <f t="shared" si="35"/>
        <v>-</v>
      </c>
      <c r="AE109" s="28">
        <v>72</v>
      </c>
      <c r="AF109" s="9" t="str">
        <f t="shared" si="36"/>
        <v>-</v>
      </c>
      <c r="AG109" s="8">
        <v>37</v>
      </c>
      <c r="AH109" s="28" t="str">
        <f t="shared" si="37"/>
        <v>-</v>
      </c>
      <c r="AI109" s="28">
        <v>86</v>
      </c>
      <c r="AJ109" s="9" t="str">
        <f t="shared" si="38"/>
        <v>-</v>
      </c>
      <c r="AK109" s="8">
        <v>39</v>
      </c>
      <c r="AL109" s="28" t="str">
        <f t="shared" si="39"/>
        <v>-</v>
      </c>
      <c r="AM109" s="28">
        <v>89</v>
      </c>
      <c r="AN109" s="9" t="str">
        <f t="shared" si="40"/>
        <v>-</v>
      </c>
      <c r="AO109" s="8">
        <v>88</v>
      </c>
      <c r="AP109" s="28" t="str">
        <f t="shared" si="41"/>
        <v>-</v>
      </c>
      <c r="AQ109" s="28">
        <v>40</v>
      </c>
      <c r="AR109" s="9" t="str">
        <f t="shared" si="42"/>
        <v>-</v>
      </c>
      <c r="AS109" s="91">
        <v>60</v>
      </c>
      <c r="AT109" s="28" t="str">
        <f t="shared" si="43"/>
        <v>-</v>
      </c>
      <c r="AU109" s="106">
        <v>77</v>
      </c>
      <c r="AV109" s="92">
        <f>'Exp_3 (Ann)'!Y109</f>
        <v>63.521739130434781</v>
      </c>
      <c r="AW109" s="79">
        <f>'Exp_3 (Ann)'!Z109</f>
        <v>24.239092327022988</v>
      </c>
    </row>
    <row r="110" spans="1:49" x14ac:dyDescent="0.2">
      <c r="A110" s="11" t="str">
        <f>'Exp_3 (All)'!A110</f>
        <v>Basketball_3_PckErr1</v>
      </c>
      <c r="B110" s="28" t="str">
        <f t="shared" si="22"/>
        <v>-</v>
      </c>
      <c r="C110" s="28">
        <v>31</v>
      </c>
      <c r="D110" s="9" t="str">
        <f t="shared" si="23"/>
        <v>-</v>
      </c>
      <c r="E110" s="9">
        <v>24</v>
      </c>
      <c r="F110" s="28" t="str">
        <f t="shared" si="24"/>
        <v>-</v>
      </c>
      <c r="G110" s="28">
        <v>8</v>
      </c>
      <c r="H110" s="9" t="str">
        <f t="shared" si="25"/>
        <v>-</v>
      </c>
      <c r="I110" s="8">
        <v>39</v>
      </c>
      <c r="J110" s="28" t="str">
        <f t="shared" si="26"/>
        <v>-</v>
      </c>
      <c r="K110" s="29">
        <v>85</v>
      </c>
      <c r="L110" s="9" t="str">
        <f t="shared" si="27"/>
        <v>-</v>
      </c>
      <c r="M110" s="8">
        <v>100</v>
      </c>
      <c r="N110" s="28" t="str">
        <f t="shared" si="28"/>
        <v>-</v>
      </c>
      <c r="O110" s="29">
        <v>18</v>
      </c>
      <c r="P110" s="9" t="str">
        <f t="shared" si="29"/>
        <v>-</v>
      </c>
      <c r="Q110" s="8">
        <v>40</v>
      </c>
      <c r="R110" s="28" t="str">
        <f t="shared" si="30"/>
        <v>-</v>
      </c>
      <c r="S110" s="28">
        <v>50</v>
      </c>
      <c r="T110" s="9" t="str">
        <f t="shared" si="31"/>
        <v>-</v>
      </c>
      <c r="U110" s="8">
        <v>39</v>
      </c>
      <c r="V110" s="28" t="str">
        <f t="shared" si="32"/>
        <v>-</v>
      </c>
      <c r="W110" s="28">
        <v>10</v>
      </c>
      <c r="X110" s="9" t="str">
        <f t="shared" si="33"/>
        <v>-</v>
      </c>
      <c r="Y110" s="8">
        <v>10</v>
      </c>
      <c r="Z110" s="28" t="str">
        <f t="shared" si="34"/>
        <v>-</v>
      </c>
      <c r="AA110" s="28">
        <v>26</v>
      </c>
      <c r="AB110" s="9">
        <v>1</v>
      </c>
      <c r="AC110" s="8">
        <v>30</v>
      </c>
      <c r="AD110" s="28" t="str">
        <f t="shared" si="35"/>
        <v>-</v>
      </c>
      <c r="AE110" s="28">
        <v>29</v>
      </c>
      <c r="AF110" s="9" t="str">
        <f t="shared" si="36"/>
        <v>-</v>
      </c>
      <c r="AG110" s="8">
        <v>9</v>
      </c>
      <c r="AH110" s="28" t="str">
        <f t="shared" si="37"/>
        <v>-</v>
      </c>
      <c r="AI110" s="28">
        <v>8</v>
      </c>
      <c r="AJ110" s="9" t="str">
        <f t="shared" si="38"/>
        <v>-</v>
      </c>
      <c r="AK110" s="8">
        <v>9</v>
      </c>
      <c r="AL110" s="28" t="str">
        <f t="shared" si="39"/>
        <v>-</v>
      </c>
      <c r="AM110" s="28">
        <v>55</v>
      </c>
      <c r="AN110" s="9" t="str">
        <f t="shared" si="40"/>
        <v>-</v>
      </c>
      <c r="AO110" s="8">
        <v>79</v>
      </c>
      <c r="AP110" s="28" t="str">
        <f t="shared" si="41"/>
        <v>-</v>
      </c>
      <c r="AQ110" s="28">
        <v>49</v>
      </c>
      <c r="AR110" s="9" t="str">
        <f t="shared" si="42"/>
        <v>-</v>
      </c>
      <c r="AS110" s="91">
        <v>20</v>
      </c>
      <c r="AT110" s="28" t="str">
        <f t="shared" si="43"/>
        <v>-</v>
      </c>
      <c r="AU110" s="106">
        <v>50</v>
      </c>
      <c r="AV110" s="92">
        <f>'Exp_3 (Ann)'!Y110</f>
        <v>35.565217391304351</v>
      </c>
      <c r="AW110" s="79">
        <f>'Exp_3 (Ann)'!Z110</f>
        <v>25.769654611853635</v>
      </c>
    </row>
    <row r="111" spans="1:49" x14ac:dyDescent="0.2">
      <c r="A111" s="11" t="str">
        <f>'Exp_3 (All)'!A111</f>
        <v>Basketball_3_PckErr3</v>
      </c>
      <c r="B111" s="28" t="str">
        <f t="shared" si="22"/>
        <v>-</v>
      </c>
      <c r="C111" s="28">
        <v>40</v>
      </c>
      <c r="D111" s="9" t="str">
        <f t="shared" si="23"/>
        <v>-</v>
      </c>
      <c r="E111" s="9">
        <v>72</v>
      </c>
      <c r="F111" s="28" t="str">
        <f t="shared" si="24"/>
        <v>-</v>
      </c>
      <c r="G111" s="28">
        <v>52</v>
      </c>
      <c r="H111" s="9" t="str">
        <f t="shared" si="25"/>
        <v>-</v>
      </c>
      <c r="I111" s="8">
        <v>58</v>
      </c>
      <c r="J111" s="28" t="str">
        <f t="shared" si="26"/>
        <v>-</v>
      </c>
      <c r="K111" s="29">
        <v>100</v>
      </c>
      <c r="L111" s="9" t="str">
        <f t="shared" si="27"/>
        <v>-</v>
      </c>
      <c r="M111" s="8">
        <v>100</v>
      </c>
      <c r="N111" s="28" t="str">
        <f t="shared" si="28"/>
        <v>-</v>
      </c>
      <c r="O111" s="29">
        <v>41</v>
      </c>
      <c r="P111" s="9" t="str">
        <f t="shared" si="29"/>
        <v>-</v>
      </c>
      <c r="Q111" s="8">
        <v>52</v>
      </c>
      <c r="R111" s="28" t="str">
        <f t="shared" si="30"/>
        <v>-</v>
      </c>
      <c r="S111" s="28">
        <v>87</v>
      </c>
      <c r="T111" s="9" t="str">
        <f t="shared" si="31"/>
        <v>-</v>
      </c>
      <c r="U111" s="8">
        <v>60</v>
      </c>
      <c r="V111" s="28" t="str">
        <f t="shared" si="32"/>
        <v>-</v>
      </c>
      <c r="W111" s="28">
        <v>39</v>
      </c>
      <c r="X111" s="9" t="str">
        <f t="shared" si="33"/>
        <v>-</v>
      </c>
      <c r="Y111" s="8">
        <v>60</v>
      </c>
      <c r="Z111" s="28" t="str">
        <f t="shared" si="34"/>
        <v>-</v>
      </c>
      <c r="AA111" s="28">
        <v>69</v>
      </c>
      <c r="AB111" s="9">
        <v>1</v>
      </c>
      <c r="AC111" s="8">
        <v>30</v>
      </c>
      <c r="AD111" s="28" t="str">
        <f t="shared" si="35"/>
        <v>-</v>
      </c>
      <c r="AE111" s="28">
        <v>52</v>
      </c>
      <c r="AF111" s="9" t="str">
        <f t="shared" si="36"/>
        <v>-</v>
      </c>
      <c r="AG111" s="8">
        <v>80</v>
      </c>
      <c r="AH111" s="28" t="str">
        <f t="shared" si="37"/>
        <v>-</v>
      </c>
      <c r="AI111" s="28">
        <v>71</v>
      </c>
      <c r="AJ111" s="9" t="str">
        <f t="shared" si="38"/>
        <v>-</v>
      </c>
      <c r="AK111" s="8">
        <v>60</v>
      </c>
      <c r="AL111" s="28" t="str">
        <f t="shared" si="39"/>
        <v>-</v>
      </c>
      <c r="AM111" s="28">
        <v>87</v>
      </c>
      <c r="AN111" s="9" t="str">
        <f t="shared" si="40"/>
        <v>-</v>
      </c>
      <c r="AO111" s="8">
        <v>70</v>
      </c>
      <c r="AP111" s="28" t="str">
        <f t="shared" si="41"/>
        <v>-</v>
      </c>
      <c r="AQ111" s="28">
        <v>40</v>
      </c>
      <c r="AR111" s="9" t="str">
        <f t="shared" si="42"/>
        <v>-</v>
      </c>
      <c r="AS111" s="91">
        <v>50</v>
      </c>
      <c r="AT111" s="28" t="str">
        <f t="shared" si="43"/>
        <v>-</v>
      </c>
      <c r="AU111" s="106">
        <v>72</v>
      </c>
      <c r="AV111" s="92">
        <f>'Exp_3 (Ann)'!Y111</f>
        <v>62.695652173913047</v>
      </c>
      <c r="AW111" s="79">
        <f>'Exp_3 (Ann)'!Z111</f>
        <v>19.398769367267267</v>
      </c>
    </row>
    <row r="112" spans="1:49" x14ac:dyDescent="0.2">
      <c r="A112" s="11" t="str">
        <f>'Exp_3 (All)'!A112</f>
        <v>Basketball_8_PckErr1</v>
      </c>
      <c r="B112" s="28" t="str">
        <f t="shared" si="22"/>
        <v>-</v>
      </c>
      <c r="C112" s="28">
        <v>0</v>
      </c>
      <c r="D112" s="9" t="str">
        <f t="shared" si="23"/>
        <v>-</v>
      </c>
      <c r="E112" s="9">
        <v>80</v>
      </c>
      <c r="F112" s="28" t="str">
        <f t="shared" si="24"/>
        <v>-</v>
      </c>
      <c r="G112" s="28">
        <v>60</v>
      </c>
      <c r="H112" s="9" t="str">
        <f t="shared" si="25"/>
        <v>-</v>
      </c>
      <c r="I112" s="8">
        <v>40</v>
      </c>
      <c r="J112" s="28" t="str">
        <f t="shared" si="26"/>
        <v>-</v>
      </c>
      <c r="K112" s="29">
        <v>80</v>
      </c>
      <c r="L112" s="9" t="str">
        <f t="shared" si="27"/>
        <v>-</v>
      </c>
      <c r="M112" s="8">
        <v>79</v>
      </c>
      <c r="N112" s="28" t="str">
        <f t="shared" si="28"/>
        <v>-</v>
      </c>
      <c r="O112" s="29">
        <v>38</v>
      </c>
      <c r="P112" s="9" t="str">
        <f t="shared" si="29"/>
        <v>-</v>
      </c>
      <c r="Q112" s="8">
        <v>5</v>
      </c>
      <c r="R112" s="28" t="str">
        <f t="shared" si="30"/>
        <v>-</v>
      </c>
      <c r="S112" s="28">
        <v>88</v>
      </c>
      <c r="T112" s="9" t="str">
        <f t="shared" si="31"/>
        <v>-</v>
      </c>
      <c r="U112" s="8">
        <v>30</v>
      </c>
      <c r="V112" s="28" t="str">
        <f t="shared" si="32"/>
        <v>-</v>
      </c>
      <c r="W112" s="28">
        <v>39</v>
      </c>
      <c r="X112" s="9" t="str">
        <f t="shared" si="33"/>
        <v>-</v>
      </c>
      <c r="Y112" s="8">
        <v>20</v>
      </c>
      <c r="Z112" s="28" t="str">
        <f t="shared" si="34"/>
        <v>-</v>
      </c>
      <c r="AA112" s="28">
        <v>51</v>
      </c>
      <c r="AB112" s="9">
        <v>1</v>
      </c>
      <c r="AC112" s="8">
        <v>9</v>
      </c>
      <c r="AD112" s="28" t="str">
        <f t="shared" si="35"/>
        <v>-</v>
      </c>
      <c r="AE112" s="28">
        <v>50</v>
      </c>
      <c r="AF112" s="9" t="str">
        <f t="shared" si="36"/>
        <v>-</v>
      </c>
      <c r="AG112" s="8">
        <v>50</v>
      </c>
      <c r="AH112" s="28" t="str">
        <f t="shared" si="37"/>
        <v>-</v>
      </c>
      <c r="AI112" s="28">
        <v>40</v>
      </c>
      <c r="AJ112" s="9" t="str">
        <f t="shared" si="38"/>
        <v>-</v>
      </c>
      <c r="AK112" s="8">
        <v>30</v>
      </c>
      <c r="AL112" s="28" t="str">
        <f t="shared" si="39"/>
        <v>-</v>
      </c>
      <c r="AM112" s="28">
        <v>60</v>
      </c>
      <c r="AN112" s="9" t="str">
        <f t="shared" si="40"/>
        <v>-</v>
      </c>
      <c r="AO112" s="8">
        <v>81</v>
      </c>
      <c r="AP112" s="28" t="str">
        <f t="shared" si="41"/>
        <v>-</v>
      </c>
      <c r="AQ112" s="28">
        <v>40</v>
      </c>
      <c r="AR112" s="9" t="str">
        <f t="shared" si="42"/>
        <v>-</v>
      </c>
      <c r="AS112" s="91">
        <v>59</v>
      </c>
      <c r="AT112" s="28" t="str">
        <f t="shared" si="43"/>
        <v>-</v>
      </c>
      <c r="AU112" s="106">
        <v>59</v>
      </c>
      <c r="AV112" s="92">
        <f>'Exp_3 (Ann)'!Y112</f>
        <v>47.304347826086953</v>
      </c>
      <c r="AW112" s="79">
        <f>'Exp_3 (Ann)'!Z112</f>
        <v>24.966222240547864</v>
      </c>
    </row>
    <row r="113" spans="1:49" x14ac:dyDescent="0.2">
      <c r="A113" s="11" t="str">
        <f>'Exp_3 (All)'!A113</f>
        <v>Basketball_8_PckErr3</v>
      </c>
      <c r="B113" s="28" t="str">
        <f t="shared" si="22"/>
        <v>-</v>
      </c>
      <c r="C113" s="28">
        <v>19</v>
      </c>
      <c r="D113" s="9" t="str">
        <f t="shared" si="23"/>
        <v>-</v>
      </c>
      <c r="E113" s="9">
        <v>82</v>
      </c>
      <c r="F113" s="28" t="str">
        <f t="shared" si="24"/>
        <v>-</v>
      </c>
      <c r="G113" s="28">
        <v>61</v>
      </c>
      <c r="H113" s="9" t="str">
        <f t="shared" si="25"/>
        <v>-</v>
      </c>
      <c r="I113" s="8">
        <v>71</v>
      </c>
      <c r="J113" s="28" t="str">
        <f t="shared" si="26"/>
        <v>-</v>
      </c>
      <c r="K113" s="29">
        <v>89</v>
      </c>
      <c r="L113" s="9" t="str">
        <f t="shared" si="27"/>
        <v>-</v>
      </c>
      <c r="M113" s="8">
        <v>100</v>
      </c>
      <c r="N113" s="28" t="str">
        <f t="shared" si="28"/>
        <v>-</v>
      </c>
      <c r="O113" s="29">
        <v>49</v>
      </c>
      <c r="P113" s="9" t="str">
        <f t="shared" si="29"/>
        <v>-</v>
      </c>
      <c r="Q113" s="8">
        <v>59</v>
      </c>
      <c r="R113" s="28" t="str">
        <f t="shared" si="30"/>
        <v>-</v>
      </c>
      <c r="S113" s="28">
        <v>76</v>
      </c>
      <c r="T113" s="9" t="str">
        <f t="shared" si="31"/>
        <v>-</v>
      </c>
      <c r="U113" s="8">
        <v>70</v>
      </c>
      <c r="V113" s="28" t="str">
        <f t="shared" si="32"/>
        <v>-</v>
      </c>
      <c r="W113" s="28">
        <v>59</v>
      </c>
      <c r="X113" s="9" t="str">
        <f t="shared" si="33"/>
        <v>-</v>
      </c>
      <c r="Y113" s="8">
        <v>50</v>
      </c>
      <c r="Z113" s="28" t="str">
        <f t="shared" si="34"/>
        <v>-</v>
      </c>
      <c r="AA113" s="28">
        <v>66</v>
      </c>
      <c r="AB113" s="9">
        <v>1</v>
      </c>
      <c r="AC113" s="8">
        <v>20</v>
      </c>
      <c r="AD113" s="28" t="str">
        <f t="shared" si="35"/>
        <v>-</v>
      </c>
      <c r="AE113" s="28">
        <v>53</v>
      </c>
      <c r="AF113" s="9" t="str">
        <f t="shared" si="36"/>
        <v>-</v>
      </c>
      <c r="AG113" s="8">
        <v>70</v>
      </c>
      <c r="AH113" s="28" t="str">
        <f t="shared" si="37"/>
        <v>-</v>
      </c>
      <c r="AI113" s="28">
        <v>60</v>
      </c>
      <c r="AJ113" s="9" t="str">
        <f t="shared" si="38"/>
        <v>-</v>
      </c>
      <c r="AK113" s="8">
        <v>49</v>
      </c>
      <c r="AL113" s="28" t="str">
        <f t="shared" si="39"/>
        <v>-</v>
      </c>
      <c r="AM113" s="28">
        <v>89</v>
      </c>
      <c r="AN113" s="9" t="str">
        <f t="shared" si="40"/>
        <v>-</v>
      </c>
      <c r="AO113" s="8">
        <v>90</v>
      </c>
      <c r="AP113" s="28" t="str">
        <f t="shared" si="41"/>
        <v>-</v>
      </c>
      <c r="AQ113" s="28">
        <v>59</v>
      </c>
      <c r="AR113" s="9" t="str">
        <f t="shared" si="42"/>
        <v>-</v>
      </c>
      <c r="AS113" s="91">
        <v>60</v>
      </c>
      <c r="AT113" s="28" t="str">
        <f t="shared" si="43"/>
        <v>-</v>
      </c>
      <c r="AU113" s="106">
        <v>83</v>
      </c>
      <c r="AV113" s="92">
        <f>'Exp_3 (Ann)'!Y113</f>
        <v>64.521739130434781</v>
      </c>
      <c r="AW113" s="79">
        <f>'Exp_3 (Ann)'!Z113</f>
        <v>20.241428186265981</v>
      </c>
    </row>
    <row r="114" spans="1:49" x14ac:dyDescent="0.2">
      <c r="A114" s="11" t="str">
        <f>'Exp_3 (All)'!A114</f>
        <v>Basketball_10_PckErr1</v>
      </c>
      <c r="B114" s="28" t="str">
        <f t="shared" si="22"/>
        <v>-</v>
      </c>
      <c r="C114" s="28">
        <v>40</v>
      </c>
      <c r="D114" s="9" t="str">
        <f t="shared" si="23"/>
        <v>-</v>
      </c>
      <c r="E114" s="9">
        <v>42</v>
      </c>
      <c r="F114" s="28" t="str">
        <f t="shared" si="24"/>
        <v>-</v>
      </c>
      <c r="G114" s="28">
        <v>58</v>
      </c>
      <c r="H114" s="9" t="str">
        <f t="shared" si="25"/>
        <v>-</v>
      </c>
      <c r="I114" s="8">
        <v>50</v>
      </c>
      <c r="J114" s="28" t="str">
        <f t="shared" si="26"/>
        <v>-</v>
      </c>
      <c r="K114" s="29">
        <v>90</v>
      </c>
      <c r="L114" s="9" t="str">
        <f t="shared" si="27"/>
        <v>-</v>
      </c>
      <c r="M114" s="8">
        <v>29</v>
      </c>
      <c r="N114" s="28" t="str">
        <f t="shared" si="28"/>
        <v>-</v>
      </c>
      <c r="O114" s="29">
        <v>19</v>
      </c>
      <c r="P114" s="9" t="str">
        <f t="shared" si="29"/>
        <v>-</v>
      </c>
      <c r="Q114" s="8">
        <v>67</v>
      </c>
      <c r="R114" s="28" t="str">
        <f t="shared" si="30"/>
        <v>-</v>
      </c>
      <c r="S114" s="28">
        <v>87</v>
      </c>
      <c r="T114" s="9" t="str">
        <f t="shared" si="31"/>
        <v>-</v>
      </c>
      <c r="U114" s="8">
        <v>39</v>
      </c>
      <c r="V114" s="28" t="str">
        <f t="shared" si="32"/>
        <v>-</v>
      </c>
      <c r="W114" s="28">
        <v>31</v>
      </c>
      <c r="X114" s="9" t="str">
        <f t="shared" si="33"/>
        <v>-</v>
      </c>
      <c r="Y114" s="8">
        <v>30</v>
      </c>
      <c r="Z114" s="28" t="str">
        <f t="shared" si="34"/>
        <v>-</v>
      </c>
      <c r="AA114" s="28">
        <v>52</v>
      </c>
      <c r="AB114" s="9">
        <v>1</v>
      </c>
      <c r="AC114" s="8">
        <v>29</v>
      </c>
      <c r="AD114" s="28" t="str">
        <f t="shared" si="35"/>
        <v>-</v>
      </c>
      <c r="AE114" s="28">
        <v>25</v>
      </c>
      <c r="AF114" s="9" t="str">
        <f t="shared" si="36"/>
        <v>-</v>
      </c>
      <c r="AG114" s="8">
        <v>64</v>
      </c>
      <c r="AH114" s="28" t="str">
        <f t="shared" si="37"/>
        <v>-</v>
      </c>
      <c r="AI114" s="28">
        <v>51</v>
      </c>
      <c r="AJ114" s="9" t="str">
        <f t="shared" si="38"/>
        <v>-</v>
      </c>
      <c r="AK114" s="8">
        <v>60</v>
      </c>
      <c r="AL114" s="28" t="str">
        <f t="shared" si="39"/>
        <v>-</v>
      </c>
      <c r="AM114" s="28">
        <v>82</v>
      </c>
      <c r="AN114" s="9" t="str">
        <f t="shared" si="40"/>
        <v>-</v>
      </c>
      <c r="AO114" s="8">
        <v>87</v>
      </c>
      <c r="AP114" s="28" t="str">
        <f t="shared" si="41"/>
        <v>-</v>
      </c>
      <c r="AQ114" s="28">
        <v>69</v>
      </c>
      <c r="AR114" s="9" t="str">
        <f t="shared" si="42"/>
        <v>-</v>
      </c>
      <c r="AS114" s="91">
        <v>50</v>
      </c>
      <c r="AT114" s="28" t="str">
        <f t="shared" si="43"/>
        <v>-</v>
      </c>
      <c r="AU114" s="106">
        <v>68</v>
      </c>
      <c r="AV114" s="92">
        <f>'Exp_3 (Ann)'!Y114</f>
        <v>53</v>
      </c>
      <c r="AW114" s="79">
        <f>'Exp_3 (Ann)'!Z114</f>
        <v>21.328597959291439</v>
      </c>
    </row>
    <row r="115" spans="1:49" x14ac:dyDescent="0.2">
      <c r="A115" s="11" t="str">
        <f>'Exp_3 (All)'!A115</f>
        <v>Basketball_10_PckErr3</v>
      </c>
      <c r="B115" s="28" t="str">
        <f t="shared" si="22"/>
        <v>-</v>
      </c>
      <c r="C115" s="28">
        <v>18</v>
      </c>
      <c r="D115" s="9" t="str">
        <f t="shared" si="23"/>
        <v>-</v>
      </c>
      <c r="E115" s="9">
        <v>92</v>
      </c>
      <c r="F115" s="28" t="str">
        <f t="shared" si="24"/>
        <v>-</v>
      </c>
      <c r="G115" s="28">
        <v>60</v>
      </c>
      <c r="H115" s="9" t="str">
        <f t="shared" si="25"/>
        <v>-</v>
      </c>
      <c r="I115" s="8">
        <v>69</v>
      </c>
      <c r="J115" s="28" t="str">
        <f t="shared" si="26"/>
        <v>-</v>
      </c>
      <c r="K115" s="29">
        <v>95</v>
      </c>
      <c r="L115" s="9" t="str">
        <f t="shared" si="27"/>
        <v>-</v>
      </c>
      <c r="M115" s="8">
        <v>89</v>
      </c>
      <c r="N115" s="28" t="str">
        <f t="shared" si="28"/>
        <v>-</v>
      </c>
      <c r="O115" s="29">
        <v>41</v>
      </c>
      <c r="P115" s="9" t="str">
        <f t="shared" si="29"/>
        <v>-</v>
      </c>
      <c r="Q115" s="8">
        <v>67</v>
      </c>
      <c r="R115" s="28" t="str">
        <f t="shared" si="30"/>
        <v>-</v>
      </c>
      <c r="S115" s="28">
        <v>88</v>
      </c>
      <c r="T115" s="9" t="str">
        <f t="shared" si="31"/>
        <v>-</v>
      </c>
      <c r="U115" s="8">
        <v>60</v>
      </c>
      <c r="V115" s="28" t="str">
        <f t="shared" si="32"/>
        <v>-</v>
      </c>
      <c r="W115" s="28">
        <v>61</v>
      </c>
      <c r="X115" s="9" t="str">
        <f t="shared" si="33"/>
        <v>-</v>
      </c>
      <c r="Y115" s="8">
        <v>79</v>
      </c>
      <c r="Z115" s="28" t="str">
        <f t="shared" si="34"/>
        <v>-</v>
      </c>
      <c r="AA115" s="28">
        <v>61</v>
      </c>
      <c r="AB115" s="9">
        <v>1</v>
      </c>
      <c r="AC115" s="8">
        <v>29</v>
      </c>
      <c r="AD115" s="28" t="str">
        <f t="shared" si="35"/>
        <v>-</v>
      </c>
      <c r="AE115" s="28">
        <v>67</v>
      </c>
      <c r="AF115" s="9" t="str">
        <f t="shared" si="36"/>
        <v>-</v>
      </c>
      <c r="AG115" s="8">
        <v>32</v>
      </c>
      <c r="AH115" s="28" t="str">
        <f t="shared" si="37"/>
        <v>-</v>
      </c>
      <c r="AI115" s="28">
        <v>79</v>
      </c>
      <c r="AJ115" s="9" t="str">
        <f t="shared" si="38"/>
        <v>-</v>
      </c>
      <c r="AK115" s="8">
        <v>59</v>
      </c>
      <c r="AL115" s="28" t="str">
        <f t="shared" si="39"/>
        <v>-</v>
      </c>
      <c r="AM115" s="28">
        <v>84</v>
      </c>
      <c r="AN115" s="9" t="str">
        <f t="shared" si="40"/>
        <v>-</v>
      </c>
      <c r="AO115" s="8">
        <v>88</v>
      </c>
      <c r="AP115" s="28" t="str">
        <f t="shared" si="41"/>
        <v>-</v>
      </c>
      <c r="AQ115" s="28">
        <v>100</v>
      </c>
      <c r="AR115" s="9" t="str">
        <f t="shared" si="42"/>
        <v>-</v>
      </c>
      <c r="AS115" s="91">
        <v>70</v>
      </c>
      <c r="AT115" s="28" t="str">
        <f t="shared" si="43"/>
        <v>-</v>
      </c>
      <c r="AU115" s="106">
        <v>84</v>
      </c>
      <c r="AV115" s="92">
        <f>'Exp_3 (Ann)'!Y115</f>
        <v>68.347826086956516</v>
      </c>
      <c r="AW115" s="79">
        <f>'Exp_3 (Ann)'!Z115</f>
        <v>22.034288765987547</v>
      </c>
    </row>
    <row r="116" spans="1:49" x14ac:dyDescent="0.2">
      <c r="A116" s="11" t="str">
        <f>'Exp_3 (All)'!A116</f>
        <v>Basketball_11_PckErr1</v>
      </c>
      <c r="B116" s="28" t="str">
        <f t="shared" si="22"/>
        <v>-</v>
      </c>
      <c r="C116" s="28">
        <v>30</v>
      </c>
      <c r="D116" s="9" t="str">
        <f t="shared" si="23"/>
        <v>-</v>
      </c>
      <c r="E116" s="9">
        <v>70</v>
      </c>
      <c r="F116" s="28" t="str">
        <f t="shared" si="24"/>
        <v>-</v>
      </c>
      <c r="G116" s="28">
        <v>75</v>
      </c>
      <c r="H116" s="9" t="str">
        <f t="shared" si="25"/>
        <v>-</v>
      </c>
      <c r="I116" s="8">
        <v>76</v>
      </c>
      <c r="J116" s="28" t="str">
        <f t="shared" si="26"/>
        <v>-</v>
      </c>
      <c r="K116" s="29">
        <v>100</v>
      </c>
      <c r="L116" s="9" t="str">
        <f t="shared" si="27"/>
        <v>-</v>
      </c>
      <c r="M116" s="8">
        <v>100</v>
      </c>
      <c r="N116" s="28" t="str">
        <f t="shared" si="28"/>
        <v>-</v>
      </c>
      <c r="O116" s="29">
        <v>31</v>
      </c>
      <c r="P116" s="9" t="str">
        <f t="shared" si="29"/>
        <v>-</v>
      </c>
      <c r="Q116" s="8">
        <v>58</v>
      </c>
      <c r="R116" s="28" t="str">
        <f t="shared" si="30"/>
        <v>-</v>
      </c>
      <c r="S116" s="28">
        <v>100</v>
      </c>
      <c r="T116" s="9" t="str">
        <f t="shared" si="31"/>
        <v>-</v>
      </c>
      <c r="U116" s="8">
        <v>58</v>
      </c>
      <c r="V116" s="28" t="str">
        <f t="shared" si="32"/>
        <v>-</v>
      </c>
      <c r="W116" s="28">
        <v>63</v>
      </c>
      <c r="X116" s="9" t="str">
        <f t="shared" si="33"/>
        <v>-</v>
      </c>
      <c r="Y116" s="8">
        <v>80</v>
      </c>
      <c r="Z116" s="28" t="str">
        <f t="shared" si="34"/>
        <v>-</v>
      </c>
      <c r="AA116" s="28">
        <v>70</v>
      </c>
      <c r="AB116" s="9">
        <v>1</v>
      </c>
      <c r="AC116" s="8">
        <v>20</v>
      </c>
      <c r="AD116" s="28" t="str">
        <f t="shared" si="35"/>
        <v>-</v>
      </c>
      <c r="AE116" s="28">
        <v>50</v>
      </c>
      <c r="AF116" s="9" t="str">
        <f t="shared" si="36"/>
        <v>-</v>
      </c>
      <c r="AG116" s="8">
        <v>69</v>
      </c>
      <c r="AH116" s="28" t="str">
        <f t="shared" si="37"/>
        <v>-</v>
      </c>
      <c r="AI116" s="28">
        <v>78</v>
      </c>
      <c r="AJ116" s="9" t="str">
        <f t="shared" si="38"/>
        <v>-</v>
      </c>
      <c r="AK116" s="8">
        <v>29</v>
      </c>
      <c r="AL116" s="28" t="str">
        <f t="shared" si="39"/>
        <v>-</v>
      </c>
      <c r="AM116" s="28">
        <v>94</v>
      </c>
      <c r="AN116" s="9" t="str">
        <f t="shared" si="40"/>
        <v>-</v>
      </c>
      <c r="AO116" s="8">
        <v>93</v>
      </c>
      <c r="AP116" s="28" t="str">
        <f t="shared" si="41"/>
        <v>-</v>
      </c>
      <c r="AQ116" s="28">
        <v>60</v>
      </c>
      <c r="AR116" s="9" t="str">
        <f t="shared" si="42"/>
        <v>-</v>
      </c>
      <c r="AS116" s="91">
        <v>69</v>
      </c>
      <c r="AT116" s="28" t="str">
        <f t="shared" si="43"/>
        <v>-</v>
      </c>
      <c r="AU116" s="106">
        <v>75</v>
      </c>
      <c r="AV116" s="92">
        <f>'Exp_3 (Ann)'!Y116</f>
        <v>67.304347826086953</v>
      </c>
      <c r="AW116" s="79">
        <f>'Exp_3 (Ann)'!Z116</f>
        <v>23.383045105780649</v>
      </c>
    </row>
    <row r="117" spans="1:49" x14ac:dyDescent="0.2">
      <c r="A117" s="11" t="str">
        <f>'Exp_3 (All)'!A117</f>
        <v>Basketball_11_PckErr3</v>
      </c>
      <c r="B117" s="28" t="str">
        <f t="shared" si="22"/>
        <v>-</v>
      </c>
      <c r="C117" s="28">
        <v>49</v>
      </c>
      <c r="D117" s="9" t="str">
        <f t="shared" si="23"/>
        <v>-</v>
      </c>
      <c r="E117" s="9">
        <v>93</v>
      </c>
      <c r="F117" s="28" t="str">
        <f t="shared" si="24"/>
        <v>-</v>
      </c>
      <c r="G117" s="28">
        <v>83</v>
      </c>
      <c r="H117" s="9" t="str">
        <f t="shared" si="25"/>
        <v>-</v>
      </c>
      <c r="I117" s="8">
        <v>100</v>
      </c>
      <c r="J117" s="28" t="str">
        <f t="shared" si="26"/>
        <v>-</v>
      </c>
      <c r="K117" s="29">
        <v>100</v>
      </c>
      <c r="L117" s="9" t="str">
        <f t="shared" si="27"/>
        <v>-</v>
      </c>
      <c r="M117" s="8">
        <v>100</v>
      </c>
      <c r="N117" s="28" t="str">
        <f t="shared" si="28"/>
        <v>-</v>
      </c>
      <c r="O117" s="29">
        <v>49</v>
      </c>
      <c r="P117" s="9" t="str">
        <f t="shared" si="29"/>
        <v>-</v>
      </c>
      <c r="Q117" s="8">
        <v>78</v>
      </c>
      <c r="R117" s="28" t="str">
        <f t="shared" si="30"/>
        <v>-</v>
      </c>
      <c r="S117" s="28">
        <v>100</v>
      </c>
      <c r="T117" s="9" t="str">
        <f t="shared" si="31"/>
        <v>-</v>
      </c>
      <c r="U117" s="8">
        <v>90</v>
      </c>
      <c r="V117" s="28" t="str">
        <f t="shared" si="32"/>
        <v>-</v>
      </c>
      <c r="W117" s="28">
        <v>79</v>
      </c>
      <c r="X117" s="9" t="str">
        <f t="shared" si="33"/>
        <v>-</v>
      </c>
      <c r="Y117" s="8">
        <v>80</v>
      </c>
      <c r="Z117" s="28" t="str">
        <f t="shared" si="34"/>
        <v>-</v>
      </c>
      <c r="AA117" s="28">
        <v>70</v>
      </c>
      <c r="AB117" s="9">
        <v>1</v>
      </c>
      <c r="AC117" s="8">
        <v>60</v>
      </c>
      <c r="AD117" s="28" t="str">
        <f t="shared" si="35"/>
        <v>-</v>
      </c>
      <c r="AE117" s="28">
        <v>54</v>
      </c>
      <c r="AF117" s="9" t="str">
        <f t="shared" si="36"/>
        <v>-</v>
      </c>
      <c r="AG117" s="8">
        <v>76</v>
      </c>
      <c r="AH117" s="28" t="str">
        <f t="shared" si="37"/>
        <v>-</v>
      </c>
      <c r="AI117" s="28">
        <v>68</v>
      </c>
      <c r="AJ117" s="9" t="str">
        <f t="shared" si="38"/>
        <v>-</v>
      </c>
      <c r="AK117" s="8">
        <v>69</v>
      </c>
      <c r="AL117" s="28" t="str">
        <f t="shared" si="39"/>
        <v>-</v>
      </c>
      <c r="AM117" s="28">
        <v>95</v>
      </c>
      <c r="AN117" s="9" t="str">
        <f t="shared" si="40"/>
        <v>-</v>
      </c>
      <c r="AO117" s="8">
        <v>97</v>
      </c>
      <c r="AP117" s="28" t="str">
        <f t="shared" si="41"/>
        <v>-</v>
      </c>
      <c r="AQ117" s="28">
        <v>80</v>
      </c>
      <c r="AR117" s="9" t="str">
        <f t="shared" si="42"/>
        <v>-</v>
      </c>
      <c r="AS117" s="91">
        <v>89</v>
      </c>
      <c r="AT117" s="28" t="str">
        <f t="shared" si="43"/>
        <v>-</v>
      </c>
      <c r="AU117" s="106">
        <v>87</v>
      </c>
      <c r="AV117" s="92">
        <f>'Exp_3 (Ann)'!Y117</f>
        <v>80.260869565217391</v>
      </c>
      <c r="AW117" s="79">
        <f>'Exp_3 (Ann)'!Z117</f>
        <v>16.382411275800841</v>
      </c>
    </row>
    <row r="118" spans="1:49" x14ac:dyDescent="0.2">
      <c r="A118" s="11" t="str">
        <f>'Exp_3 (All)'!A118</f>
        <v>Basketball_12_PckErr1</v>
      </c>
      <c r="B118" s="28" t="str">
        <f t="shared" si="22"/>
        <v>-</v>
      </c>
      <c r="C118" s="28">
        <v>19</v>
      </c>
      <c r="D118" s="9" t="str">
        <f t="shared" si="23"/>
        <v>-</v>
      </c>
      <c r="E118" s="9">
        <v>83</v>
      </c>
      <c r="F118" s="28" t="str">
        <f t="shared" si="24"/>
        <v>-</v>
      </c>
      <c r="G118" s="28">
        <v>58</v>
      </c>
      <c r="H118" s="9" t="str">
        <f t="shared" si="25"/>
        <v>-</v>
      </c>
      <c r="I118" s="8">
        <v>66</v>
      </c>
      <c r="J118" s="28" t="str">
        <f t="shared" si="26"/>
        <v>-</v>
      </c>
      <c r="K118" s="29">
        <v>59</v>
      </c>
      <c r="L118" s="9" t="str">
        <f t="shared" si="27"/>
        <v>-</v>
      </c>
      <c r="M118" s="8">
        <v>69</v>
      </c>
      <c r="N118" s="28" t="str">
        <f t="shared" si="28"/>
        <v>-</v>
      </c>
      <c r="O118" s="29">
        <v>39</v>
      </c>
      <c r="P118" s="9" t="str">
        <f t="shared" si="29"/>
        <v>-</v>
      </c>
      <c r="Q118" s="8">
        <v>59</v>
      </c>
      <c r="R118" s="28" t="str">
        <f t="shared" si="30"/>
        <v>-</v>
      </c>
      <c r="S118" s="28">
        <v>91</v>
      </c>
      <c r="T118" s="9" t="str">
        <f t="shared" si="31"/>
        <v>-</v>
      </c>
      <c r="U118" s="8">
        <v>49</v>
      </c>
      <c r="V118" s="28" t="str">
        <f t="shared" si="32"/>
        <v>-</v>
      </c>
      <c r="W118" s="28">
        <v>28</v>
      </c>
      <c r="X118" s="9" t="str">
        <f t="shared" si="33"/>
        <v>-</v>
      </c>
      <c r="Y118" s="8">
        <v>39</v>
      </c>
      <c r="Z118" s="28" t="str">
        <f t="shared" si="34"/>
        <v>-</v>
      </c>
      <c r="AA118" s="28">
        <v>34</v>
      </c>
      <c r="AB118" s="9">
        <v>1</v>
      </c>
      <c r="AC118" s="8">
        <v>20</v>
      </c>
      <c r="AD118" s="28" t="str">
        <f t="shared" si="35"/>
        <v>-</v>
      </c>
      <c r="AE118" s="28">
        <v>75</v>
      </c>
      <c r="AF118" s="9" t="str">
        <f t="shared" si="36"/>
        <v>-</v>
      </c>
      <c r="AG118" s="8">
        <v>70</v>
      </c>
      <c r="AH118" s="28" t="str">
        <f t="shared" si="37"/>
        <v>-</v>
      </c>
      <c r="AI118" s="28">
        <v>69</v>
      </c>
      <c r="AJ118" s="9" t="str">
        <f t="shared" si="38"/>
        <v>-</v>
      </c>
      <c r="AK118" s="8">
        <v>60</v>
      </c>
      <c r="AL118" s="28" t="str">
        <f t="shared" si="39"/>
        <v>-</v>
      </c>
      <c r="AM118" s="28">
        <v>79</v>
      </c>
      <c r="AN118" s="9" t="str">
        <f t="shared" si="40"/>
        <v>-</v>
      </c>
      <c r="AO118" s="8">
        <v>70</v>
      </c>
      <c r="AP118" s="28" t="str">
        <f t="shared" si="41"/>
        <v>-</v>
      </c>
      <c r="AQ118" s="28">
        <v>59</v>
      </c>
      <c r="AR118" s="9" t="str">
        <f t="shared" si="42"/>
        <v>-</v>
      </c>
      <c r="AS118" s="91">
        <v>50</v>
      </c>
      <c r="AT118" s="28" t="str">
        <f t="shared" si="43"/>
        <v>-</v>
      </c>
      <c r="AU118" s="106">
        <v>68</v>
      </c>
      <c r="AV118" s="92">
        <f>'Exp_3 (Ann)'!Y118</f>
        <v>57.086956521739133</v>
      </c>
      <c r="AW118" s="79">
        <f>'Exp_3 (Ann)'!Z118</f>
        <v>19.579472189650485</v>
      </c>
    </row>
    <row r="119" spans="1:49" x14ac:dyDescent="0.2">
      <c r="A119" s="11" t="str">
        <f>'Exp_3 (All)'!A119</f>
        <v>Basketball_12_PckErr3</v>
      </c>
      <c r="B119" s="28" t="str">
        <f t="shared" si="22"/>
        <v>-</v>
      </c>
      <c r="C119" s="28">
        <v>49</v>
      </c>
      <c r="D119" s="9" t="str">
        <f t="shared" si="23"/>
        <v>-</v>
      </c>
      <c r="E119" s="9">
        <v>89</v>
      </c>
      <c r="F119" s="28" t="str">
        <f t="shared" si="24"/>
        <v>-</v>
      </c>
      <c r="G119" s="28">
        <v>60</v>
      </c>
      <c r="H119" s="9" t="str">
        <f t="shared" si="25"/>
        <v>-</v>
      </c>
      <c r="I119" s="8">
        <v>76</v>
      </c>
      <c r="J119" s="28" t="str">
        <f t="shared" si="26"/>
        <v>-</v>
      </c>
      <c r="K119" s="29">
        <v>90</v>
      </c>
      <c r="L119" s="9" t="str">
        <f t="shared" si="27"/>
        <v>-</v>
      </c>
      <c r="M119" s="8">
        <v>80</v>
      </c>
      <c r="N119" s="28" t="str">
        <f t="shared" si="28"/>
        <v>-</v>
      </c>
      <c r="O119" s="29">
        <v>70</v>
      </c>
      <c r="P119" s="9" t="str">
        <f t="shared" si="29"/>
        <v>-</v>
      </c>
      <c r="Q119" s="8">
        <v>55</v>
      </c>
      <c r="R119" s="28" t="str">
        <f t="shared" si="30"/>
        <v>-</v>
      </c>
      <c r="S119" s="28">
        <v>86</v>
      </c>
      <c r="T119" s="9" t="str">
        <f t="shared" si="31"/>
        <v>-</v>
      </c>
      <c r="U119" s="8">
        <v>80</v>
      </c>
      <c r="V119" s="28" t="str">
        <f t="shared" si="32"/>
        <v>-</v>
      </c>
      <c r="W119" s="28">
        <v>68</v>
      </c>
      <c r="X119" s="9" t="str">
        <f t="shared" si="33"/>
        <v>-</v>
      </c>
      <c r="Y119" s="8">
        <v>89</v>
      </c>
      <c r="Z119" s="28" t="str">
        <f t="shared" si="34"/>
        <v>-</v>
      </c>
      <c r="AA119" s="28">
        <v>64</v>
      </c>
      <c r="AB119" s="9">
        <v>1</v>
      </c>
      <c r="AC119" s="8">
        <v>21</v>
      </c>
      <c r="AD119" s="28" t="str">
        <f t="shared" si="35"/>
        <v>-</v>
      </c>
      <c r="AE119" s="28">
        <v>73</v>
      </c>
      <c r="AF119" s="9" t="str">
        <f t="shared" si="36"/>
        <v>-</v>
      </c>
      <c r="AG119" s="8">
        <v>81</v>
      </c>
      <c r="AH119" s="28" t="str">
        <f t="shared" si="37"/>
        <v>-</v>
      </c>
      <c r="AI119" s="28">
        <v>87</v>
      </c>
      <c r="AJ119" s="9" t="str">
        <f t="shared" si="38"/>
        <v>-</v>
      </c>
      <c r="AK119" s="8">
        <v>49</v>
      </c>
      <c r="AL119" s="28" t="str">
        <f t="shared" si="39"/>
        <v>-</v>
      </c>
      <c r="AM119" s="28">
        <v>80</v>
      </c>
      <c r="AN119" s="9" t="str">
        <f t="shared" si="40"/>
        <v>-</v>
      </c>
      <c r="AO119" s="8">
        <v>89</v>
      </c>
      <c r="AP119" s="28" t="str">
        <f t="shared" si="41"/>
        <v>-</v>
      </c>
      <c r="AQ119" s="28">
        <v>69</v>
      </c>
      <c r="AR119" s="9" t="str">
        <f t="shared" si="42"/>
        <v>-</v>
      </c>
      <c r="AS119" s="91">
        <v>79</v>
      </c>
      <c r="AT119" s="28" t="str">
        <f t="shared" si="43"/>
        <v>-</v>
      </c>
      <c r="AU119" s="106">
        <v>90</v>
      </c>
      <c r="AV119" s="92">
        <f>'Exp_3 (Ann)'!Y119</f>
        <v>72.782608695652172</v>
      </c>
      <c r="AW119" s="79">
        <f>'Exp_3 (Ann)'!Z119</f>
        <v>17.117127312456077</v>
      </c>
    </row>
    <row r="120" spans="1:49" x14ac:dyDescent="0.2">
      <c r="A120" s="11" t="str">
        <f>'Exp_3 (All)'!A120</f>
        <v>Basketball_14_PckErr1</v>
      </c>
      <c r="B120" s="28" t="str">
        <f t="shared" si="22"/>
        <v>-</v>
      </c>
      <c r="C120" s="28">
        <v>21</v>
      </c>
      <c r="D120" s="9" t="str">
        <f t="shared" si="23"/>
        <v>-</v>
      </c>
      <c r="E120" s="9">
        <v>80</v>
      </c>
      <c r="F120" s="28" t="str">
        <f t="shared" si="24"/>
        <v>-</v>
      </c>
      <c r="G120" s="28">
        <v>82</v>
      </c>
      <c r="H120" s="9" t="str">
        <f t="shared" si="25"/>
        <v>-</v>
      </c>
      <c r="I120" s="8">
        <v>68</v>
      </c>
      <c r="J120" s="28" t="str">
        <f t="shared" si="26"/>
        <v>-</v>
      </c>
      <c r="K120" s="29">
        <v>87</v>
      </c>
      <c r="L120" s="9" t="str">
        <f t="shared" si="27"/>
        <v>-</v>
      </c>
      <c r="M120" s="8">
        <v>99</v>
      </c>
      <c r="N120" s="28" t="str">
        <f t="shared" si="28"/>
        <v>-</v>
      </c>
      <c r="O120" s="29">
        <v>40</v>
      </c>
      <c r="P120" s="9" t="str">
        <f t="shared" si="29"/>
        <v>-</v>
      </c>
      <c r="Q120" s="8">
        <v>70</v>
      </c>
      <c r="R120" s="28" t="str">
        <f t="shared" si="30"/>
        <v>-</v>
      </c>
      <c r="S120" s="28">
        <v>99</v>
      </c>
      <c r="T120" s="9" t="str">
        <f t="shared" si="31"/>
        <v>-</v>
      </c>
      <c r="U120" s="8">
        <v>79</v>
      </c>
      <c r="V120" s="28" t="str">
        <f t="shared" si="32"/>
        <v>-</v>
      </c>
      <c r="W120" s="28">
        <v>52</v>
      </c>
      <c r="X120" s="9" t="str">
        <f t="shared" si="33"/>
        <v>-</v>
      </c>
      <c r="Y120" s="8">
        <v>59</v>
      </c>
      <c r="Z120" s="28" t="str">
        <f t="shared" si="34"/>
        <v>-</v>
      </c>
      <c r="AA120" s="28">
        <v>64</v>
      </c>
      <c r="AB120" s="9">
        <v>1</v>
      </c>
      <c r="AC120" s="8">
        <v>39</v>
      </c>
      <c r="AD120" s="28" t="str">
        <f t="shared" si="35"/>
        <v>-</v>
      </c>
      <c r="AE120" s="28">
        <v>55</v>
      </c>
      <c r="AF120" s="9" t="str">
        <f t="shared" si="36"/>
        <v>-</v>
      </c>
      <c r="AG120" s="8">
        <v>68</v>
      </c>
      <c r="AH120" s="28" t="str">
        <f t="shared" si="37"/>
        <v>-</v>
      </c>
      <c r="AI120" s="28">
        <v>79</v>
      </c>
      <c r="AJ120" s="9" t="str">
        <f t="shared" si="38"/>
        <v>-</v>
      </c>
      <c r="AK120" s="8">
        <v>69</v>
      </c>
      <c r="AL120" s="28" t="str">
        <f t="shared" si="39"/>
        <v>-</v>
      </c>
      <c r="AM120" s="28">
        <v>89</v>
      </c>
      <c r="AN120" s="9" t="str">
        <f t="shared" si="40"/>
        <v>-</v>
      </c>
      <c r="AO120" s="8">
        <v>83</v>
      </c>
      <c r="AP120" s="28" t="str">
        <f t="shared" si="41"/>
        <v>-</v>
      </c>
      <c r="AQ120" s="28">
        <v>90</v>
      </c>
      <c r="AR120" s="9" t="str">
        <f t="shared" si="42"/>
        <v>-</v>
      </c>
      <c r="AS120" s="91">
        <v>50</v>
      </c>
      <c r="AT120" s="28" t="str">
        <f t="shared" si="43"/>
        <v>-</v>
      </c>
      <c r="AU120" s="106">
        <v>89</v>
      </c>
      <c r="AV120" s="92">
        <f>'Exp_3 (Ann)'!Y120</f>
        <v>70.043478260869563</v>
      </c>
      <c r="AW120" s="79">
        <f>'Exp_3 (Ann)'!Z120</f>
        <v>20.2764490814289</v>
      </c>
    </row>
    <row r="121" spans="1:49" x14ac:dyDescent="0.2">
      <c r="A121" s="11" t="str">
        <f>'Exp_3 (All)'!A121</f>
        <v>Basketball_14_PckErr3</v>
      </c>
      <c r="B121" s="28" t="str">
        <f t="shared" si="22"/>
        <v>-</v>
      </c>
      <c r="C121" s="28">
        <v>69</v>
      </c>
      <c r="D121" s="9" t="str">
        <f t="shared" si="23"/>
        <v>-</v>
      </c>
      <c r="E121" s="9">
        <v>94</v>
      </c>
      <c r="F121" s="28" t="str">
        <f t="shared" si="24"/>
        <v>-</v>
      </c>
      <c r="G121" s="28">
        <v>89</v>
      </c>
      <c r="H121" s="9" t="str">
        <f t="shared" si="25"/>
        <v>-</v>
      </c>
      <c r="I121" s="8">
        <v>79</v>
      </c>
      <c r="J121" s="28" t="str">
        <f t="shared" si="26"/>
        <v>-</v>
      </c>
      <c r="K121" s="29">
        <v>100</v>
      </c>
      <c r="L121" s="9" t="str">
        <f t="shared" si="27"/>
        <v>-</v>
      </c>
      <c r="M121" s="8">
        <v>100</v>
      </c>
      <c r="N121" s="28" t="str">
        <f t="shared" si="28"/>
        <v>-</v>
      </c>
      <c r="O121" s="29">
        <v>61</v>
      </c>
      <c r="P121" s="9" t="str">
        <f t="shared" si="29"/>
        <v>-</v>
      </c>
      <c r="Q121" s="8">
        <v>79</v>
      </c>
      <c r="R121" s="28" t="str">
        <f t="shared" si="30"/>
        <v>-</v>
      </c>
      <c r="S121" s="28">
        <v>93</v>
      </c>
      <c r="T121" s="9" t="str">
        <f t="shared" si="31"/>
        <v>-</v>
      </c>
      <c r="U121" s="8">
        <v>90</v>
      </c>
      <c r="V121" s="28" t="str">
        <f t="shared" si="32"/>
        <v>-</v>
      </c>
      <c r="W121" s="28">
        <v>80</v>
      </c>
      <c r="X121" s="9" t="str">
        <f t="shared" si="33"/>
        <v>-</v>
      </c>
      <c r="Y121" s="8">
        <v>80</v>
      </c>
      <c r="Z121" s="28" t="str">
        <f t="shared" si="34"/>
        <v>-</v>
      </c>
      <c r="AA121" s="28">
        <v>77</v>
      </c>
      <c r="AB121" s="9">
        <v>1</v>
      </c>
      <c r="AC121" s="8">
        <v>30</v>
      </c>
      <c r="AD121" s="28" t="str">
        <f t="shared" si="35"/>
        <v>-</v>
      </c>
      <c r="AE121" s="28">
        <v>75</v>
      </c>
      <c r="AF121" s="9" t="str">
        <f t="shared" si="36"/>
        <v>-</v>
      </c>
      <c r="AG121" s="8">
        <v>82</v>
      </c>
      <c r="AH121" s="28" t="str">
        <f t="shared" si="37"/>
        <v>-</v>
      </c>
      <c r="AI121" s="28">
        <v>94</v>
      </c>
      <c r="AJ121" s="9" t="str">
        <f t="shared" si="38"/>
        <v>-</v>
      </c>
      <c r="AK121" s="8">
        <v>90</v>
      </c>
      <c r="AL121" s="28" t="str">
        <f t="shared" si="39"/>
        <v>-</v>
      </c>
      <c r="AM121" s="28">
        <v>92</v>
      </c>
      <c r="AN121" s="9" t="str">
        <f t="shared" si="40"/>
        <v>-</v>
      </c>
      <c r="AO121" s="8">
        <v>95</v>
      </c>
      <c r="AP121" s="28" t="str">
        <f t="shared" si="41"/>
        <v>-</v>
      </c>
      <c r="AQ121" s="28">
        <v>100</v>
      </c>
      <c r="AR121" s="9" t="str">
        <f t="shared" si="42"/>
        <v>-</v>
      </c>
      <c r="AS121" s="91">
        <v>91</v>
      </c>
      <c r="AT121" s="28" t="str">
        <f t="shared" si="43"/>
        <v>-</v>
      </c>
      <c r="AU121" s="106">
        <v>99</v>
      </c>
      <c r="AV121" s="92">
        <f>'Exp_3 (Ann)'!Y121</f>
        <v>84.304347826086953</v>
      </c>
      <c r="AW121" s="79">
        <f>'Exp_3 (Ann)'!Z121</f>
        <v>15.795381323230043</v>
      </c>
    </row>
    <row r="122" spans="1:49" x14ac:dyDescent="0.2">
      <c r="A122" s="11" t="str">
        <f>'Exp_3 (All)'!A122</f>
        <v>Basketball_15_PckErr1</v>
      </c>
      <c r="B122" s="28" t="str">
        <f t="shared" si="22"/>
        <v>-</v>
      </c>
      <c r="C122" s="28">
        <v>31</v>
      </c>
      <c r="D122" s="9" t="str">
        <f t="shared" si="23"/>
        <v>-</v>
      </c>
      <c r="E122" s="9">
        <v>47</v>
      </c>
      <c r="F122" s="28" t="str">
        <f t="shared" si="24"/>
        <v>-</v>
      </c>
      <c r="G122" s="28">
        <v>61</v>
      </c>
      <c r="H122" s="9" t="str">
        <f t="shared" si="25"/>
        <v>-</v>
      </c>
      <c r="I122" s="8">
        <v>83</v>
      </c>
      <c r="J122" s="28" t="str">
        <f t="shared" si="26"/>
        <v>-</v>
      </c>
      <c r="K122" s="29">
        <v>100</v>
      </c>
      <c r="L122" s="9" t="str">
        <f t="shared" si="27"/>
        <v>-</v>
      </c>
      <c r="M122" s="8">
        <v>100</v>
      </c>
      <c r="N122" s="28" t="str">
        <f t="shared" si="28"/>
        <v>-</v>
      </c>
      <c r="O122" s="29">
        <v>70</v>
      </c>
      <c r="P122" s="9" t="str">
        <f t="shared" si="29"/>
        <v>-</v>
      </c>
      <c r="Q122" s="8">
        <v>75</v>
      </c>
      <c r="R122" s="28" t="str">
        <f t="shared" si="30"/>
        <v>-</v>
      </c>
      <c r="S122" s="28">
        <v>73</v>
      </c>
      <c r="T122" s="9" t="str">
        <f t="shared" si="31"/>
        <v>-</v>
      </c>
      <c r="U122" s="8">
        <v>80</v>
      </c>
      <c r="V122" s="28" t="str">
        <f t="shared" si="32"/>
        <v>-</v>
      </c>
      <c r="W122" s="28">
        <v>69</v>
      </c>
      <c r="X122" s="9" t="str">
        <f t="shared" si="33"/>
        <v>-</v>
      </c>
      <c r="Y122" s="8">
        <v>90</v>
      </c>
      <c r="Z122" s="28" t="str">
        <f t="shared" si="34"/>
        <v>-</v>
      </c>
      <c r="AA122" s="28">
        <v>75</v>
      </c>
      <c r="AB122" s="9">
        <v>1</v>
      </c>
      <c r="AC122" s="8">
        <v>39</v>
      </c>
      <c r="AD122" s="28" t="str">
        <f t="shared" si="35"/>
        <v>-</v>
      </c>
      <c r="AE122" s="28">
        <v>67</v>
      </c>
      <c r="AF122" s="9" t="str">
        <f t="shared" si="36"/>
        <v>-</v>
      </c>
      <c r="AG122" s="8">
        <v>69</v>
      </c>
      <c r="AH122" s="28" t="str">
        <f t="shared" si="37"/>
        <v>-</v>
      </c>
      <c r="AI122" s="28">
        <v>80</v>
      </c>
      <c r="AJ122" s="9" t="str">
        <f t="shared" si="38"/>
        <v>-</v>
      </c>
      <c r="AK122" s="8">
        <v>60</v>
      </c>
      <c r="AL122" s="28" t="str">
        <f t="shared" si="39"/>
        <v>-</v>
      </c>
      <c r="AM122" s="28">
        <v>97</v>
      </c>
      <c r="AN122" s="9" t="str">
        <f t="shared" si="40"/>
        <v>-</v>
      </c>
      <c r="AO122" s="8">
        <v>100</v>
      </c>
      <c r="AP122" s="28" t="str">
        <f t="shared" si="41"/>
        <v>-</v>
      </c>
      <c r="AQ122" s="28">
        <v>69</v>
      </c>
      <c r="AR122" s="9" t="str">
        <f t="shared" si="42"/>
        <v>-</v>
      </c>
      <c r="AS122" s="91">
        <v>85</v>
      </c>
      <c r="AT122" s="28" t="str">
        <f t="shared" si="43"/>
        <v>-</v>
      </c>
      <c r="AU122" s="106">
        <v>86</v>
      </c>
      <c r="AV122" s="92">
        <f>'Exp_3 (Ann)'!Y122</f>
        <v>74.173913043478265</v>
      </c>
      <c r="AW122" s="79">
        <f>'Exp_3 (Ann)'!Z122</f>
        <v>18.514495976526661</v>
      </c>
    </row>
    <row r="123" spans="1:49" x14ac:dyDescent="0.2">
      <c r="A123" s="11" t="str">
        <f>'Exp_3 (All)'!A123</f>
        <v>Basketball_15_PckErr3</v>
      </c>
      <c r="B123" s="28" t="str">
        <f t="shared" si="22"/>
        <v>-</v>
      </c>
      <c r="C123" s="28">
        <v>80</v>
      </c>
      <c r="D123" s="9" t="str">
        <f t="shared" si="23"/>
        <v>-</v>
      </c>
      <c r="E123" s="9">
        <v>99</v>
      </c>
      <c r="F123" s="28" t="str">
        <f t="shared" si="24"/>
        <v>-</v>
      </c>
      <c r="G123" s="28">
        <v>84</v>
      </c>
      <c r="H123" s="9" t="str">
        <f t="shared" si="25"/>
        <v>-</v>
      </c>
      <c r="I123" s="8">
        <v>95</v>
      </c>
      <c r="J123" s="28" t="str">
        <f t="shared" si="26"/>
        <v>-</v>
      </c>
      <c r="K123" s="29">
        <v>100</v>
      </c>
      <c r="L123" s="9" t="str">
        <f t="shared" si="27"/>
        <v>-</v>
      </c>
      <c r="M123" s="8">
        <v>99</v>
      </c>
      <c r="N123" s="28" t="str">
        <f t="shared" si="28"/>
        <v>-</v>
      </c>
      <c r="O123" s="29">
        <v>80</v>
      </c>
      <c r="P123" s="9" t="str">
        <f t="shared" si="29"/>
        <v>-</v>
      </c>
      <c r="Q123" s="8">
        <v>67</v>
      </c>
      <c r="R123" s="28" t="str">
        <f t="shared" si="30"/>
        <v>-</v>
      </c>
      <c r="S123" s="28">
        <v>90</v>
      </c>
      <c r="T123" s="9" t="str">
        <f t="shared" si="31"/>
        <v>-</v>
      </c>
      <c r="U123" s="8">
        <v>79</v>
      </c>
      <c r="V123" s="28" t="str">
        <f t="shared" si="32"/>
        <v>-</v>
      </c>
      <c r="W123" s="28">
        <v>90</v>
      </c>
      <c r="X123" s="9" t="str">
        <f t="shared" si="33"/>
        <v>-</v>
      </c>
      <c r="Y123" s="8">
        <v>90</v>
      </c>
      <c r="Z123" s="28" t="str">
        <f t="shared" si="34"/>
        <v>-</v>
      </c>
      <c r="AA123" s="28">
        <v>80</v>
      </c>
      <c r="AB123" s="9">
        <v>1</v>
      </c>
      <c r="AC123" s="8">
        <v>49</v>
      </c>
      <c r="AD123" s="28" t="str">
        <f t="shared" si="35"/>
        <v>-</v>
      </c>
      <c r="AE123" s="28">
        <v>89</v>
      </c>
      <c r="AF123" s="9" t="str">
        <f t="shared" si="36"/>
        <v>-</v>
      </c>
      <c r="AG123" s="8">
        <v>80</v>
      </c>
      <c r="AH123" s="28" t="str">
        <f t="shared" si="37"/>
        <v>-</v>
      </c>
      <c r="AI123" s="28">
        <v>100</v>
      </c>
      <c r="AJ123" s="9" t="str">
        <f t="shared" si="38"/>
        <v>-</v>
      </c>
      <c r="AK123" s="8">
        <v>80</v>
      </c>
      <c r="AL123" s="28" t="str">
        <f t="shared" si="39"/>
        <v>-</v>
      </c>
      <c r="AM123" s="28">
        <v>90</v>
      </c>
      <c r="AN123" s="9" t="str">
        <f t="shared" si="40"/>
        <v>-</v>
      </c>
      <c r="AO123" s="8">
        <v>99</v>
      </c>
      <c r="AP123" s="28" t="str">
        <f t="shared" si="41"/>
        <v>-</v>
      </c>
      <c r="AQ123" s="28">
        <v>100</v>
      </c>
      <c r="AR123" s="9" t="str">
        <f t="shared" si="42"/>
        <v>-</v>
      </c>
      <c r="AS123" s="91">
        <v>100</v>
      </c>
      <c r="AT123" s="28" t="str">
        <f t="shared" si="43"/>
        <v>-</v>
      </c>
      <c r="AU123" s="106">
        <v>99</v>
      </c>
      <c r="AV123" s="92">
        <f>'Exp_3 (Ann)'!Y123</f>
        <v>87.782608695652172</v>
      </c>
      <c r="AW123" s="79">
        <f>'Exp_3 (Ann)'!Z123</f>
        <v>12.620173323039497</v>
      </c>
    </row>
    <row r="124" spans="1:49" x14ac:dyDescent="0.2">
      <c r="A124" s="11" t="str">
        <f>'Exp_3 (All)'!A124</f>
        <v>Barbecue_0</v>
      </c>
      <c r="B124" s="28" t="str">
        <f t="shared" si="22"/>
        <v>-</v>
      </c>
      <c r="C124" s="28">
        <v>0</v>
      </c>
      <c r="D124" s="9" t="str">
        <f t="shared" si="23"/>
        <v>-</v>
      </c>
      <c r="E124" s="9">
        <v>0</v>
      </c>
      <c r="F124" s="28" t="str">
        <f t="shared" si="24"/>
        <v>-</v>
      </c>
      <c r="G124" s="28">
        <v>0</v>
      </c>
      <c r="H124" s="9" t="str">
        <f t="shared" si="25"/>
        <v>-</v>
      </c>
      <c r="I124" s="8">
        <v>0</v>
      </c>
      <c r="J124" s="28" t="str">
        <f t="shared" si="26"/>
        <v>-</v>
      </c>
      <c r="K124" s="29">
        <v>0</v>
      </c>
      <c r="L124" s="9" t="str">
        <f t="shared" si="27"/>
        <v>-</v>
      </c>
      <c r="M124" s="8">
        <v>0</v>
      </c>
      <c r="N124" s="28" t="str">
        <f t="shared" si="28"/>
        <v>-</v>
      </c>
      <c r="O124" s="29">
        <v>0</v>
      </c>
      <c r="P124" s="9" t="str">
        <f t="shared" si="29"/>
        <v>-</v>
      </c>
      <c r="Q124" s="8">
        <v>0</v>
      </c>
      <c r="R124" s="28" t="str">
        <f t="shared" si="30"/>
        <v>-</v>
      </c>
      <c r="S124" s="28">
        <v>0</v>
      </c>
      <c r="T124" s="9" t="str">
        <f t="shared" si="31"/>
        <v>-</v>
      </c>
      <c r="U124" s="8">
        <v>0</v>
      </c>
      <c r="V124" s="28" t="str">
        <f t="shared" si="32"/>
        <v>-</v>
      </c>
      <c r="W124" s="28">
        <v>0</v>
      </c>
      <c r="X124" s="9" t="str">
        <f t="shared" si="33"/>
        <v>-</v>
      </c>
      <c r="Y124" s="8">
        <v>0</v>
      </c>
      <c r="Z124" s="28" t="str">
        <f t="shared" si="34"/>
        <v>-</v>
      </c>
      <c r="AA124" s="28">
        <v>0</v>
      </c>
      <c r="AB124" s="9">
        <v>0</v>
      </c>
      <c r="AC124" s="8">
        <v>0</v>
      </c>
      <c r="AD124" s="28" t="str">
        <f t="shared" si="35"/>
        <v>Outlier</v>
      </c>
      <c r="AE124" s="28">
        <v>53</v>
      </c>
      <c r="AF124" s="9" t="str">
        <f t="shared" si="36"/>
        <v>-</v>
      </c>
      <c r="AG124" s="8">
        <v>0</v>
      </c>
      <c r="AH124" s="28" t="str">
        <f t="shared" si="37"/>
        <v>-</v>
      </c>
      <c r="AI124" s="28">
        <v>0</v>
      </c>
      <c r="AJ124" s="9" t="str">
        <f t="shared" si="38"/>
        <v>-</v>
      </c>
      <c r="AK124" s="8">
        <v>0</v>
      </c>
      <c r="AL124" s="28" t="str">
        <f t="shared" si="39"/>
        <v>-</v>
      </c>
      <c r="AM124" s="28">
        <v>0</v>
      </c>
      <c r="AN124" s="9" t="str">
        <f t="shared" si="40"/>
        <v>-</v>
      </c>
      <c r="AO124" s="8">
        <v>0</v>
      </c>
      <c r="AP124" s="28" t="str">
        <f t="shared" si="41"/>
        <v>-</v>
      </c>
      <c r="AQ124" s="28">
        <v>0</v>
      </c>
      <c r="AR124" s="9" t="str">
        <f t="shared" si="42"/>
        <v>-</v>
      </c>
      <c r="AS124" s="91">
        <v>0</v>
      </c>
      <c r="AT124" s="28" t="str">
        <f t="shared" si="43"/>
        <v>-</v>
      </c>
      <c r="AU124" s="106">
        <v>0</v>
      </c>
      <c r="AV124" s="92">
        <f>'Exp_3 (Ann)'!Y124</f>
        <v>2.3043478260869565</v>
      </c>
      <c r="AW124" s="79">
        <f>'Exp_3 (Ann)'!Z124</f>
        <v>11.051263945024962</v>
      </c>
    </row>
    <row r="125" spans="1:49" x14ac:dyDescent="0.2">
      <c r="A125" s="11" t="str">
        <f>'Exp_3 (All)'!A125</f>
        <v>Barbecue_3</v>
      </c>
      <c r="B125" s="28" t="str">
        <f t="shared" si="22"/>
        <v>-</v>
      </c>
      <c r="C125" s="28">
        <v>10</v>
      </c>
      <c r="D125" s="9" t="str">
        <f t="shared" si="23"/>
        <v>-</v>
      </c>
      <c r="E125" s="9">
        <v>17</v>
      </c>
      <c r="F125" s="28" t="str">
        <f t="shared" si="24"/>
        <v>-</v>
      </c>
      <c r="G125" s="28">
        <v>0</v>
      </c>
      <c r="H125" s="9" t="str">
        <f t="shared" si="25"/>
        <v>-</v>
      </c>
      <c r="I125" s="8">
        <v>0</v>
      </c>
      <c r="J125" s="28" t="str">
        <f t="shared" si="26"/>
        <v>-</v>
      </c>
      <c r="K125" s="29">
        <v>65</v>
      </c>
      <c r="L125" s="9" t="str">
        <f t="shared" si="27"/>
        <v>-</v>
      </c>
      <c r="M125" s="8">
        <v>0</v>
      </c>
      <c r="N125" s="28" t="str">
        <f t="shared" si="28"/>
        <v>-</v>
      </c>
      <c r="O125" s="29">
        <v>7</v>
      </c>
      <c r="P125" s="9" t="str">
        <f t="shared" si="29"/>
        <v>-</v>
      </c>
      <c r="Q125" s="8">
        <v>71</v>
      </c>
      <c r="R125" s="28" t="str">
        <f t="shared" si="30"/>
        <v>-</v>
      </c>
      <c r="S125" s="28">
        <v>71</v>
      </c>
      <c r="T125" s="9" t="str">
        <f t="shared" si="31"/>
        <v>-</v>
      </c>
      <c r="U125" s="8">
        <v>20</v>
      </c>
      <c r="V125" s="28" t="str">
        <f t="shared" si="32"/>
        <v>-</v>
      </c>
      <c r="W125" s="28">
        <v>10</v>
      </c>
      <c r="X125" s="9" t="str">
        <f t="shared" si="33"/>
        <v>-</v>
      </c>
      <c r="Y125" s="8">
        <v>0</v>
      </c>
      <c r="Z125" s="28" t="str">
        <f t="shared" si="34"/>
        <v>-</v>
      </c>
      <c r="AA125" s="28">
        <v>40</v>
      </c>
      <c r="AB125" s="9">
        <v>1</v>
      </c>
      <c r="AC125" s="8">
        <v>20</v>
      </c>
      <c r="AD125" s="28" t="str">
        <f t="shared" si="35"/>
        <v>-</v>
      </c>
      <c r="AE125" s="28">
        <v>35</v>
      </c>
      <c r="AF125" s="9" t="str">
        <f t="shared" si="36"/>
        <v>-</v>
      </c>
      <c r="AG125" s="8">
        <v>19</v>
      </c>
      <c r="AH125" s="28" t="str">
        <f t="shared" si="37"/>
        <v>-</v>
      </c>
      <c r="AI125" s="28">
        <v>10</v>
      </c>
      <c r="AJ125" s="9" t="str">
        <f t="shared" si="38"/>
        <v>-</v>
      </c>
      <c r="AK125" s="8">
        <v>10</v>
      </c>
      <c r="AL125" s="28" t="str">
        <f t="shared" si="39"/>
        <v>-</v>
      </c>
      <c r="AM125" s="28">
        <v>49</v>
      </c>
      <c r="AN125" s="9" t="str">
        <f t="shared" si="40"/>
        <v>-</v>
      </c>
      <c r="AO125" s="8">
        <v>72</v>
      </c>
      <c r="AP125" s="28" t="str">
        <f t="shared" si="41"/>
        <v>-</v>
      </c>
      <c r="AQ125" s="28">
        <v>0</v>
      </c>
      <c r="AR125" s="9" t="str">
        <f t="shared" si="42"/>
        <v>-</v>
      </c>
      <c r="AS125" s="91">
        <v>50</v>
      </c>
      <c r="AT125" s="28" t="str">
        <f t="shared" si="43"/>
        <v>-</v>
      </c>
      <c r="AU125" s="106">
        <v>5</v>
      </c>
      <c r="AV125" s="92">
        <f>'Exp_3 (Ann)'!Y125</f>
        <v>25.260869565217391</v>
      </c>
      <c r="AW125" s="79">
        <f>'Exp_3 (Ann)'!Z125</f>
        <v>25.641261831282705</v>
      </c>
    </row>
    <row r="126" spans="1:49" x14ac:dyDescent="0.2">
      <c r="A126" s="11" t="str">
        <f>'Exp_3 (All)'!A126</f>
        <v>Barbecue_12</v>
      </c>
      <c r="B126" s="28" t="str">
        <f t="shared" si="22"/>
        <v>-</v>
      </c>
      <c r="C126" s="28">
        <v>39</v>
      </c>
      <c r="D126" s="9" t="str">
        <f t="shared" si="23"/>
        <v>-</v>
      </c>
      <c r="E126" s="9">
        <v>68</v>
      </c>
      <c r="F126" s="28" t="str">
        <f t="shared" si="24"/>
        <v>-</v>
      </c>
      <c r="G126" s="28">
        <v>58</v>
      </c>
      <c r="H126" s="9" t="str">
        <f t="shared" si="25"/>
        <v>-</v>
      </c>
      <c r="I126" s="8">
        <v>58</v>
      </c>
      <c r="J126" s="28" t="str">
        <f t="shared" si="26"/>
        <v>-</v>
      </c>
      <c r="K126" s="29">
        <v>60</v>
      </c>
      <c r="L126" s="9" t="str">
        <f t="shared" si="27"/>
        <v>-</v>
      </c>
      <c r="M126" s="8">
        <v>100</v>
      </c>
      <c r="N126" s="28" t="str">
        <f t="shared" si="28"/>
        <v>-</v>
      </c>
      <c r="O126" s="29">
        <v>60</v>
      </c>
      <c r="P126" s="9" t="str">
        <f t="shared" si="29"/>
        <v>-</v>
      </c>
      <c r="Q126" s="8">
        <v>41</v>
      </c>
      <c r="R126" s="28" t="str">
        <f t="shared" si="30"/>
        <v>-</v>
      </c>
      <c r="S126" s="28">
        <v>66</v>
      </c>
      <c r="T126" s="9" t="str">
        <f t="shared" si="31"/>
        <v>-</v>
      </c>
      <c r="U126" s="8">
        <v>69</v>
      </c>
      <c r="V126" s="28" t="str">
        <f t="shared" si="32"/>
        <v>-</v>
      </c>
      <c r="W126" s="28">
        <v>51</v>
      </c>
      <c r="X126" s="9" t="str">
        <f t="shared" si="33"/>
        <v>-</v>
      </c>
      <c r="Y126" s="8">
        <v>50</v>
      </c>
      <c r="Z126" s="28" t="str">
        <f t="shared" si="34"/>
        <v>-</v>
      </c>
      <c r="AA126" s="28">
        <v>54</v>
      </c>
      <c r="AB126" s="9">
        <v>1</v>
      </c>
      <c r="AC126" s="8">
        <v>40</v>
      </c>
      <c r="AD126" s="28" t="str">
        <f t="shared" si="35"/>
        <v>-</v>
      </c>
      <c r="AE126" s="28">
        <v>62</v>
      </c>
      <c r="AF126" s="9" t="str">
        <f t="shared" si="36"/>
        <v>-</v>
      </c>
      <c r="AG126" s="8">
        <v>70</v>
      </c>
      <c r="AH126" s="28" t="str">
        <f t="shared" si="37"/>
        <v>-</v>
      </c>
      <c r="AI126" s="28">
        <v>49</v>
      </c>
      <c r="AJ126" s="9" t="str">
        <f t="shared" si="38"/>
        <v>-</v>
      </c>
      <c r="AK126" s="8">
        <v>39</v>
      </c>
      <c r="AL126" s="28" t="str">
        <f t="shared" si="39"/>
        <v>-</v>
      </c>
      <c r="AM126" s="28">
        <v>87</v>
      </c>
      <c r="AN126" s="9" t="str">
        <f t="shared" si="40"/>
        <v>-</v>
      </c>
      <c r="AO126" s="8">
        <v>75</v>
      </c>
      <c r="AP126" s="28" t="str">
        <f t="shared" si="41"/>
        <v>-</v>
      </c>
      <c r="AQ126" s="28">
        <v>80</v>
      </c>
      <c r="AR126" s="9" t="str">
        <f t="shared" si="42"/>
        <v>-</v>
      </c>
      <c r="AS126" s="91">
        <v>50</v>
      </c>
      <c r="AT126" s="28" t="str">
        <f t="shared" si="43"/>
        <v>-</v>
      </c>
      <c r="AU126" s="106">
        <v>68</v>
      </c>
      <c r="AV126" s="92">
        <f>'Exp_3 (Ann)'!Y126</f>
        <v>60.608695652173914</v>
      </c>
      <c r="AW126" s="79">
        <f>'Exp_3 (Ann)'!Z126</f>
        <v>15.643003462003486</v>
      </c>
    </row>
    <row r="127" spans="1:49" x14ac:dyDescent="0.2">
      <c r="A127" s="11" t="str">
        <f>'Exp_3 (All)'!A127</f>
        <v>Barbecue_0_PckErr3</v>
      </c>
      <c r="B127" s="28" t="str">
        <f t="shared" si="22"/>
        <v>-</v>
      </c>
      <c r="C127" s="28">
        <v>20</v>
      </c>
      <c r="D127" s="9" t="str">
        <f t="shared" si="23"/>
        <v>-</v>
      </c>
      <c r="E127" s="9">
        <v>90</v>
      </c>
      <c r="F127" s="28" t="str">
        <f t="shared" si="24"/>
        <v>-</v>
      </c>
      <c r="G127" s="28">
        <v>30</v>
      </c>
      <c r="H127" s="9" t="str">
        <f t="shared" si="25"/>
        <v>-</v>
      </c>
      <c r="I127" s="8">
        <v>20</v>
      </c>
      <c r="J127" s="28" t="str">
        <f t="shared" si="26"/>
        <v>-</v>
      </c>
      <c r="K127" s="29">
        <v>35</v>
      </c>
      <c r="L127" s="9" t="str">
        <f t="shared" si="27"/>
        <v>-</v>
      </c>
      <c r="M127" s="8">
        <v>70</v>
      </c>
      <c r="N127" s="28" t="str">
        <f t="shared" si="28"/>
        <v>-</v>
      </c>
      <c r="O127" s="29">
        <v>29</v>
      </c>
      <c r="P127" s="9" t="str">
        <f t="shared" si="29"/>
        <v>-</v>
      </c>
      <c r="Q127" s="8">
        <v>34</v>
      </c>
      <c r="R127" s="28" t="str">
        <f t="shared" si="30"/>
        <v>-</v>
      </c>
      <c r="S127" s="28">
        <v>92</v>
      </c>
      <c r="T127" s="9" t="str">
        <f t="shared" si="31"/>
        <v>-</v>
      </c>
      <c r="U127" s="8">
        <v>19</v>
      </c>
      <c r="V127" s="28" t="str">
        <f t="shared" si="32"/>
        <v>-</v>
      </c>
      <c r="W127" s="28">
        <v>19</v>
      </c>
      <c r="X127" s="9" t="str">
        <f t="shared" si="33"/>
        <v>-</v>
      </c>
      <c r="Y127" s="8">
        <v>59</v>
      </c>
      <c r="Z127" s="28" t="str">
        <f t="shared" si="34"/>
        <v>-</v>
      </c>
      <c r="AA127" s="28">
        <v>40</v>
      </c>
      <c r="AB127" s="9">
        <v>1</v>
      </c>
      <c r="AC127" s="8">
        <v>10</v>
      </c>
      <c r="AD127" s="28" t="str">
        <f t="shared" si="35"/>
        <v>-</v>
      </c>
      <c r="AE127" s="28">
        <v>24</v>
      </c>
      <c r="AF127" s="9" t="str">
        <f t="shared" si="36"/>
        <v>-</v>
      </c>
      <c r="AG127" s="8">
        <v>48</v>
      </c>
      <c r="AH127" s="28" t="str">
        <f t="shared" si="37"/>
        <v>-</v>
      </c>
      <c r="AI127" s="28">
        <v>51</v>
      </c>
      <c r="AJ127" s="9" t="str">
        <f t="shared" si="38"/>
        <v>-</v>
      </c>
      <c r="AK127" s="8">
        <v>20</v>
      </c>
      <c r="AL127" s="28" t="str">
        <f t="shared" si="39"/>
        <v>-</v>
      </c>
      <c r="AM127" s="28">
        <v>59</v>
      </c>
      <c r="AN127" s="9" t="str">
        <f t="shared" si="40"/>
        <v>-</v>
      </c>
      <c r="AO127" s="8">
        <v>74</v>
      </c>
      <c r="AP127" s="28" t="str">
        <f t="shared" si="41"/>
        <v>-</v>
      </c>
      <c r="AQ127" s="28">
        <v>30</v>
      </c>
      <c r="AR127" s="9" t="str">
        <f t="shared" si="42"/>
        <v>-</v>
      </c>
      <c r="AS127" s="91">
        <v>40</v>
      </c>
      <c r="AT127" s="28" t="str">
        <f t="shared" si="43"/>
        <v>-</v>
      </c>
      <c r="AU127" s="106">
        <v>50</v>
      </c>
      <c r="AV127" s="92">
        <f>'Exp_3 (Ann)'!Y127</f>
        <v>41.869565217391305</v>
      </c>
      <c r="AW127" s="79">
        <f>'Exp_3 (Ann)'!Z127</f>
        <v>23.166010265484935</v>
      </c>
    </row>
    <row r="128" spans="1:49" x14ac:dyDescent="0.2">
      <c r="A128" s="11" t="str">
        <f>'Exp_3 (All)'!A128</f>
        <v>Barbecue_2_PckErr1</v>
      </c>
      <c r="B128" s="28" t="str">
        <f t="shared" si="22"/>
        <v>-</v>
      </c>
      <c r="C128" s="28">
        <v>10</v>
      </c>
      <c r="D128" s="9" t="str">
        <f t="shared" si="23"/>
        <v>Outlier</v>
      </c>
      <c r="E128" s="9">
        <v>76</v>
      </c>
      <c r="F128" s="28" t="str">
        <f t="shared" si="24"/>
        <v>-</v>
      </c>
      <c r="G128" s="28">
        <v>8</v>
      </c>
      <c r="H128" s="9" t="str">
        <f t="shared" si="25"/>
        <v>-</v>
      </c>
      <c r="I128" s="8">
        <v>12</v>
      </c>
      <c r="J128" s="28" t="str">
        <f t="shared" si="26"/>
        <v>-</v>
      </c>
      <c r="K128" s="29">
        <v>19</v>
      </c>
      <c r="L128" s="9" t="str">
        <f t="shared" si="27"/>
        <v>-</v>
      </c>
      <c r="M128" s="8">
        <v>19</v>
      </c>
      <c r="N128" s="28" t="str">
        <f t="shared" si="28"/>
        <v>-</v>
      </c>
      <c r="O128" s="29">
        <v>18</v>
      </c>
      <c r="P128" s="9" t="str">
        <f t="shared" si="29"/>
        <v>-</v>
      </c>
      <c r="Q128" s="8">
        <v>5</v>
      </c>
      <c r="R128" s="28" t="str">
        <f t="shared" si="30"/>
        <v>-</v>
      </c>
      <c r="S128" s="28">
        <v>58</v>
      </c>
      <c r="T128" s="9" t="str">
        <f t="shared" si="31"/>
        <v>-</v>
      </c>
      <c r="U128" s="8">
        <v>19</v>
      </c>
      <c r="V128" s="28" t="str">
        <f t="shared" si="32"/>
        <v>-</v>
      </c>
      <c r="W128" s="28">
        <v>0</v>
      </c>
      <c r="X128" s="9" t="str">
        <f t="shared" si="33"/>
        <v>-</v>
      </c>
      <c r="Y128" s="8">
        <v>30</v>
      </c>
      <c r="Z128" s="28" t="str">
        <f t="shared" si="34"/>
        <v>-</v>
      </c>
      <c r="AA128" s="28">
        <v>20</v>
      </c>
      <c r="AB128" s="9">
        <v>1</v>
      </c>
      <c r="AC128" s="8">
        <v>9</v>
      </c>
      <c r="AD128" s="28" t="str">
        <f t="shared" si="35"/>
        <v>-</v>
      </c>
      <c r="AE128" s="28">
        <v>10</v>
      </c>
      <c r="AF128" s="9" t="str">
        <f t="shared" si="36"/>
        <v>-</v>
      </c>
      <c r="AG128" s="8">
        <v>29</v>
      </c>
      <c r="AH128" s="28" t="str">
        <f t="shared" si="37"/>
        <v>-</v>
      </c>
      <c r="AI128" s="28">
        <v>0</v>
      </c>
      <c r="AJ128" s="9" t="str">
        <f t="shared" si="38"/>
        <v>-</v>
      </c>
      <c r="AK128" s="8">
        <v>0</v>
      </c>
      <c r="AL128" s="28" t="str">
        <f t="shared" si="39"/>
        <v>-</v>
      </c>
      <c r="AM128" s="28">
        <v>22</v>
      </c>
      <c r="AN128" s="9" t="str">
        <f t="shared" si="40"/>
        <v>-</v>
      </c>
      <c r="AO128" s="8">
        <v>14</v>
      </c>
      <c r="AP128" s="28" t="str">
        <f t="shared" si="41"/>
        <v>-</v>
      </c>
      <c r="AQ128" s="28">
        <v>10</v>
      </c>
      <c r="AR128" s="9" t="str">
        <f t="shared" si="42"/>
        <v>-</v>
      </c>
      <c r="AS128" s="91">
        <v>10</v>
      </c>
      <c r="AT128" s="28" t="str">
        <f t="shared" si="43"/>
        <v>-</v>
      </c>
      <c r="AU128" s="106">
        <v>13</v>
      </c>
      <c r="AV128" s="92">
        <f>'Exp_3 (Ann)'!Y128</f>
        <v>17.869565217391305</v>
      </c>
      <c r="AW128" s="79">
        <f>'Exp_3 (Ann)'!Z128</f>
        <v>17.718260605750235</v>
      </c>
    </row>
    <row r="129" spans="1:49" x14ac:dyDescent="0.2">
      <c r="A129" s="11" t="str">
        <f>'Exp_3 (All)'!A129</f>
        <v>Barbecue_2_PckErr3</v>
      </c>
      <c r="B129" s="28" t="str">
        <f t="shared" si="22"/>
        <v>-</v>
      </c>
      <c r="C129" s="28">
        <v>10</v>
      </c>
      <c r="D129" s="9" t="str">
        <f t="shared" si="23"/>
        <v>-</v>
      </c>
      <c r="E129" s="9">
        <v>69</v>
      </c>
      <c r="F129" s="28" t="str">
        <f t="shared" si="24"/>
        <v>-</v>
      </c>
      <c r="G129" s="28">
        <v>29</v>
      </c>
      <c r="H129" s="9" t="str">
        <f t="shared" si="25"/>
        <v>-</v>
      </c>
      <c r="I129" s="8">
        <v>30</v>
      </c>
      <c r="J129" s="28" t="str">
        <f t="shared" si="26"/>
        <v>-</v>
      </c>
      <c r="K129" s="29">
        <v>36</v>
      </c>
      <c r="L129" s="9" t="str">
        <f t="shared" si="27"/>
        <v>-</v>
      </c>
      <c r="M129" s="8">
        <v>79</v>
      </c>
      <c r="N129" s="28" t="str">
        <f t="shared" si="28"/>
        <v>-</v>
      </c>
      <c r="O129" s="29">
        <v>41</v>
      </c>
      <c r="P129" s="9" t="str">
        <f t="shared" si="29"/>
        <v>-</v>
      </c>
      <c r="Q129" s="8">
        <v>43</v>
      </c>
      <c r="R129" s="28" t="str">
        <f t="shared" si="30"/>
        <v>-</v>
      </c>
      <c r="S129" s="28">
        <v>80</v>
      </c>
      <c r="T129" s="9" t="str">
        <f t="shared" si="31"/>
        <v>-</v>
      </c>
      <c r="U129" s="8">
        <v>31</v>
      </c>
      <c r="V129" s="28" t="str">
        <f t="shared" si="32"/>
        <v>-</v>
      </c>
      <c r="W129" s="28">
        <v>20</v>
      </c>
      <c r="X129" s="9" t="str">
        <f t="shared" si="33"/>
        <v>-</v>
      </c>
      <c r="Y129" s="8">
        <v>60</v>
      </c>
      <c r="Z129" s="28" t="str">
        <f t="shared" si="34"/>
        <v>-</v>
      </c>
      <c r="AA129" s="28">
        <v>60</v>
      </c>
      <c r="AB129" s="9">
        <v>1</v>
      </c>
      <c r="AC129" s="8">
        <v>20</v>
      </c>
      <c r="AD129" s="28" t="str">
        <f t="shared" si="35"/>
        <v>-</v>
      </c>
      <c r="AE129" s="28">
        <v>35</v>
      </c>
      <c r="AF129" s="9" t="str">
        <f t="shared" si="36"/>
        <v>-</v>
      </c>
      <c r="AG129" s="8">
        <v>22</v>
      </c>
      <c r="AH129" s="28" t="str">
        <f t="shared" si="37"/>
        <v>-</v>
      </c>
      <c r="AI129" s="28">
        <v>48</v>
      </c>
      <c r="AJ129" s="9" t="str">
        <f t="shared" si="38"/>
        <v>-</v>
      </c>
      <c r="AK129" s="8">
        <v>20</v>
      </c>
      <c r="AL129" s="28" t="str">
        <f t="shared" si="39"/>
        <v>-</v>
      </c>
      <c r="AM129" s="28">
        <v>44</v>
      </c>
      <c r="AN129" s="9" t="str">
        <f t="shared" si="40"/>
        <v>-</v>
      </c>
      <c r="AO129" s="8">
        <v>29</v>
      </c>
      <c r="AP129" s="28" t="str">
        <f t="shared" si="41"/>
        <v>-</v>
      </c>
      <c r="AQ129" s="28">
        <v>40</v>
      </c>
      <c r="AR129" s="9" t="str">
        <f t="shared" si="42"/>
        <v>-</v>
      </c>
      <c r="AS129" s="91">
        <v>29</v>
      </c>
      <c r="AT129" s="28" t="str">
        <f t="shared" si="43"/>
        <v>-</v>
      </c>
      <c r="AU129" s="106">
        <v>58</v>
      </c>
      <c r="AV129" s="92">
        <f>'Exp_3 (Ann)'!Y129</f>
        <v>40.565217391304351</v>
      </c>
      <c r="AW129" s="79">
        <f>'Exp_3 (Ann)'!Z129</f>
        <v>19.279820083460134</v>
      </c>
    </row>
    <row r="130" spans="1:49" x14ac:dyDescent="0.2">
      <c r="A130" s="11" t="str">
        <f>'Exp_3 (All)'!A130</f>
        <v>Barbecue_3_PckErr1</v>
      </c>
      <c r="B130" s="28" t="str">
        <f t="shared" si="22"/>
        <v>-</v>
      </c>
      <c r="C130" s="28">
        <v>10</v>
      </c>
      <c r="D130" s="9" t="str">
        <f t="shared" si="23"/>
        <v>-</v>
      </c>
      <c r="E130" s="9">
        <v>63</v>
      </c>
      <c r="F130" s="28" t="str">
        <f t="shared" si="24"/>
        <v>-</v>
      </c>
      <c r="G130" s="28">
        <v>19</v>
      </c>
      <c r="H130" s="9" t="str">
        <f t="shared" si="25"/>
        <v>-</v>
      </c>
      <c r="I130" s="8">
        <v>39</v>
      </c>
      <c r="J130" s="28" t="str">
        <f t="shared" si="26"/>
        <v>-</v>
      </c>
      <c r="K130" s="29">
        <v>35</v>
      </c>
      <c r="L130" s="9" t="str">
        <f t="shared" si="27"/>
        <v>-</v>
      </c>
      <c r="M130" s="8">
        <v>100</v>
      </c>
      <c r="N130" s="28" t="str">
        <f t="shared" si="28"/>
        <v>-</v>
      </c>
      <c r="O130" s="29">
        <v>11</v>
      </c>
      <c r="P130" s="9" t="str">
        <f t="shared" si="29"/>
        <v>-</v>
      </c>
      <c r="Q130" s="8">
        <v>66</v>
      </c>
      <c r="R130" s="28" t="str">
        <f t="shared" si="30"/>
        <v>-</v>
      </c>
      <c r="S130" s="28">
        <v>70</v>
      </c>
      <c r="T130" s="9" t="str">
        <f t="shared" si="31"/>
        <v>-</v>
      </c>
      <c r="U130" s="8">
        <v>19</v>
      </c>
      <c r="V130" s="28" t="str">
        <f t="shared" si="32"/>
        <v>-</v>
      </c>
      <c r="W130" s="28">
        <v>10</v>
      </c>
      <c r="X130" s="9" t="str">
        <f t="shared" si="33"/>
        <v>-</v>
      </c>
      <c r="Y130" s="8">
        <v>20</v>
      </c>
      <c r="Z130" s="28" t="str">
        <f t="shared" si="34"/>
        <v>-</v>
      </c>
      <c r="AA130" s="28">
        <v>61</v>
      </c>
      <c r="AB130" s="9">
        <v>1</v>
      </c>
      <c r="AC130" s="8">
        <v>11</v>
      </c>
      <c r="AD130" s="28" t="str">
        <f t="shared" si="35"/>
        <v>-</v>
      </c>
      <c r="AE130" s="28">
        <v>31</v>
      </c>
      <c r="AF130" s="9" t="str">
        <f t="shared" si="36"/>
        <v>-</v>
      </c>
      <c r="AG130" s="8">
        <v>25</v>
      </c>
      <c r="AH130" s="28" t="str">
        <f t="shared" si="37"/>
        <v>-</v>
      </c>
      <c r="AI130" s="28">
        <v>30</v>
      </c>
      <c r="AJ130" s="9" t="str">
        <f t="shared" si="38"/>
        <v>-</v>
      </c>
      <c r="AK130" s="8">
        <v>20</v>
      </c>
      <c r="AL130" s="28" t="str">
        <f t="shared" si="39"/>
        <v>-</v>
      </c>
      <c r="AM130" s="28">
        <v>49</v>
      </c>
      <c r="AN130" s="9" t="str">
        <f t="shared" si="40"/>
        <v>-</v>
      </c>
      <c r="AO130" s="8">
        <v>61</v>
      </c>
      <c r="AP130" s="28" t="str">
        <f t="shared" si="41"/>
        <v>-</v>
      </c>
      <c r="AQ130" s="28">
        <v>60</v>
      </c>
      <c r="AR130" s="9" t="str">
        <f t="shared" si="42"/>
        <v>-</v>
      </c>
      <c r="AS130" s="91">
        <v>17</v>
      </c>
      <c r="AT130" s="28" t="str">
        <f t="shared" si="43"/>
        <v>-</v>
      </c>
      <c r="AU130" s="106">
        <v>9</v>
      </c>
      <c r="AV130" s="92">
        <f>'Exp_3 (Ann)'!Y130</f>
        <v>36.347826086956523</v>
      </c>
      <c r="AW130" s="79">
        <f>'Exp_3 (Ann)'!Z130</f>
        <v>25.088223777940435</v>
      </c>
    </row>
    <row r="131" spans="1:49" x14ac:dyDescent="0.2">
      <c r="A131" s="11" t="str">
        <f>'Exp_3 (All)'!A131</f>
        <v>Barbecue_3_PckErr3</v>
      </c>
      <c r="B131" s="28" t="str">
        <f t="shared" si="22"/>
        <v>-</v>
      </c>
      <c r="C131" s="28">
        <v>20</v>
      </c>
      <c r="D131" s="9" t="str">
        <f t="shared" si="23"/>
        <v>-</v>
      </c>
      <c r="E131" s="9">
        <v>78</v>
      </c>
      <c r="F131" s="28" t="str">
        <f t="shared" si="24"/>
        <v>-</v>
      </c>
      <c r="G131" s="28">
        <v>27</v>
      </c>
      <c r="H131" s="9" t="str">
        <f t="shared" si="25"/>
        <v>-</v>
      </c>
      <c r="I131" s="8">
        <v>50</v>
      </c>
      <c r="J131" s="28" t="str">
        <f t="shared" si="26"/>
        <v>-</v>
      </c>
      <c r="K131" s="29">
        <v>20</v>
      </c>
      <c r="L131" s="9" t="str">
        <f t="shared" si="27"/>
        <v>-</v>
      </c>
      <c r="M131" s="8">
        <v>100</v>
      </c>
      <c r="N131" s="28" t="str">
        <f t="shared" si="28"/>
        <v>-</v>
      </c>
      <c r="O131" s="29">
        <v>20</v>
      </c>
      <c r="P131" s="9" t="str">
        <f t="shared" si="29"/>
        <v>-</v>
      </c>
      <c r="Q131" s="8">
        <v>79</v>
      </c>
      <c r="R131" s="28" t="str">
        <f t="shared" si="30"/>
        <v>-</v>
      </c>
      <c r="S131" s="28">
        <v>87</v>
      </c>
      <c r="T131" s="9" t="str">
        <f t="shared" si="31"/>
        <v>-</v>
      </c>
      <c r="U131" s="8">
        <v>39</v>
      </c>
      <c r="V131" s="28" t="str">
        <f t="shared" si="32"/>
        <v>-</v>
      </c>
      <c r="W131" s="28">
        <v>20</v>
      </c>
      <c r="X131" s="9" t="str">
        <f t="shared" si="33"/>
        <v>-</v>
      </c>
      <c r="Y131" s="8">
        <v>70</v>
      </c>
      <c r="Z131" s="28" t="str">
        <f t="shared" si="34"/>
        <v>-</v>
      </c>
      <c r="AA131" s="28">
        <v>37</v>
      </c>
      <c r="AB131" s="9">
        <v>1</v>
      </c>
      <c r="AC131" s="8">
        <v>29</v>
      </c>
      <c r="AD131" s="28" t="str">
        <f t="shared" si="35"/>
        <v>-</v>
      </c>
      <c r="AE131" s="28">
        <v>68</v>
      </c>
      <c r="AF131" s="9" t="str">
        <f t="shared" si="36"/>
        <v>-</v>
      </c>
      <c r="AG131" s="8">
        <v>73</v>
      </c>
      <c r="AH131" s="28" t="str">
        <f t="shared" si="37"/>
        <v>-</v>
      </c>
      <c r="AI131" s="28">
        <v>68</v>
      </c>
      <c r="AJ131" s="9" t="str">
        <f t="shared" si="38"/>
        <v>-</v>
      </c>
      <c r="AK131" s="8">
        <v>30</v>
      </c>
      <c r="AL131" s="28" t="str">
        <f t="shared" si="39"/>
        <v>-</v>
      </c>
      <c r="AM131" s="28">
        <v>69</v>
      </c>
      <c r="AN131" s="9" t="str">
        <f t="shared" si="40"/>
        <v>-</v>
      </c>
      <c r="AO131" s="8">
        <v>84</v>
      </c>
      <c r="AP131" s="28" t="str">
        <f t="shared" si="41"/>
        <v>-</v>
      </c>
      <c r="AQ131" s="28">
        <v>29</v>
      </c>
      <c r="AR131" s="9" t="str">
        <f t="shared" si="42"/>
        <v>-</v>
      </c>
      <c r="AS131" s="91">
        <v>30</v>
      </c>
      <c r="AT131" s="28" t="str">
        <f t="shared" si="43"/>
        <v>-</v>
      </c>
      <c r="AU131" s="106">
        <v>38</v>
      </c>
      <c r="AV131" s="92">
        <f>'Exp_3 (Ann)'!Y131</f>
        <v>50.652173913043477</v>
      </c>
      <c r="AW131" s="79">
        <f>'Exp_3 (Ann)'!Z131</f>
        <v>25.95732283375256</v>
      </c>
    </row>
    <row r="132" spans="1:49" x14ac:dyDescent="0.2">
      <c r="A132" s="11" t="str">
        <f>'Exp_3 (All)'!A132</f>
        <v>Barbecue_8_PckErr1</v>
      </c>
      <c r="B132" s="28" t="str">
        <f t="shared" si="22"/>
        <v>-</v>
      </c>
      <c r="C132" s="28">
        <v>19</v>
      </c>
      <c r="D132" s="9" t="str">
        <f t="shared" si="23"/>
        <v>-</v>
      </c>
      <c r="E132" s="9">
        <v>40</v>
      </c>
      <c r="F132" s="28" t="str">
        <f t="shared" si="24"/>
        <v>-</v>
      </c>
      <c r="G132" s="28">
        <v>30</v>
      </c>
      <c r="H132" s="9" t="str">
        <f t="shared" si="25"/>
        <v>-</v>
      </c>
      <c r="I132" s="8">
        <v>28</v>
      </c>
      <c r="J132" s="28" t="str">
        <f t="shared" si="26"/>
        <v>-</v>
      </c>
      <c r="K132" s="29">
        <v>30</v>
      </c>
      <c r="L132" s="9" t="str">
        <f t="shared" si="27"/>
        <v>-</v>
      </c>
      <c r="M132" s="8">
        <v>59</v>
      </c>
      <c r="N132" s="28" t="str">
        <f t="shared" si="28"/>
        <v>-</v>
      </c>
      <c r="O132" s="29">
        <v>39</v>
      </c>
      <c r="P132" s="9" t="str">
        <f t="shared" si="29"/>
        <v>-</v>
      </c>
      <c r="Q132" s="8">
        <v>10</v>
      </c>
      <c r="R132" s="28" t="str">
        <f t="shared" si="30"/>
        <v>-</v>
      </c>
      <c r="S132" s="28">
        <v>92</v>
      </c>
      <c r="T132" s="9" t="str">
        <f t="shared" si="31"/>
        <v>-</v>
      </c>
      <c r="U132" s="8">
        <v>40</v>
      </c>
      <c r="V132" s="28" t="str">
        <f t="shared" si="32"/>
        <v>-</v>
      </c>
      <c r="W132" s="28">
        <v>39</v>
      </c>
      <c r="X132" s="9" t="str">
        <f t="shared" si="33"/>
        <v>-</v>
      </c>
      <c r="Y132" s="8">
        <v>60</v>
      </c>
      <c r="Z132" s="28" t="str">
        <f t="shared" si="34"/>
        <v>-</v>
      </c>
      <c r="AA132" s="28">
        <v>54</v>
      </c>
      <c r="AB132" s="9">
        <v>1</v>
      </c>
      <c r="AC132" s="8">
        <v>10</v>
      </c>
      <c r="AD132" s="28" t="str">
        <f t="shared" si="35"/>
        <v>-</v>
      </c>
      <c r="AE132" s="28">
        <v>39</v>
      </c>
      <c r="AF132" s="9" t="str">
        <f t="shared" si="36"/>
        <v>-</v>
      </c>
      <c r="AG132" s="8">
        <v>58</v>
      </c>
      <c r="AH132" s="28" t="str">
        <f t="shared" si="37"/>
        <v>-</v>
      </c>
      <c r="AI132" s="28">
        <v>60</v>
      </c>
      <c r="AJ132" s="9" t="str">
        <f t="shared" si="38"/>
        <v>-</v>
      </c>
      <c r="AK132" s="8">
        <v>19</v>
      </c>
      <c r="AL132" s="28" t="str">
        <f t="shared" si="39"/>
        <v>-</v>
      </c>
      <c r="AM132" s="28">
        <v>80</v>
      </c>
      <c r="AN132" s="9" t="str">
        <f t="shared" si="40"/>
        <v>-</v>
      </c>
      <c r="AO132" s="8">
        <v>66</v>
      </c>
      <c r="AP132" s="28" t="str">
        <f t="shared" si="41"/>
        <v>-</v>
      </c>
      <c r="AQ132" s="28">
        <v>59</v>
      </c>
      <c r="AR132" s="9" t="str">
        <f t="shared" si="42"/>
        <v>-</v>
      </c>
      <c r="AS132" s="91">
        <v>20</v>
      </c>
      <c r="AT132" s="28" t="str">
        <f t="shared" si="43"/>
        <v>-</v>
      </c>
      <c r="AU132" s="106">
        <v>27</v>
      </c>
      <c r="AV132" s="92">
        <f>'Exp_3 (Ann)'!Y132</f>
        <v>42.521739130434781</v>
      </c>
      <c r="AW132" s="79">
        <f>'Exp_3 (Ann)'!Z132</f>
        <v>21.819235811168991</v>
      </c>
    </row>
    <row r="133" spans="1:49" x14ac:dyDescent="0.2">
      <c r="A133" s="11" t="str">
        <f>'Exp_3 (All)'!A133</f>
        <v>Barbecue_8_PckErr3</v>
      </c>
      <c r="B133" s="28" t="str">
        <f t="shared" ref="B133:B143" si="44">IF(OR(C133&gt;$AV133+3*$AW133,C133&lt;$AV133-3*$AW133),"Outlier","-")</f>
        <v>-</v>
      </c>
      <c r="C133" s="28">
        <v>19</v>
      </c>
      <c r="D133" s="9" t="str">
        <f t="shared" ref="D133:D143" si="45">IF(OR(E133&gt;$AV133+3*$AW133,E133&lt;$AV133-3*$AW133),"Outlier","-")</f>
        <v>-</v>
      </c>
      <c r="E133" s="9">
        <v>93</v>
      </c>
      <c r="F133" s="28" t="str">
        <f t="shared" ref="F133:F143" si="46">IF(OR(G133&gt;$AV133+3*$AW133,G133&lt;$AV133-3*$AW133),"Outlier","-")</f>
        <v>-</v>
      </c>
      <c r="G133" s="28">
        <v>40</v>
      </c>
      <c r="H133" s="9" t="str">
        <f t="shared" ref="H133:H143" si="47">IF(OR(I133&gt;$AV133+3*$AW133,I133&lt;$AV133-3*$AW133),"Outlier","-")</f>
        <v>-</v>
      </c>
      <c r="I133" s="8">
        <v>100</v>
      </c>
      <c r="J133" s="28" t="str">
        <f t="shared" ref="J133:J143" si="48">IF(OR(K133&gt;$AV133+3*$AW133,K133&lt;$AV133-3*$AW133),"Outlier","-")</f>
        <v>-</v>
      </c>
      <c r="K133" s="29">
        <v>35</v>
      </c>
      <c r="L133" s="9" t="str">
        <f t="shared" ref="L133:L143" si="49">IF(OR(M133&gt;$AV133+3*$AW133,M133&lt;$AV133-3*$AW133),"Outlier","-")</f>
        <v>-</v>
      </c>
      <c r="M133" s="8">
        <v>100</v>
      </c>
      <c r="N133" s="28" t="str">
        <f t="shared" ref="N133:N143" si="50">IF(OR(O133&gt;$AV133+3*$AW133,O133&lt;$AV133-3*$AW133),"Outlier","-")</f>
        <v>-</v>
      </c>
      <c r="O133" s="29">
        <v>50</v>
      </c>
      <c r="P133" s="9" t="str">
        <f t="shared" ref="P133:P143" si="51">IF(OR(Q133&gt;$AV133+3*$AW133,Q133&lt;$AV133-3*$AW133),"Outlier","-")</f>
        <v>-</v>
      </c>
      <c r="Q133" s="8">
        <v>58</v>
      </c>
      <c r="R133" s="28" t="str">
        <f t="shared" ref="R133:R143" si="52">IF(OR(S133&gt;$AV133+3*$AW133,S133&lt;$AV133-3*$AW133),"Outlier","-")</f>
        <v>-</v>
      </c>
      <c r="S133" s="28">
        <v>100</v>
      </c>
      <c r="T133" s="9" t="str">
        <f t="shared" ref="T133:T143" si="53">IF(OR(U133&gt;$AV133+3*$AW133,U133&lt;$AV133-3*$AW133),"Outlier","-")</f>
        <v>-</v>
      </c>
      <c r="U133" s="8">
        <v>50</v>
      </c>
      <c r="V133" s="28" t="str">
        <f t="shared" ref="V133:V143" si="54">IF(OR(W133&gt;$AV133+3*$AW133,W133&lt;$AV133-3*$AW133),"Outlier","-")</f>
        <v>-</v>
      </c>
      <c r="W133" s="28">
        <v>78</v>
      </c>
      <c r="X133" s="9" t="str">
        <f t="shared" ref="X133:X143" si="55">IF(OR(Y133&gt;$AV133+3*$AW133,Y133&lt;$AV133-3*$AW133),"Outlier","-")</f>
        <v>-</v>
      </c>
      <c r="Y133" s="8">
        <v>79</v>
      </c>
      <c r="Z133" s="28" t="str">
        <f t="shared" ref="Z133:Z143" si="56">IF(OR(AA133&gt;$AV133+3*$AW133,AA133&lt;$AV133-3*$AW133),"Outlier","-")</f>
        <v>-</v>
      </c>
      <c r="AA133" s="28">
        <v>38</v>
      </c>
      <c r="AB133" s="9">
        <v>1</v>
      </c>
      <c r="AC133" s="8">
        <v>30</v>
      </c>
      <c r="AD133" s="28" t="str">
        <f t="shared" ref="AD133:AD143" si="57">IF(OR(AE133&gt;$AV133+3*$AW133,AE133&lt;$AV133-3*$AW133),"Outlier","-")</f>
        <v>-</v>
      </c>
      <c r="AE133" s="28">
        <v>64</v>
      </c>
      <c r="AF133" s="9" t="str">
        <f t="shared" ref="AF133:AF143" si="58">IF(OR(AG133&gt;$AV133+3*$AW133,AG133&lt;$AV133-3*$AW133),"Outlier","-")</f>
        <v>-</v>
      </c>
      <c r="AG133" s="8">
        <v>40</v>
      </c>
      <c r="AH133" s="28" t="str">
        <f t="shared" ref="AH133:AH143" si="59">IF(OR(AI133&gt;$AV133+3*$AW133,AI133&lt;$AV133-3*$AW133),"Outlier","-")</f>
        <v>-</v>
      </c>
      <c r="AI133" s="28">
        <v>97</v>
      </c>
      <c r="AJ133" s="9" t="str">
        <f t="shared" ref="AJ133:AJ143" si="60">IF(OR(AK133&gt;$AV133+3*$AW133,AK133&lt;$AV133-3*$AW133),"Outlier","-")</f>
        <v>-</v>
      </c>
      <c r="AK133" s="8">
        <v>40</v>
      </c>
      <c r="AL133" s="28" t="str">
        <f t="shared" ref="AL133:AL143" si="61">IF(OR(AM133&gt;$AV133+3*$AW133,AM133&lt;$AV133-3*$AW133),"Outlier","-")</f>
        <v>-</v>
      </c>
      <c r="AM133" s="28">
        <v>93</v>
      </c>
      <c r="AN133" s="9" t="str">
        <f t="shared" ref="AN133:AN143" si="62">IF(OR(AO133&gt;$AV133+3*$AW133,AO133&lt;$AV133-3*$AW133),"Outlier","-")</f>
        <v>-</v>
      </c>
      <c r="AO133" s="8">
        <v>91</v>
      </c>
      <c r="AP133" s="28" t="str">
        <f t="shared" ref="AP133:AP143" si="63">IF(OR(AQ133&gt;$AV133+3*$AW133,AQ133&lt;$AV133-3*$AW133),"Outlier","-")</f>
        <v>-</v>
      </c>
      <c r="AQ133" s="28">
        <v>40</v>
      </c>
      <c r="AR133" s="9" t="str">
        <f t="shared" ref="AR133:AR143" si="64">IF(OR(AS133&gt;$AV133+3*$AW133,AS133&lt;$AV133-3*$AW133),"Outlier","-")</f>
        <v>-</v>
      </c>
      <c r="AS133" s="91">
        <v>60</v>
      </c>
      <c r="AT133" s="28" t="str">
        <f t="shared" ref="AT133:AT143" si="65">IF(OR(AU133&gt;$AV133+3*$AW133,AU133&lt;$AV133-3*$AW133),"Outlier","-")</f>
        <v>-</v>
      </c>
      <c r="AU133" s="106">
        <v>80</v>
      </c>
      <c r="AV133" s="92">
        <f>'Exp_3 (Ann)'!Y133</f>
        <v>64.130434782608702</v>
      </c>
      <c r="AW133" s="79">
        <f>'Exp_3 (Ann)'!Z133</f>
        <v>26.552357107876315</v>
      </c>
    </row>
    <row r="134" spans="1:49" x14ac:dyDescent="0.2">
      <c r="A134" s="11" t="str">
        <f>'Exp_3 (All)'!A134</f>
        <v>Barbecue_10_PckErr1</v>
      </c>
      <c r="B134" s="28" t="str">
        <f t="shared" si="44"/>
        <v>-</v>
      </c>
      <c r="C134" s="28">
        <v>50</v>
      </c>
      <c r="D134" s="9" t="str">
        <f t="shared" si="45"/>
        <v>-</v>
      </c>
      <c r="E134" s="9">
        <v>80</v>
      </c>
      <c r="F134" s="28" t="str">
        <f t="shared" si="46"/>
        <v>-</v>
      </c>
      <c r="G134" s="28">
        <v>58</v>
      </c>
      <c r="H134" s="9" t="str">
        <f t="shared" si="47"/>
        <v>-</v>
      </c>
      <c r="I134" s="8">
        <v>61</v>
      </c>
      <c r="J134" s="28" t="str">
        <f t="shared" si="48"/>
        <v>-</v>
      </c>
      <c r="K134" s="29">
        <v>75</v>
      </c>
      <c r="L134" s="9" t="str">
        <f t="shared" si="49"/>
        <v>-</v>
      </c>
      <c r="M134" s="8">
        <v>9</v>
      </c>
      <c r="N134" s="28" t="str">
        <f t="shared" si="50"/>
        <v>-</v>
      </c>
      <c r="O134" s="29">
        <v>50</v>
      </c>
      <c r="P134" s="9" t="str">
        <f t="shared" si="51"/>
        <v>-</v>
      </c>
      <c r="Q134" s="8">
        <v>72</v>
      </c>
      <c r="R134" s="28" t="str">
        <f t="shared" si="52"/>
        <v>-</v>
      </c>
      <c r="S134" s="28">
        <v>79</v>
      </c>
      <c r="T134" s="9" t="str">
        <f t="shared" si="53"/>
        <v>-</v>
      </c>
      <c r="U134" s="8">
        <v>60</v>
      </c>
      <c r="V134" s="28" t="str">
        <f t="shared" si="54"/>
        <v>-</v>
      </c>
      <c r="W134" s="28">
        <v>59</v>
      </c>
      <c r="X134" s="9" t="str">
        <f t="shared" si="55"/>
        <v>-</v>
      </c>
      <c r="Y134" s="8">
        <v>69</v>
      </c>
      <c r="Z134" s="28" t="str">
        <f t="shared" si="56"/>
        <v>-</v>
      </c>
      <c r="AA134" s="28">
        <v>60</v>
      </c>
      <c r="AB134" s="9">
        <v>1</v>
      </c>
      <c r="AC134" s="8">
        <v>30</v>
      </c>
      <c r="AD134" s="28" t="str">
        <f t="shared" si="57"/>
        <v>-</v>
      </c>
      <c r="AE134" s="28">
        <v>77</v>
      </c>
      <c r="AF134" s="9" t="str">
        <f t="shared" si="58"/>
        <v>-</v>
      </c>
      <c r="AG134" s="8">
        <v>51</v>
      </c>
      <c r="AH134" s="28" t="str">
        <f t="shared" si="59"/>
        <v>-</v>
      </c>
      <c r="AI134" s="28">
        <v>70</v>
      </c>
      <c r="AJ134" s="9" t="str">
        <f t="shared" si="60"/>
        <v>-</v>
      </c>
      <c r="AK134" s="8">
        <v>28</v>
      </c>
      <c r="AL134" s="28" t="str">
        <f t="shared" si="61"/>
        <v>-</v>
      </c>
      <c r="AM134" s="28">
        <v>74</v>
      </c>
      <c r="AN134" s="9" t="str">
        <f t="shared" si="62"/>
        <v>-</v>
      </c>
      <c r="AO134" s="8">
        <v>79</v>
      </c>
      <c r="AP134" s="28" t="str">
        <f t="shared" si="63"/>
        <v>-</v>
      </c>
      <c r="AQ134" s="28">
        <v>39</v>
      </c>
      <c r="AR134" s="9" t="str">
        <f t="shared" si="64"/>
        <v>-</v>
      </c>
      <c r="AS134" s="91">
        <v>69</v>
      </c>
      <c r="AT134" s="28" t="str">
        <f t="shared" si="65"/>
        <v>-</v>
      </c>
      <c r="AU134" s="106">
        <v>67</v>
      </c>
      <c r="AV134" s="92">
        <f>'Exp_3 (Ann)'!Y134</f>
        <v>59.391304347826086</v>
      </c>
      <c r="AW134" s="79">
        <f>'Exp_3 (Ann)'!Z134</f>
        <v>18.502430136298766</v>
      </c>
    </row>
    <row r="135" spans="1:49" x14ac:dyDescent="0.2">
      <c r="A135" s="11" t="str">
        <f>'Exp_3 (All)'!A135</f>
        <v>Barbecue_10_PckErr3</v>
      </c>
      <c r="B135" s="28" t="str">
        <f t="shared" si="44"/>
        <v>-</v>
      </c>
      <c r="C135" s="28">
        <v>30</v>
      </c>
      <c r="D135" s="9" t="str">
        <f t="shared" si="45"/>
        <v>-</v>
      </c>
      <c r="E135" s="9">
        <v>82</v>
      </c>
      <c r="F135" s="28" t="str">
        <f t="shared" si="46"/>
        <v>-</v>
      </c>
      <c r="G135" s="28">
        <v>79</v>
      </c>
      <c r="H135" s="9" t="str">
        <f t="shared" si="47"/>
        <v>-</v>
      </c>
      <c r="I135" s="8">
        <v>83</v>
      </c>
      <c r="J135" s="28" t="str">
        <f t="shared" si="48"/>
        <v>-</v>
      </c>
      <c r="K135" s="29">
        <v>75</v>
      </c>
      <c r="L135" s="9" t="str">
        <f t="shared" si="49"/>
        <v>-</v>
      </c>
      <c r="M135" s="8">
        <v>80</v>
      </c>
      <c r="N135" s="28" t="str">
        <f t="shared" si="50"/>
        <v>-</v>
      </c>
      <c r="O135" s="29">
        <v>100</v>
      </c>
      <c r="P135" s="9" t="str">
        <f t="shared" si="51"/>
        <v>-</v>
      </c>
      <c r="Q135" s="8">
        <v>63</v>
      </c>
      <c r="R135" s="28" t="str">
        <f t="shared" si="52"/>
        <v>-</v>
      </c>
      <c r="S135" s="28">
        <v>81</v>
      </c>
      <c r="T135" s="9" t="str">
        <f t="shared" si="53"/>
        <v>-</v>
      </c>
      <c r="U135" s="8">
        <v>60</v>
      </c>
      <c r="V135" s="28" t="str">
        <f t="shared" si="54"/>
        <v>-</v>
      </c>
      <c r="W135" s="28">
        <v>61</v>
      </c>
      <c r="X135" s="9" t="str">
        <f t="shared" si="55"/>
        <v>-</v>
      </c>
      <c r="Y135" s="8">
        <v>70</v>
      </c>
      <c r="Z135" s="28" t="str">
        <f t="shared" si="56"/>
        <v>-</v>
      </c>
      <c r="AA135" s="28">
        <v>49</v>
      </c>
      <c r="AB135" s="9">
        <v>1</v>
      </c>
      <c r="AC135" s="8">
        <v>49</v>
      </c>
      <c r="AD135" s="28" t="str">
        <f t="shared" si="57"/>
        <v>-</v>
      </c>
      <c r="AE135" s="28">
        <v>94</v>
      </c>
      <c r="AF135" s="9" t="str">
        <f t="shared" si="58"/>
        <v>-</v>
      </c>
      <c r="AG135" s="8">
        <v>72</v>
      </c>
      <c r="AH135" s="28" t="str">
        <f t="shared" si="59"/>
        <v>-</v>
      </c>
      <c r="AI135" s="28">
        <v>79</v>
      </c>
      <c r="AJ135" s="9" t="str">
        <f t="shared" si="60"/>
        <v>-</v>
      </c>
      <c r="AK135" s="8">
        <v>80</v>
      </c>
      <c r="AL135" s="28" t="str">
        <f t="shared" si="61"/>
        <v>-</v>
      </c>
      <c r="AM135" s="28">
        <v>90</v>
      </c>
      <c r="AN135" s="9" t="str">
        <f t="shared" si="62"/>
        <v>-</v>
      </c>
      <c r="AO135" s="8">
        <v>73</v>
      </c>
      <c r="AP135" s="28" t="str">
        <f t="shared" si="63"/>
        <v>-</v>
      </c>
      <c r="AQ135" s="28">
        <v>60</v>
      </c>
      <c r="AR135" s="9" t="str">
        <f t="shared" si="64"/>
        <v>-</v>
      </c>
      <c r="AS135" s="91">
        <v>59</v>
      </c>
      <c r="AT135" s="28" t="str">
        <f t="shared" si="65"/>
        <v>-</v>
      </c>
      <c r="AU135" s="106">
        <v>82</v>
      </c>
      <c r="AV135" s="92">
        <f>'Exp_3 (Ann)'!Y135</f>
        <v>71.782608695652172</v>
      </c>
      <c r="AW135" s="79">
        <f>'Exp_3 (Ann)'!Z135</f>
        <v>16.11593373522312</v>
      </c>
    </row>
    <row r="136" spans="1:49" x14ac:dyDescent="0.2">
      <c r="A136" s="11" t="str">
        <f>'Exp_3 (All)'!A136</f>
        <v>Barbecue_11_PckErr1</v>
      </c>
      <c r="B136" s="28" t="str">
        <f t="shared" si="44"/>
        <v>-</v>
      </c>
      <c r="C136" s="28">
        <v>39</v>
      </c>
      <c r="D136" s="9" t="str">
        <f t="shared" si="45"/>
        <v>-</v>
      </c>
      <c r="E136" s="9">
        <v>80</v>
      </c>
      <c r="F136" s="28" t="str">
        <f t="shared" si="46"/>
        <v>-</v>
      </c>
      <c r="G136" s="28">
        <v>64</v>
      </c>
      <c r="H136" s="9" t="str">
        <f t="shared" si="47"/>
        <v>-</v>
      </c>
      <c r="I136" s="8">
        <v>87</v>
      </c>
      <c r="J136" s="28" t="str">
        <f t="shared" si="48"/>
        <v>-</v>
      </c>
      <c r="K136" s="29">
        <v>75</v>
      </c>
      <c r="L136" s="9" t="str">
        <f t="shared" si="49"/>
        <v>-</v>
      </c>
      <c r="M136" s="8">
        <v>100</v>
      </c>
      <c r="N136" s="28" t="str">
        <f t="shared" si="50"/>
        <v>-</v>
      </c>
      <c r="O136" s="29">
        <v>60</v>
      </c>
      <c r="P136" s="9" t="str">
        <f t="shared" si="51"/>
        <v>-</v>
      </c>
      <c r="Q136" s="8">
        <v>54</v>
      </c>
      <c r="R136" s="28" t="str">
        <f t="shared" si="52"/>
        <v>-</v>
      </c>
      <c r="S136" s="28">
        <v>100</v>
      </c>
      <c r="T136" s="9" t="str">
        <f t="shared" si="53"/>
        <v>-</v>
      </c>
      <c r="U136" s="8">
        <v>71</v>
      </c>
      <c r="V136" s="28" t="str">
        <f t="shared" si="54"/>
        <v>-</v>
      </c>
      <c r="W136" s="28">
        <v>78</v>
      </c>
      <c r="X136" s="9" t="str">
        <f t="shared" si="55"/>
        <v>-</v>
      </c>
      <c r="Y136" s="8">
        <v>100</v>
      </c>
      <c r="Z136" s="28" t="str">
        <f t="shared" si="56"/>
        <v>-</v>
      </c>
      <c r="AA136" s="28">
        <v>68</v>
      </c>
      <c r="AB136" s="9">
        <v>1</v>
      </c>
      <c r="AC136" s="8">
        <v>61</v>
      </c>
      <c r="AD136" s="28" t="str">
        <f t="shared" si="57"/>
        <v>-</v>
      </c>
      <c r="AE136" s="28">
        <v>71</v>
      </c>
      <c r="AF136" s="9" t="str">
        <f t="shared" si="58"/>
        <v>-</v>
      </c>
      <c r="AG136" s="8">
        <v>73</v>
      </c>
      <c r="AH136" s="28" t="str">
        <f t="shared" si="59"/>
        <v>-</v>
      </c>
      <c r="AI136" s="28">
        <v>91</v>
      </c>
      <c r="AJ136" s="9" t="str">
        <f t="shared" si="60"/>
        <v>-</v>
      </c>
      <c r="AK136" s="8">
        <v>60</v>
      </c>
      <c r="AL136" s="28" t="str">
        <f t="shared" si="61"/>
        <v>-</v>
      </c>
      <c r="AM136" s="28">
        <v>100</v>
      </c>
      <c r="AN136" s="9" t="str">
        <f t="shared" si="62"/>
        <v>-</v>
      </c>
      <c r="AO136" s="8">
        <v>96</v>
      </c>
      <c r="AP136" s="28" t="str">
        <f t="shared" si="63"/>
        <v>-</v>
      </c>
      <c r="AQ136" s="28">
        <v>44</v>
      </c>
      <c r="AR136" s="9" t="str">
        <f t="shared" si="64"/>
        <v>-</v>
      </c>
      <c r="AS136" s="91">
        <v>100</v>
      </c>
      <c r="AT136" s="28" t="str">
        <f t="shared" si="65"/>
        <v>-</v>
      </c>
      <c r="AU136" s="106">
        <v>92</v>
      </c>
      <c r="AV136" s="92">
        <f>'Exp_3 (Ann)'!Y136</f>
        <v>76.695652173913047</v>
      </c>
      <c r="AW136" s="79">
        <f>'Exp_3 (Ann)'!Z136</f>
        <v>18.796602165402827</v>
      </c>
    </row>
    <row r="137" spans="1:49" x14ac:dyDescent="0.2">
      <c r="A137" s="11" t="str">
        <f>'Exp_3 (All)'!A137</f>
        <v>Barbecue_11_PckErr3</v>
      </c>
      <c r="B137" s="28" t="str">
        <f t="shared" si="44"/>
        <v>-</v>
      </c>
      <c r="C137" s="28">
        <v>79</v>
      </c>
      <c r="D137" s="9" t="str">
        <f t="shared" si="45"/>
        <v>-</v>
      </c>
      <c r="E137" s="9">
        <v>97</v>
      </c>
      <c r="F137" s="28" t="str">
        <f t="shared" si="46"/>
        <v>-</v>
      </c>
      <c r="G137" s="28">
        <v>85</v>
      </c>
      <c r="H137" s="9" t="str">
        <f t="shared" si="47"/>
        <v>-</v>
      </c>
      <c r="I137" s="8">
        <v>65</v>
      </c>
      <c r="J137" s="28" t="str">
        <f t="shared" si="48"/>
        <v>-</v>
      </c>
      <c r="K137" s="29">
        <v>94</v>
      </c>
      <c r="L137" s="9" t="str">
        <f t="shared" si="49"/>
        <v>-</v>
      </c>
      <c r="M137" s="8">
        <v>100</v>
      </c>
      <c r="N137" s="28" t="str">
        <f t="shared" si="50"/>
        <v>-</v>
      </c>
      <c r="O137" s="29">
        <v>70</v>
      </c>
      <c r="P137" s="9" t="str">
        <f t="shared" si="51"/>
        <v>-</v>
      </c>
      <c r="Q137" s="8">
        <v>73</v>
      </c>
      <c r="R137" s="28" t="str">
        <f t="shared" si="52"/>
        <v>-</v>
      </c>
      <c r="S137" s="28">
        <v>100</v>
      </c>
      <c r="T137" s="9" t="str">
        <f t="shared" si="53"/>
        <v>-</v>
      </c>
      <c r="U137" s="8">
        <v>89</v>
      </c>
      <c r="V137" s="28" t="str">
        <f t="shared" si="54"/>
        <v>-</v>
      </c>
      <c r="W137" s="28">
        <v>91</v>
      </c>
      <c r="X137" s="9" t="str">
        <f t="shared" si="55"/>
        <v>-</v>
      </c>
      <c r="Y137" s="8">
        <v>100</v>
      </c>
      <c r="Z137" s="28" t="str">
        <f t="shared" si="56"/>
        <v>-</v>
      </c>
      <c r="AA137" s="28">
        <v>75</v>
      </c>
      <c r="AB137" s="9">
        <v>1</v>
      </c>
      <c r="AC137" s="8">
        <v>71</v>
      </c>
      <c r="AD137" s="28" t="str">
        <f t="shared" si="57"/>
        <v>-</v>
      </c>
      <c r="AE137" s="28">
        <v>94</v>
      </c>
      <c r="AF137" s="9" t="str">
        <f t="shared" si="58"/>
        <v>-</v>
      </c>
      <c r="AG137" s="8">
        <v>80</v>
      </c>
      <c r="AH137" s="28" t="str">
        <f t="shared" si="59"/>
        <v>-</v>
      </c>
      <c r="AI137" s="28">
        <v>89</v>
      </c>
      <c r="AJ137" s="9" t="str">
        <f t="shared" si="60"/>
        <v>-</v>
      </c>
      <c r="AK137" s="8">
        <v>70</v>
      </c>
      <c r="AL137" s="28" t="str">
        <f t="shared" si="61"/>
        <v>-</v>
      </c>
      <c r="AM137" s="28">
        <v>100</v>
      </c>
      <c r="AN137" s="9" t="str">
        <f t="shared" si="62"/>
        <v>-</v>
      </c>
      <c r="AO137" s="8">
        <v>99</v>
      </c>
      <c r="AP137" s="28" t="str">
        <f t="shared" si="63"/>
        <v>-</v>
      </c>
      <c r="AQ137" s="28">
        <v>100</v>
      </c>
      <c r="AR137" s="9" t="str">
        <f t="shared" si="64"/>
        <v>-</v>
      </c>
      <c r="AS137" s="91">
        <v>80</v>
      </c>
      <c r="AT137" s="28" t="str">
        <f t="shared" si="65"/>
        <v>-</v>
      </c>
      <c r="AU137" s="106">
        <v>100</v>
      </c>
      <c r="AV137" s="92">
        <f>'Exp_3 (Ann)'!Y137</f>
        <v>87</v>
      </c>
      <c r="AW137" s="79">
        <f>'Exp_3 (Ann)'!Z137</f>
        <v>12.067989212638683</v>
      </c>
    </row>
    <row r="138" spans="1:49" x14ac:dyDescent="0.2">
      <c r="A138" s="11" t="str">
        <f>'Exp_3 (All)'!A138</f>
        <v>Barbecue_12_PckErr1</v>
      </c>
      <c r="B138" s="28" t="str">
        <f t="shared" si="44"/>
        <v>-</v>
      </c>
      <c r="C138" s="28">
        <v>20</v>
      </c>
      <c r="D138" s="9" t="str">
        <f t="shared" si="45"/>
        <v>-</v>
      </c>
      <c r="E138" s="9">
        <v>80</v>
      </c>
      <c r="F138" s="28" t="str">
        <f t="shared" si="46"/>
        <v>-</v>
      </c>
      <c r="G138" s="28">
        <v>59</v>
      </c>
      <c r="H138" s="9" t="str">
        <f t="shared" si="47"/>
        <v>-</v>
      </c>
      <c r="I138" s="8">
        <v>59</v>
      </c>
      <c r="J138" s="28" t="str">
        <f t="shared" si="48"/>
        <v>-</v>
      </c>
      <c r="K138" s="29">
        <v>25</v>
      </c>
      <c r="L138" s="9" t="str">
        <f t="shared" si="49"/>
        <v>-</v>
      </c>
      <c r="M138" s="8">
        <v>99</v>
      </c>
      <c r="N138" s="28" t="str">
        <f t="shared" si="50"/>
        <v>-</v>
      </c>
      <c r="O138" s="29">
        <v>59</v>
      </c>
      <c r="P138" s="9" t="str">
        <f t="shared" si="51"/>
        <v>-</v>
      </c>
      <c r="Q138" s="8">
        <v>59</v>
      </c>
      <c r="R138" s="28" t="str">
        <f t="shared" si="52"/>
        <v>-</v>
      </c>
      <c r="S138" s="28">
        <v>91</v>
      </c>
      <c r="T138" s="9" t="str">
        <f t="shared" si="53"/>
        <v>-</v>
      </c>
      <c r="U138" s="8">
        <v>70</v>
      </c>
      <c r="V138" s="28" t="str">
        <f t="shared" si="54"/>
        <v>-</v>
      </c>
      <c r="W138" s="28">
        <v>60</v>
      </c>
      <c r="X138" s="9" t="str">
        <f t="shared" si="55"/>
        <v>-</v>
      </c>
      <c r="Y138" s="8">
        <v>90</v>
      </c>
      <c r="Z138" s="28" t="str">
        <f t="shared" si="56"/>
        <v>-</v>
      </c>
      <c r="AA138" s="28">
        <v>55</v>
      </c>
      <c r="AB138" s="9">
        <v>1</v>
      </c>
      <c r="AC138" s="8">
        <v>40</v>
      </c>
      <c r="AD138" s="28" t="str">
        <f t="shared" si="57"/>
        <v>-</v>
      </c>
      <c r="AE138" s="28">
        <v>64</v>
      </c>
      <c r="AF138" s="9" t="str">
        <f t="shared" si="58"/>
        <v>-</v>
      </c>
      <c r="AG138" s="8">
        <v>70</v>
      </c>
      <c r="AH138" s="28" t="str">
        <f t="shared" si="59"/>
        <v>-</v>
      </c>
      <c r="AI138" s="28">
        <v>59</v>
      </c>
      <c r="AJ138" s="9" t="str">
        <f t="shared" si="60"/>
        <v>-</v>
      </c>
      <c r="AK138" s="8">
        <v>40</v>
      </c>
      <c r="AL138" s="28" t="str">
        <f t="shared" si="61"/>
        <v>-</v>
      </c>
      <c r="AM138" s="28">
        <v>97</v>
      </c>
      <c r="AN138" s="9" t="str">
        <f t="shared" si="62"/>
        <v>-</v>
      </c>
      <c r="AO138" s="8">
        <v>81</v>
      </c>
      <c r="AP138" s="28" t="str">
        <f t="shared" si="63"/>
        <v>-</v>
      </c>
      <c r="AQ138" s="28">
        <v>59</v>
      </c>
      <c r="AR138" s="9" t="str">
        <f t="shared" si="64"/>
        <v>-</v>
      </c>
      <c r="AS138" s="91">
        <v>50</v>
      </c>
      <c r="AT138" s="28" t="str">
        <f t="shared" si="65"/>
        <v>-</v>
      </c>
      <c r="AU138" s="106">
        <v>60</v>
      </c>
      <c r="AV138" s="92">
        <f>'Exp_3 (Ann)'!Y138</f>
        <v>62.869565217391305</v>
      </c>
      <c r="AW138" s="79">
        <f>'Exp_3 (Ann)'!Z138</f>
        <v>20.642639779715648</v>
      </c>
    </row>
    <row r="139" spans="1:49" x14ac:dyDescent="0.2">
      <c r="A139" s="11" t="str">
        <f>'Exp_3 (All)'!A139</f>
        <v>Barbecue_12_PckErr3</v>
      </c>
      <c r="B139" s="28" t="str">
        <f t="shared" si="44"/>
        <v>-</v>
      </c>
      <c r="C139" s="28">
        <v>69</v>
      </c>
      <c r="D139" s="9" t="str">
        <f t="shared" si="45"/>
        <v>-</v>
      </c>
      <c r="E139" s="9">
        <v>98</v>
      </c>
      <c r="F139" s="28" t="str">
        <f t="shared" si="46"/>
        <v>-</v>
      </c>
      <c r="G139" s="28">
        <v>73</v>
      </c>
      <c r="H139" s="9" t="str">
        <f t="shared" si="47"/>
        <v>-</v>
      </c>
      <c r="I139" s="8">
        <v>65</v>
      </c>
      <c r="J139" s="28" t="str">
        <f t="shared" si="48"/>
        <v>-</v>
      </c>
      <c r="K139" s="29">
        <v>40</v>
      </c>
      <c r="L139" s="9" t="str">
        <f t="shared" si="49"/>
        <v>-</v>
      </c>
      <c r="M139" s="8">
        <v>90</v>
      </c>
      <c r="N139" s="28" t="str">
        <f t="shared" si="50"/>
        <v>-</v>
      </c>
      <c r="O139" s="29">
        <v>39</v>
      </c>
      <c r="P139" s="9" t="str">
        <f t="shared" si="51"/>
        <v>-</v>
      </c>
      <c r="Q139" s="8">
        <v>51</v>
      </c>
      <c r="R139" s="28" t="str">
        <f t="shared" si="52"/>
        <v>-</v>
      </c>
      <c r="S139" s="28">
        <v>80</v>
      </c>
      <c r="T139" s="9" t="str">
        <f t="shared" si="53"/>
        <v>-</v>
      </c>
      <c r="U139" s="8">
        <v>79</v>
      </c>
      <c r="V139" s="28" t="str">
        <f t="shared" si="54"/>
        <v>-</v>
      </c>
      <c r="W139" s="28">
        <v>71</v>
      </c>
      <c r="X139" s="9" t="str">
        <f t="shared" si="55"/>
        <v>-</v>
      </c>
      <c r="Y139" s="8">
        <v>100</v>
      </c>
      <c r="Z139" s="28" t="str">
        <f t="shared" si="56"/>
        <v>-</v>
      </c>
      <c r="AA139" s="28">
        <v>70</v>
      </c>
      <c r="AB139" s="9">
        <v>1</v>
      </c>
      <c r="AC139" s="8">
        <v>59</v>
      </c>
      <c r="AD139" s="28" t="str">
        <f t="shared" si="57"/>
        <v>-</v>
      </c>
      <c r="AE139" s="28">
        <v>87</v>
      </c>
      <c r="AF139" s="9" t="str">
        <f t="shared" si="58"/>
        <v>-</v>
      </c>
      <c r="AG139" s="8">
        <v>72</v>
      </c>
      <c r="AH139" s="28" t="str">
        <f t="shared" si="59"/>
        <v>-</v>
      </c>
      <c r="AI139" s="28">
        <v>90</v>
      </c>
      <c r="AJ139" s="9" t="str">
        <f t="shared" si="60"/>
        <v>-</v>
      </c>
      <c r="AK139" s="8">
        <v>50</v>
      </c>
      <c r="AL139" s="28" t="str">
        <f t="shared" si="61"/>
        <v>-</v>
      </c>
      <c r="AM139" s="28">
        <v>86</v>
      </c>
      <c r="AN139" s="9" t="str">
        <f t="shared" si="62"/>
        <v>-</v>
      </c>
      <c r="AO139" s="8">
        <v>83</v>
      </c>
      <c r="AP139" s="28" t="str">
        <f t="shared" si="63"/>
        <v>-</v>
      </c>
      <c r="AQ139" s="28">
        <v>69</v>
      </c>
      <c r="AR139" s="9" t="str">
        <f t="shared" si="64"/>
        <v>-</v>
      </c>
      <c r="AS139" s="91">
        <v>71</v>
      </c>
      <c r="AT139" s="28" t="str">
        <f t="shared" si="65"/>
        <v>-</v>
      </c>
      <c r="AU139" s="106">
        <v>68</v>
      </c>
      <c r="AV139" s="92">
        <f>'Exp_3 (Ann)'!Y139</f>
        <v>72.173913043478265</v>
      </c>
      <c r="AW139" s="79">
        <f>'Exp_3 (Ann)'!Z139</f>
        <v>16.595870718380084</v>
      </c>
    </row>
    <row r="140" spans="1:49" x14ac:dyDescent="0.2">
      <c r="A140" s="11" t="str">
        <f>'Exp_3 (All)'!A140</f>
        <v>Barbecue_14_PckErr1</v>
      </c>
      <c r="B140" s="28" t="str">
        <f t="shared" si="44"/>
        <v>-</v>
      </c>
      <c r="C140" s="28">
        <v>40</v>
      </c>
      <c r="D140" s="9" t="str">
        <f t="shared" si="45"/>
        <v>-</v>
      </c>
      <c r="E140" s="9">
        <v>82</v>
      </c>
      <c r="F140" s="28" t="str">
        <f t="shared" si="46"/>
        <v>-</v>
      </c>
      <c r="G140" s="28">
        <v>70</v>
      </c>
      <c r="H140" s="9" t="str">
        <f t="shared" si="47"/>
        <v>-</v>
      </c>
      <c r="I140" s="8">
        <v>88</v>
      </c>
      <c r="J140" s="28" t="str">
        <f t="shared" si="48"/>
        <v>-</v>
      </c>
      <c r="K140" s="29">
        <v>85</v>
      </c>
      <c r="L140" s="9" t="str">
        <f t="shared" si="49"/>
        <v>-</v>
      </c>
      <c r="M140" s="8">
        <v>89</v>
      </c>
      <c r="N140" s="28" t="str">
        <f t="shared" si="50"/>
        <v>-</v>
      </c>
      <c r="O140" s="29">
        <v>39</v>
      </c>
      <c r="P140" s="9" t="str">
        <f t="shared" si="51"/>
        <v>-</v>
      </c>
      <c r="Q140" s="8">
        <v>56</v>
      </c>
      <c r="R140" s="28" t="str">
        <f t="shared" si="52"/>
        <v>-</v>
      </c>
      <c r="S140" s="28">
        <v>81</v>
      </c>
      <c r="T140" s="9" t="str">
        <f t="shared" si="53"/>
        <v>-</v>
      </c>
      <c r="U140" s="8">
        <v>80</v>
      </c>
      <c r="V140" s="28" t="str">
        <f t="shared" si="54"/>
        <v>-</v>
      </c>
      <c r="W140" s="28">
        <v>91</v>
      </c>
      <c r="X140" s="9" t="str">
        <f t="shared" si="55"/>
        <v>-</v>
      </c>
      <c r="Y140" s="8">
        <v>100</v>
      </c>
      <c r="Z140" s="28" t="str">
        <f t="shared" si="56"/>
        <v>-</v>
      </c>
      <c r="AA140" s="28">
        <v>54</v>
      </c>
      <c r="AB140" s="9">
        <v>1</v>
      </c>
      <c r="AC140" s="8">
        <v>50</v>
      </c>
      <c r="AD140" s="28" t="str">
        <f t="shared" si="57"/>
        <v>-</v>
      </c>
      <c r="AE140" s="28">
        <v>82</v>
      </c>
      <c r="AF140" s="9" t="str">
        <f t="shared" si="58"/>
        <v>-</v>
      </c>
      <c r="AG140" s="8">
        <v>70</v>
      </c>
      <c r="AH140" s="28" t="str">
        <f t="shared" si="59"/>
        <v>-</v>
      </c>
      <c r="AI140" s="28">
        <v>69</v>
      </c>
      <c r="AJ140" s="9" t="str">
        <f t="shared" si="60"/>
        <v>-</v>
      </c>
      <c r="AK140" s="8">
        <v>70</v>
      </c>
      <c r="AL140" s="28" t="str">
        <f t="shared" si="61"/>
        <v>-</v>
      </c>
      <c r="AM140" s="28">
        <v>93</v>
      </c>
      <c r="AN140" s="9" t="str">
        <f t="shared" si="62"/>
        <v>-</v>
      </c>
      <c r="AO140" s="8">
        <v>84</v>
      </c>
      <c r="AP140" s="28" t="str">
        <f t="shared" si="63"/>
        <v>-</v>
      </c>
      <c r="AQ140" s="28">
        <v>90</v>
      </c>
      <c r="AR140" s="9" t="str">
        <f t="shared" si="64"/>
        <v>-</v>
      </c>
      <c r="AS140" s="91">
        <v>80</v>
      </c>
      <c r="AT140" s="28" t="str">
        <f t="shared" si="65"/>
        <v>-</v>
      </c>
      <c r="AU140" s="106">
        <v>72</v>
      </c>
      <c r="AV140" s="92">
        <f>'Exp_3 (Ann)'!Y140</f>
        <v>74.565217391304344</v>
      </c>
      <c r="AW140" s="79">
        <f>'Exp_3 (Ann)'!Z140</f>
        <v>16.819431638209746</v>
      </c>
    </row>
    <row r="141" spans="1:49" x14ac:dyDescent="0.2">
      <c r="A141" s="11" t="str">
        <f>'Exp_3 (All)'!A141</f>
        <v>Barbecue_14_PckErr3</v>
      </c>
      <c r="B141" s="28" t="str">
        <f>IF(OR(C141&gt;$AV141+3*$AW141,C141&lt;$AV141-3*$AW141),"Outlier","-")</f>
        <v>Outlier</v>
      </c>
      <c r="C141" s="28">
        <v>30</v>
      </c>
      <c r="D141" s="9" t="str">
        <f t="shared" si="45"/>
        <v>-</v>
      </c>
      <c r="E141" s="9">
        <v>63</v>
      </c>
      <c r="F141" s="28" t="str">
        <f t="shared" si="46"/>
        <v>-</v>
      </c>
      <c r="G141" s="28">
        <v>79</v>
      </c>
      <c r="H141" s="9" t="str">
        <f t="shared" si="47"/>
        <v>-</v>
      </c>
      <c r="I141" s="8">
        <v>76</v>
      </c>
      <c r="J141" s="28" t="str">
        <f t="shared" si="48"/>
        <v>-</v>
      </c>
      <c r="K141" s="29">
        <v>94</v>
      </c>
      <c r="L141" s="9" t="str">
        <f t="shared" si="49"/>
        <v>-</v>
      </c>
      <c r="M141" s="8">
        <v>80</v>
      </c>
      <c r="N141" s="28" t="str">
        <f t="shared" si="50"/>
        <v>-</v>
      </c>
      <c r="O141" s="29">
        <v>91</v>
      </c>
      <c r="P141" s="9" t="str">
        <f t="shared" si="51"/>
        <v>-</v>
      </c>
      <c r="Q141" s="8">
        <v>79</v>
      </c>
      <c r="R141" s="28" t="str">
        <f t="shared" si="52"/>
        <v>-</v>
      </c>
      <c r="S141" s="28">
        <v>100</v>
      </c>
      <c r="T141" s="9" t="str">
        <f t="shared" si="53"/>
        <v>-</v>
      </c>
      <c r="U141" s="8">
        <v>90</v>
      </c>
      <c r="V141" s="28" t="str">
        <f t="shared" si="54"/>
        <v>-</v>
      </c>
      <c r="W141" s="28">
        <v>100</v>
      </c>
      <c r="X141" s="9" t="str">
        <f t="shared" si="55"/>
        <v>-</v>
      </c>
      <c r="Y141" s="8">
        <v>100</v>
      </c>
      <c r="Z141" s="28" t="str">
        <f t="shared" si="56"/>
        <v>-</v>
      </c>
      <c r="AA141" s="28">
        <v>70</v>
      </c>
      <c r="AB141" s="9">
        <v>1</v>
      </c>
      <c r="AC141" s="8">
        <v>60</v>
      </c>
      <c r="AD141" s="28" t="str">
        <f t="shared" si="57"/>
        <v>-</v>
      </c>
      <c r="AE141" s="28">
        <v>93</v>
      </c>
      <c r="AF141" s="9" t="str">
        <f t="shared" si="58"/>
        <v>-</v>
      </c>
      <c r="AG141" s="8">
        <v>79</v>
      </c>
      <c r="AH141" s="28" t="str">
        <f t="shared" si="59"/>
        <v>-</v>
      </c>
      <c r="AI141" s="28">
        <v>90</v>
      </c>
      <c r="AJ141" s="9" t="str">
        <f t="shared" si="60"/>
        <v>-</v>
      </c>
      <c r="AK141" s="8">
        <v>89</v>
      </c>
      <c r="AL141" s="28" t="str">
        <f t="shared" si="61"/>
        <v>-</v>
      </c>
      <c r="AM141" s="28">
        <v>93</v>
      </c>
      <c r="AN141" s="9" t="str">
        <f t="shared" si="62"/>
        <v>-</v>
      </c>
      <c r="AO141" s="8">
        <v>100</v>
      </c>
      <c r="AP141" s="28" t="str">
        <f t="shared" si="63"/>
        <v>-</v>
      </c>
      <c r="AQ141" s="28">
        <v>80</v>
      </c>
      <c r="AR141" s="9" t="str">
        <f t="shared" si="64"/>
        <v>-</v>
      </c>
      <c r="AS141" s="91">
        <v>70</v>
      </c>
      <c r="AT141" s="28" t="str">
        <f t="shared" si="65"/>
        <v>-</v>
      </c>
      <c r="AU141" s="106">
        <v>88</v>
      </c>
      <c r="AV141" s="92">
        <f>'Exp_3 (Ann)'!Y141</f>
        <v>82.347826086956516</v>
      </c>
      <c r="AW141" s="79">
        <f>'Exp_3 (Ann)'!Z141</f>
        <v>16.350170128812326</v>
      </c>
    </row>
    <row r="142" spans="1:49" x14ac:dyDescent="0.2">
      <c r="A142" s="11" t="str">
        <f>'Exp_3 (All)'!A142</f>
        <v>Barbecue_15_PckErr1</v>
      </c>
      <c r="B142" s="28" t="str">
        <f t="shared" si="44"/>
        <v>-</v>
      </c>
      <c r="C142" s="28">
        <v>90</v>
      </c>
      <c r="D142" s="9" t="str">
        <f t="shared" si="45"/>
        <v>-</v>
      </c>
      <c r="E142" s="9">
        <v>90</v>
      </c>
      <c r="F142" s="28" t="str">
        <f t="shared" si="46"/>
        <v>-</v>
      </c>
      <c r="G142" s="28">
        <v>74</v>
      </c>
      <c r="H142" s="9" t="str">
        <f t="shared" si="47"/>
        <v>-</v>
      </c>
      <c r="I142" s="8">
        <v>94</v>
      </c>
      <c r="J142" s="28" t="str">
        <f t="shared" si="48"/>
        <v>-</v>
      </c>
      <c r="K142" s="29">
        <v>100</v>
      </c>
      <c r="L142" s="9" t="str">
        <f t="shared" si="49"/>
        <v>-</v>
      </c>
      <c r="M142" s="8">
        <v>100</v>
      </c>
      <c r="N142" s="28" t="str">
        <f t="shared" si="50"/>
        <v>-</v>
      </c>
      <c r="O142" s="29">
        <v>100</v>
      </c>
      <c r="P142" s="9" t="str">
        <f t="shared" si="51"/>
        <v>-</v>
      </c>
      <c r="Q142" s="8">
        <v>89</v>
      </c>
      <c r="R142" s="28" t="str">
        <f t="shared" si="52"/>
        <v>-</v>
      </c>
      <c r="S142" s="28">
        <v>79</v>
      </c>
      <c r="T142" s="9" t="str">
        <f t="shared" si="53"/>
        <v>-</v>
      </c>
      <c r="U142" s="8">
        <v>89</v>
      </c>
      <c r="V142" s="28" t="str">
        <f t="shared" si="54"/>
        <v>-</v>
      </c>
      <c r="W142" s="28">
        <v>100</v>
      </c>
      <c r="X142" s="9" t="str">
        <f t="shared" si="55"/>
        <v>-</v>
      </c>
      <c r="Y142" s="8">
        <v>100</v>
      </c>
      <c r="Z142" s="28" t="str">
        <f t="shared" si="56"/>
        <v>-</v>
      </c>
      <c r="AA142" s="28">
        <v>80</v>
      </c>
      <c r="AB142" s="9">
        <v>1</v>
      </c>
      <c r="AC142" s="8">
        <v>89</v>
      </c>
      <c r="AD142" s="28" t="str">
        <f t="shared" si="57"/>
        <v>-</v>
      </c>
      <c r="AE142" s="28">
        <v>98</v>
      </c>
      <c r="AF142" s="9" t="str">
        <f t="shared" si="58"/>
        <v>-</v>
      </c>
      <c r="AG142" s="8">
        <v>75</v>
      </c>
      <c r="AH142" s="28" t="str">
        <f t="shared" si="59"/>
        <v>-</v>
      </c>
      <c r="AI142" s="28">
        <v>89</v>
      </c>
      <c r="AJ142" s="9" t="str">
        <f t="shared" si="60"/>
        <v>-</v>
      </c>
      <c r="AK142" s="8">
        <v>79</v>
      </c>
      <c r="AL142" s="28" t="str">
        <f t="shared" si="61"/>
        <v>-</v>
      </c>
      <c r="AM142" s="28">
        <v>99</v>
      </c>
      <c r="AN142" s="9" t="str">
        <f t="shared" si="62"/>
        <v>-</v>
      </c>
      <c r="AO142" s="8">
        <v>100</v>
      </c>
      <c r="AP142" s="28" t="str">
        <f t="shared" si="63"/>
        <v>-</v>
      </c>
      <c r="AQ142" s="28">
        <v>91</v>
      </c>
      <c r="AR142" s="9" t="str">
        <f t="shared" si="64"/>
        <v>-</v>
      </c>
      <c r="AS142" s="91">
        <v>90</v>
      </c>
      <c r="AT142" s="28" t="str">
        <f t="shared" si="65"/>
        <v>-</v>
      </c>
      <c r="AU142" s="106">
        <v>84</v>
      </c>
      <c r="AV142" s="92">
        <f>'Exp_3 (Ann)'!Y142</f>
        <v>90.391304347826093</v>
      </c>
      <c r="AW142" s="79">
        <f>'Exp_3 (Ann)'!Z142</f>
        <v>8.5850775950047744</v>
      </c>
    </row>
    <row r="143" spans="1:49" x14ac:dyDescent="0.2">
      <c r="A143" s="11" t="str">
        <f>'Exp_3 (All)'!A143</f>
        <v>Barbecue_15_PckErr3</v>
      </c>
      <c r="B143" s="28" t="str">
        <f t="shared" si="44"/>
        <v>-</v>
      </c>
      <c r="C143" s="28">
        <v>90</v>
      </c>
      <c r="D143" s="9" t="str">
        <f t="shared" si="45"/>
        <v>-</v>
      </c>
      <c r="E143" s="9">
        <v>95</v>
      </c>
      <c r="F143" s="28" t="str">
        <f t="shared" si="46"/>
        <v>-</v>
      </c>
      <c r="G143" s="28">
        <v>91</v>
      </c>
      <c r="H143" s="9" t="str">
        <f t="shared" si="47"/>
        <v>-</v>
      </c>
      <c r="I143" s="8">
        <v>100</v>
      </c>
      <c r="J143" s="28" t="str">
        <f t="shared" si="48"/>
        <v>-</v>
      </c>
      <c r="K143" s="29">
        <v>99</v>
      </c>
      <c r="L143" s="9" t="str">
        <f t="shared" si="49"/>
        <v>-</v>
      </c>
      <c r="M143" s="8">
        <v>99</v>
      </c>
      <c r="N143" s="28" t="str">
        <f t="shared" si="50"/>
        <v>-</v>
      </c>
      <c r="O143" s="29">
        <v>89</v>
      </c>
      <c r="P143" s="9" t="str">
        <f t="shared" si="51"/>
        <v>-</v>
      </c>
      <c r="Q143" s="8">
        <v>97</v>
      </c>
      <c r="R143" s="28" t="str">
        <f t="shared" si="52"/>
        <v>-</v>
      </c>
      <c r="S143" s="28">
        <v>100</v>
      </c>
      <c r="T143" s="9" t="str">
        <f t="shared" si="53"/>
        <v>-</v>
      </c>
      <c r="U143" s="8">
        <v>90</v>
      </c>
      <c r="V143" s="28" t="str">
        <f t="shared" si="54"/>
        <v>-</v>
      </c>
      <c r="W143" s="28">
        <v>93</v>
      </c>
      <c r="X143" s="9" t="str">
        <f t="shared" si="55"/>
        <v>-</v>
      </c>
      <c r="Y143" s="8">
        <v>100</v>
      </c>
      <c r="Z143" s="28" t="str">
        <f t="shared" si="56"/>
        <v>Outlier</v>
      </c>
      <c r="AA143" s="28">
        <v>70</v>
      </c>
      <c r="AB143" s="9">
        <v>1</v>
      </c>
      <c r="AC143" s="8">
        <v>90</v>
      </c>
      <c r="AD143" s="28" t="str">
        <f t="shared" si="57"/>
        <v>-</v>
      </c>
      <c r="AE143" s="28">
        <v>97</v>
      </c>
      <c r="AF143" s="9" t="str">
        <f t="shared" si="58"/>
        <v>-</v>
      </c>
      <c r="AG143" s="8">
        <v>81</v>
      </c>
      <c r="AH143" s="28" t="str">
        <f t="shared" si="59"/>
        <v>-</v>
      </c>
      <c r="AI143" s="28">
        <v>99</v>
      </c>
      <c r="AJ143" s="9" t="str">
        <f t="shared" si="60"/>
        <v>-</v>
      </c>
      <c r="AK143" s="8">
        <v>90</v>
      </c>
      <c r="AL143" s="28" t="str">
        <f t="shared" si="61"/>
        <v>-</v>
      </c>
      <c r="AM143" s="28">
        <v>94</v>
      </c>
      <c r="AN143" s="9" t="str">
        <f t="shared" si="62"/>
        <v>-</v>
      </c>
      <c r="AO143" s="8">
        <v>100</v>
      </c>
      <c r="AP143" s="28" t="str">
        <f t="shared" si="63"/>
        <v>-</v>
      </c>
      <c r="AQ143" s="28">
        <v>100</v>
      </c>
      <c r="AR143" s="9" t="str">
        <f t="shared" si="64"/>
        <v>-</v>
      </c>
      <c r="AS143" s="91">
        <v>100</v>
      </c>
      <c r="AT143" s="28" t="str">
        <f t="shared" si="65"/>
        <v>-</v>
      </c>
      <c r="AU143" s="106">
        <v>99</v>
      </c>
      <c r="AV143" s="92">
        <f>'Exp_3 (Ann)'!Y143</f>
        <v>94.043478260869563</v>
      </c>
      <c r="AW143" s="79">
        <f>'Exp_3 (Ann)'!Z143</f>
        <v>7.3204462163398292</v>
      </c>
    </row>
  </sheetData>
  <mergeCells count="5">
    <mergeCell ref="A1:A3"/>
    <mergeCell ref="B1:Y1"/>
    <mergeCell ref="AV2:AV3"/>
    <mergeCell ref="AW2:AW3"/>
    <mergeCell ref="Z1:AU1"/>
  </mergeCells>
  <pageMargins left="0" right="0" top="0.39410000000000006" bottom="0.39410000000000006" header="0" footer="0"/>
  <headerFooter>
    <oddHeader>&amp;C&amp;A</oddHeader>
    <oddFooter>&amp;CPage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EFAB7552-3EF2-42E8-B6A3-22F0DABE12A0}">
            <xm:f>NOT(ISERROR(SEARCH("Outlier",B4)))</xm:f>
            <xm:f>"Outlier"</xm:f>
            <x14:dxf>
              <font>
                <b/>
                <i val="0"/>
                <color rgb="FFC00000"/>
              </font>
            </x14:dxf>
          </x14:cfRule>
          <xm:sqref>B4:AS143</xm:sqref>
        </x14:conditionalFormatting>
        <x14:conditionalFormatting xmlns:xm="http://schemas.microsoft.com/office/excel/2006/main">
          <x14:cfRule type="containsText" priority="1" operator="containsText" id="{BCA2E3A1-0CD8-47E8-8299-CA407A65EEAE}">
            <xm:f>NOT(ISERROR(SEARCH("Outlier",AT4)))</xm:f>
            <xm:f>"Outlier"</xm:f>
            <x14:dxf>
              <font>
                <b/>
                <i val="0"/>
                <color rgb="FFC00000"/>
              </font>
            </x14:dxf>
          </x14:cfRule>
          <xm:sqref>AT4:AU143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BC81"/>
  <sheetViews>
    <sheetView zoomScaleNormal="100" workbookViewId="0">
      <selection activeCell="A51" sqref="A51:XFD51"/>
    </sheetView>
  </sheetViews>
  <sheetFormatPr defaultRowHeight="11.25" x14ac:dyDescent="0.2"/>
  <cols>
    <col min="1" max="1" width="21.625" style="251" bestFit="1" customWidth="1"/>
    <col min="2" max="3" width="11.875" style="251" bestFit="1" customWidth="1"/>
    <col min="4" max="4" width="9.125" style="251" bestFit="1" customWidth="1"/>
    <col min="5" max="5" width="9.125" style="251" customWidth="1"/>
    <col min="6" max="7" width="9.125" style="251" bestFit="1" customWidth="1"/>
    <col min="8" max="8" width="2.625" style="251" customWidth="1"/>
    <col min="9" max="9" width="22" style="251" customWidth="1"/>
    <col min="10" max="11" width="12.125" style="251" bestFit="1" customWidth="1"/>
    <col min="12" max="15" width="9.25" style="251" bestFit="1" customWidth="1"/>
    <col min="16" max="16" width="2.625" style="251" customWidth="1"/>
    <col min="17" max="17" width="22.5" style="251" customWidth="1"/>
    <col min="18" max="19" width="12.375" style="251" bestFit="1" customWidth="1"/>
    <col min="20" max="23" width="9.25" style="251" bestFit="1" customWidth="1"/>
    <col min="24" max="24" width="3.625" style="251" customWidth="1"/>
    <col min="25" max="25" width="22.375" style="251" customWidth="1"/>
    <col min="26" max="26" width="11.125" style="251" bestFit="1" customWidth="1"/>
    <col min="27" max="27" width="11.375" style="251" bestFit="1" customWidth="1"/>
    <col min="28" max="31" width="9.25" style="251" bestFit="1" customWidth="1"/>
    <col min="32" max="32" width="3.625" style="251" customWidth="1"/>
    <col min="33" max="33" width="20.625" style="251" customWidth="1"/>
    <col min="34" max="36" width="9.125" style="251" bestFit="1" customWidth="1"/>
    <col min="37" max="39" width="9.25" style="251" bestFit="1" customWidth="1"/>
    <col min="40" max="40" width="3.625" style="251" customWidth="1"/>
    <col min="41" max="41" width="20.75" style="251" customWidth="1"/>
    <col min="42" max="43" width="11" style="251" bestFit="1" customWidth="1"/>
    <col min="44" max="47" width="9.25" style="251" bestFit="1" customWidth="1"/>
    <col min="48" max="48" width="3.625" style="251" customWidth="1"/>
    <col min="49" max="49" width="20.625" style="251" customWidth="1"/>
    <col min="50" max="51" width="10.375" style="251" bestFit="1" customWidth="1"/>
    <col min="52" max="53" width="9.125" style="251" bestFit="1" customWidth="1"/>
    <col min="54" max="54" width="9.25" style="251" bestFit="1" customWidth="1"/>
    <col min="55" max="55" width="9.125" style="251" bestFit="1" customWidth="1"/>
    <col min="56" max="16384" width="9" style="251"/>
  </cols>
  <sheetData>
    <row r="1" spans="1:55" x14ac:dyDescent="0.2">
      <c r="A1" s="251" t="s">
        <v>294</v>
      </c>
      <c r="I1" s="251" t="s">
        <v>294</v>
      </c>
      <c r="Q1" s="251" t="s">
        <v>294</v>
      </c>
      <c r="Y1" s="251" t="s">
        <v>294</v>
      </c>
      <c r="AG1" s="251" t="s">
        <v>294</v>
      </c>
      <c r="AO1" s="251" t="s">
        <v>294</v>
      </c>
      <c r="AW1" s="251" t="s">
        <v>294</v>
      </c>
    </row>
    <row r="3" spans="1:55" ht="12" thickBot="1" x14ac:dyDescent="0.25">
      <c r="A3" s="251" t="s">
        <v>280</v>
      </c>
      <c r="I3" s="251" t="s">
        <v>280</v>
      </c>
      <c r="Q3" s="251" t="s">
        <v>280</v>
      </c>
      <c r="Y3" s="251" t="s">
        <v>280</v>
      </c>
      <c r="AG3" s="251" t="s">
        <v>280</v>
      </c>
      <c r="AO3" s="251" t="s">
        <v>280</v>
      </c>
      <c r="AW3" s="251" t="s">
        <v>280</v>
      </c>
    </row>
    <row r="4" spans="1:55" x14ac:dyDescent="0.2">
      <c r="A4" s="252" t="s">
        <v>281</v>
      </c>
      <c r="B4" s="252" t="s">
        <v>282</v>
      </c>
      <c r="C4" s="252" t="s">
        <v>283</v>
      </c>
      <c r="D4" s="252" t="s">
        <v>268</v>
      </c>
      <c r="E4" s="252" t="s">
        <v>269</v>
      </c>
      <c r="I4" s="252" t="s">
        <v>281</v>
      </c>
      <c r="J4" s="252" t="s">
        <v>282</v>
      </c>
      <c r="K4" s="252" t="s">
        <v>283</v>
      </c>
      <c r="L4" s="252" t="s">
        <v>268</v>
      </c>
      <c r="M4" s="252" t="s">
        <v>269</v>
      </c>
      <c r="Q4" s="252" t="s">
        <v>281</v>
      </c>
      <c r="R4" s="252" t="s">
        <v>282</v>
      </c>
      <c r="S4" s="252" t="s">
        <v>283</v>
      </c>
      <c r="T4" s="252" t="s">
        <v>268</v>
      </c>
      <c r="U4" s="252" t="s">
        <v>269</v>
      </c>
      <c r="Y4" s="252" t="s">
        <v>281</v>
      </c>
      <c r="Z4" s="252" t="s">
        <v>282</v>
      </c>
      <c r="AA4" s="252" t="s">
        <v>283</v>
      </c>
      <c r="AB4" s="252" t="s">
        <v>268</v>
      </c>
      <c r="AC4" s="252" t="s">
        <v>269</v>
      </c>
      <c r="AG4" s="252" t="s">
        <v>281</v>
      </c>
      <c r="AH4" s="252" t="s">
        <v>282</v>
      </c>
      <c r="AI4" s="252" t="s">
        <v>283</v>
      </c>
      <c r="AJ4" s="252" t="s">
        <v>268</v>
      </c>
      <c r="AK4" s="252" t="s">
        <v>269</v>
      </c>
      <c r="AO4" s="252" t="s">
        <v>281</v>
      </c>
      <c r="AP4" s="252" t="s">
        <v>282</v>
      </c>
      <c r="AQ4" s="252" t="s">
        <v>283</v>
      </c>
      <c r="AR4" s="252" t="s">
        <v>268</v>
      </c>
      <c r="AS4" s="252" t="s">
        <v>269</v>
      </c>
      <c r="AW4" s="252" t="s">
        <v>281</v>
      </c>
      <c r="AX4" s="252" t="s">
        <v>282</v>
      </c>
      <c r="AY4" s="252" t="s">
        <v>283</v>
      </c>
      <c r="AZ4" s="252" t="s">
        <v>268</v>
      </c>
      <c r="BA4" s="252" t="s">
        <v>269</v>
      </c>
    </row>
    <row r="5" spans="1:55" x14ac:dyDescent="0.2">
      <c r="A5" s="254" t="s">
        <v>247</v>
      </c>
      <c r="B5" s="254">
        <v>14</v>
      </c>
      <c r="C5" s="254">
        <v>19</v>
      </c>
      <c r="D5" s="254">
        <v>1.3571428571428572</v>
      </c>
      <c r="E5" s="254">
        <v>11.93956043956044</v>
      </c>
      <c r="I5" s="254" t="s">
        <v>250</v>
      </c>
      <c r="J5" s="254">
        <v>14</v>
      </c>
      <c r="K5" s="254">
        <v>57</v>
      </c>
      <c r="L5" s="254">
        <v>4.0714285714285712</v>
      </c>
      <c r="M5" s="254">
        <v>61.302197802197803</v>
      </c>
      <c r="Q5" s="254" t="s">
        <v>253</v>
      </c>
      <c r="R5" s="254">
        <v>14</v>
      </c>
      <c r="S5" s="254">
        <v>27</v>
      </c>
      <c r="T5" s="254">
        <v>1.9285714285714286</v>
      </c>
      <c r="U5" s="254">
        <v>17.91758241758242</v>
      </c>
      <c r="Y5" s="254" t="s">
        <v>254</v>
      </c>
      <c r="Z5" s="254">
        <v>14</v>
      </c>
      <c r="AA5" s="254">
        <v>0</v>
      </c>
      <c r="AB5" s="254">
        <v>0</v>
      </c>
      <c r="AC5" s="254">
        <v>0</v>
      </c>
      <c r="AG5" s="254" t="s">
        <v>259</v>
      </c>
      <c r="AH5" s="254">
        <v>14</v>
      </c>
      <c r="AI5" s="254">
        <v>2</v>
      </c>
      <c r="AJ5" s="254">
        <v>0.14285714285714285</v>
      </c>
      <c r="AK5" s="254">
        <v>0.2857142857142857</v>
      </c>
      <c r="AO5" s="254" t="s">
        <v>262</v>
      </c>
      <c r="AP5" s="254">
        <v>14</v>
      </c>
      <c r="AQ5" s="254">
        <v>5</v>
      </c>
      <c r="AR5" s="254">
        <v>0.35714285714285715</v>
      </c>
      <c r="AS5" s="254">
        <v>1.7857142857142858</v>
      </c>
      <c r="AW5" s="254" t="s">
        <v>265</v>
      </c>
      <c r="AX5" s="254">
        <v>14</v>
      </c>
      <c r="AY5" s="254">
        <v>30</v>
      </c>
      <c r="AZ5" s="254">
        <v>2.1428571428571428</v>
      </c>
      <c r="BA5" s="254">
        <v>64.285714285714278</v>
      </c>
    </row>
    <row r="6" spans="1:55" x14ac:dyDescent="0.2">
      <c r="A6" s="254" t="s">
        <v>248</v>
      </c>
      <c r="B6" s="254">
        <v>16</v>
      </c>
      <c r="C6" s="254">
        <v>45</v>
      </c>
      <c r="D6" s="254">
        <v>2.8125</v>
      </c>
      <c r="E6" s="254">
        <v>99.895833333333329</v>
      </c>
      <c r="I6" s="254" t="s">
        <v>252</v>
      </c>
      <c r="J6" s="254">
        <v>16</v>
      </c>
      <c r="K6" s="254">
        <v>97</v>
      </c>
      <c r="L6" s="254">
        <v>6.0625</v>
      </c>
      <c r="M6" s="254">
        <v>170.46250000000001</v>
      </c>
      <c r="Q6" s="254" t="s">
        <v>255</v>
      </c>
      <c r="R6" s="254">
        <v>16</v>
      </c>
      <c r="S6" s="254">
        <v>56</v>
      </c>
      <c r="T6" s="254">
        <v>3.5</v>
      </c>
      <c r="U6" s="254">
        <v>196</v>
      </c>
      <c r="Y6" s="254" t="s">
        <v>257</v>
      </c>
      <c r="Z6" s="254">
        <v>16</v>
      </c>
      <c r="AA6" s="254">
        <v>98</v>
      </c>
      <c r="AB6" s="254">
        <v>6.125</v>
      </c>
      <c r="AC6" s="254">
        <v>493.45</v>
      </c>
      <c r="AG6" s="254" t="s">
        <v>260</v>
      </c>
      <c r="AH6" s="254">
        <v>16</v>
      </c>
      <c r="AI6" s="254">
        <v>72</v>
      </c>
      <c r="AJ6" s="254">
        <v>4.5</v>
      </c>
      <c r="AK6" s="254">
        <v>324</v>
      </c>
      <c r="AO6" s="254" t="s">
        <v>263</v>
      </c>
      <c r="AP6" s="254">
        <v>16</v>
      </c>
      <c r="AQ6" s="254">
        <v>103</v>
      </c>
      <c r="AR6" s="254">
        <v>6.4375</v>
      </c>
      <c r="AS6" s="254">
        <v>490.92916666666667</v>
      </c>
      <c r="AW6" s="254" t="s">
        <v>266</v>
      </c>
      <c r="AX6" s="254">
        <v>16</v>
      </c>
      <c r="AY6" s="254">
        <v>80</v>
      </c>
      <c r="AZ6" s="254">
        <v>5</v>
      </c>
      <c r="BA6" s="254">
        <v>400</v>
      </c>
    </row>
    <row r="7" spans="1:55" ht="12" thickBot="1" x14ac:dyDescent="0.25">
      <c r="A7" s="256" t="s">
        <v>249</v>
      </c>
      <c r="B7" s="256">
        <v>23</v>
      </c>
      <c r="C7" s="256">
        <v>0</v>
      </c>
      <c r="D7" s="256">
        <v>0</v>
      </c>
      <c r="E7" s="256">
        <v>0</v>
      </c>
      <c r="I7" s="256" t="s">
        <v>251</v>
      </c>
      <c r="J7" s="256">
        <v>23</v>
      </c>
      <c r="K7" s="256">
        <v>16</v>
      </c>
      <c r="L7" s="256">
        <v>0.69565217391304346</v>
      </c>
      <c r="M7" s="256">
        <v>5.3122529644268779</v>
      </c>
      <c r="Q7" s="256" t="s">
        <v>256</v>
      </c>
      <c r="R7" s="256">
        <v>23</v>
      </c>
      <c r="S7" s="256">
        <v>30</v>
      </c>
      <c r="T7" s="256">
        <v>1.3043478260869565</v>
      </c>
      <c r="U7" s="256">
        <v>20.948616600790515</v>
      </c>
      <c r="Y7" s="256" t="s">
        <v>258</v>
      </c>
      <c r="Z7" s="256">
        <v>23</v>
      </c>
      <c r="AA7" s="256">
        <v>0</v>
      </c>
      <c r="AB7" s="256">
        <v>0</v>
      </c>
      <c r="AC7" s="256">
        <v>0</v>
      </c>
      <c r="AG7" s="256" t="s">
        <v>261</v>
      </c>
      <c r="AH7" s="256">
        <v>23</v>
      </c>
      <c r="AI7" s="256">
        <v>10</v>
      </c>
      <c r="AJ7" s="256">
        <v>0.43478260869565216</v>
      </c>
      <c r="AK7" s="256">
        <v>4.3478260869565224</v>
      </c>
      <c r="AO7" s="256" t="s">
        <v>264</v>
      </c>
      <c r="AP7" s="256">
        <v>23</v>
      </c>
      <c r="AQ7" s="256">
        <v>19</v>
      </c>
      <c r="AR7" s="256">
        <v>0.82608695652173914</v>
      </c>
      <c r="AS7" s="256">
        <v>15.695652173913043</v>
      </c>
      <c r="AW7" s="256" t="s">
        <v>267</v>
      </c>
      <c r="AX7" s="256">
        <v>23</v>
      </c>
      <c r="AY7" s="256">
        <v>53</v>
      </c>
      <c r="AZ7" s="256">
        <v>2.3043478260869565</v>
      </c>
      <c r="BA7" s="256">
        <v>122.1304347826087</v>
      </c>
    </row>
    <row r="10" spans="1:55" ht="12" thickBot="1" x14ac:dyDescent="0.25">
      <c r="A10" s="251" t="s">
        <v>284</v>
      </c>
      <c r="I10" s="251" t="s">
        <v>284</v>
      </c>
      <c r="Q10" s="251" t="s">
        <v>284</v>
      </c>
      <c r="Y10" s="251" t="s">
        <v>284</v>
      </c>
      <c r="AG10" s="251" t="s">
        <v>284</v>
      </c>
      <c r="AO10" s="251" t="s">
        <v>284</v>
      </c>
      <c r="AW10" s="251" t="s">
        <v>284</v>
      </c>
    </row>
    <row r="11" spans="1:55" x14ac:dyDescent="0.2">
      <c r="A11" s="252" t="s">
        <v>285</v>
      </c>
      <c r="B11" s="252" t="s">
        <v>286</v>
      </c>
      <c r="C11" s="252" t="s">
        <v>273</v>
      </c>
      <c r="D11" s="252" t="s">
        <v>287</v>
      </c>
      <c r="E11" s="252" t="s">
        <v>288</v>
      </c>
      <c r="F11" s="252" t="s">
        <v>289</v>
      </c>
      <c r="G11" s="252" t="s">
        <v>290</v>
      </c>
      <c r="I11" s="252" t="s">
        <v>285</v>
      </c>
      <c r="J11" s="252" t="s">
        <v>286</v>
      </c>
      <c r="K11" s="252" t="s">
        <v>273</v>
      </c>
      <c r="L11" s="252" t="s">
        <v>287</v>
      </c>
      <c r="M11" s="252" t="s">
        <v>288</v>
      </c>
      <c r="N11" s="252" t="s">
        <v>289</v>
      </c>
      <c r="O11" s="252" t="s">
        <v>290</v>
      </c>
      <c r="Q11" s="252" t="s">
        <v>285</v>
      </c>
      <c r="R11" s="252" t="s">
        <v>286</v>
      </c>
      <c r="S11" s="252" t="s">
        <v>273</v>
      </c>
      <c r="T11" s="252" t="s">
        <v>287</v>
      </c>
      <c r="U11" s="252" t="s">
        <v>288</v>
      </c>
      <c r="V11" s="252" t="s">
        <v>289</v>
      </c>
      <c r="W11" s="252" t="s">
        <v>290</v>
      </c>
      <c r="Y11" s="252" t="s">
        <v>285</v>
      </c>
      <c r="Z11" s="252" t="s">
        <v>286</v>
      </c>
      <c r="AA11" s="252" t="s">
        <v>273</v>
      </c>
      <c r="AB11" s="252" t="s">
        <v>287</v>
      </c>
      <c r="AC11" s="252" t="s">
        <v>288</v>
      </c>
      <c r="AD11" s="252" t="s">
        <v>289</v>
      </c>
      <c r="AE11" s="252" t="s">
        <v>290</v>
      </c>
      <c r="AG11" s="252" t="s">
        <v>285</v>
      </c>
      <c r="AH11" s="252" t="s">
        <v>286</v>
      </c>
      <c r="AI11" s="252" t="s">
        <v>273</v>
      </c>
      <c r="AJ11" s="252" t="s">
        <v>287</v>
      </c>
      <c r="AK11" s="252" t="s">
        <v>288</v>
      </c>
      <c r="AL11" s="252" t="s">
        <v>289</v>
      </c>
      <c r="AM11" s="252" t="s">
        <v>290</v>
      </c>
      <c r="AO11" s="252" t="s">
        <v>285</v>
      </c>
      <c r="AP11" s="252" t="s">
        <v>286</v>
      </c>
      <c r="AQ11" s="252" t="s">
        <v>273</v>
      </c>
      <c r="AR11" s="252" t="s">
        <v>287</v>
      </c>
      <c r="AS11" s="252" t="s">
        <v>288</v>
      </c>
      <c r="AT11" s="252" t="s">
        <v>289</v>
      </c>
      <c r="AU11" s="252" t="s">
        <v>290</v>
      </c>
      <c r="AW11" s="252" t="s">
        <v>285</v>
      </c>
      <c r="AX11" s="252" t="s">
        <v>286</v>
      </c>
      <c r="AY11" s="252" t="s">
        <v>273</v>
      </c>
      <c r="AZ11" s="252" t="s">
        <v>287</v>
      </c>
      <c r="BA11" s="252" t="s">
        <v>288</v>
      </c>
      <c r="BB11" s="252" t="s">
        <v>289</v>
      </c>
      <c r="BC11" s="252" t="s">
        <v>290</v>
      </c>
    </row>
    <row r="12" spans="1:55" x14ac:dyDescent="0.2">
      <c r="A12" s="254" t="s">
        <v>291</v>
      </c>
      <c r="B12" s="254">
        <v>75.065195417792211</v>
      </c>
      <c r="C12" s="254">
        <v>2</v>
      </c>
      <c r="D12" s="254">
        <v>37.532597708896105</v>
      </c>
      <c r="E12" s="254">
        <v>1.134839814316897</v>
      </c>
      <c r="F12" s="254">
        <v>0.32961286390686606</v>
      </c>
      <c r="G12" s="254">
        <v>3.1826098520427748</v>
      </c>
      <c r="I12" s="254" t="s">
        <v>291</v>
      </c>
      <c r="J12" s="254">
        <v>285.98134448611563</v>
      </c>
      <c r="K12" s="254">
        <v>2</v>
      </c>
      <c r="L12" s="254">
        <v>142.99067224305782</v>
      </c>
      <c r="M12" s="254">
        <v>2.0599476193646464</v>
      </c>
      <c r="N12" s="254">
        <v>0.13814221876106758</v>
      </c>
      <c r="O12" s="254">
        <v>3.1826098520427748</v>
      </c>
      <c r="Q12" s="254" t="s">
        <v>291</v>
      </c>
      <c r="R12" s="254">
        <v>46.277335052149738</v>
      </c>
      <c r="S12" s="254">
        <v>2</v>
      </c>
      <c r="T12" s="254">
        <v>23.138667526074869</v>
      </c>
      <c r="U12" s="254">
        <v>0.31838130044604129</v>
      </c>
      <c r="V12" s="254">
        <v>0.72878900685452663</v>
      </c>
      <c r="W12" s="254">
        <v>3.1826098520427748</v>
      </c>
      <c r="Y12" s="254" t="s">
        <v>291</v>
      </c>
      <c r="Z12" s="254">
        <v>419.04245283019554</v>
      </c>
      <c r="AA12" s="254">
        <v>2</v>
      </c>
      <c r="AB12" s="254">
        <v>209.52122641509777</v>
      </c>
      <c r="AC12" s="254">
        <v>1.4153492512925847</v>
      </c>
      <c r="AD12" s="254">
        <v>0.25240112677059501</v>
      </c>
      <c r="AE12" s="254">
        <v>3.1826098520427748</v>
      </c>
      <c r="AG12" s="254" t="s">
        <v>291</v>
      </c>
      <c r="AH12" s="254">
        <v>195.5014649009745</v>
      </c>
      <c r="AI12" s="254">
        <v>2</v>
      </c>
      <c r="AJ12" s="254">
        <v>97.750732450487249</v>
      </c>
      <c r="AK12" s="254">
        <v>0.98551632800525824</v>
      </c>
      <c r="AL12" s="254">
        <v>0.38037892932045381</v>
      </c>
      <c r="AM12" s="254">
        <v>3.1826098520427748</v>
      </c>
      <c r="AO12" s="254" t="s">
        <v>291</v>
      </c>
      <c r="AP12" s="254">
        <v>376.22311174263905</v>
      </c>
      <c r="AQ12" s="254">
        <v>2</v>
      </c>
      <c r="AR12" s="254">
        <v>188.11155587131952</v>
      </c>
      <c r="AS12" s="254">
        <v>1.2163764825988803</v>
      </c>
      <c r="AT12" s="254">
        <v>0.30491836909700232</v>
      </c>
      <c r="AU12" s="254">
        <v>3.1826098520427748</v>
      </c>
      <c r="AW12" s="254" t="s">
        <v>291</v>
      </c>
      <c r="AX12" s="254">
        <v>85.114262275859801</v>
      </c>
      <c r="AY12" s="254">
        <v>2</v>
      </c>
      <c r="AZ12" s="254">
        <v>42.5571311379299</v>
      </c>
      <c r="BA12" s="254">
        <v>0.22345369599326848</v>
      </c>
      <c r="BB12" s="254">
        <v>0.80054624673028374</v>
      </c>
      <c r="BC12" s="254">
        <v>3.1826098520427748</v>
      </c>
    </row>
    <row r="13" spans="1:55" x14ac:dyDescent="0.2">
      <c r="A13" s="254" t="s">
        <v>292</v>
      </c>
      <c r="B13" s="254">
        <v>1653.6517857142858</v>
      </c>
      <c r="C13" s="254">
        <v>50</v>
      </c>
      <c r="D13" s="254">
        <v>33.073035714285716</v>
      </c>
      <c r="E13" s="254"/>
      <c r="F13" s="254"/>
      <c r="G13" s="254"/>
      <c r="I13" s="254" t="s">
        <v>292</v>
      </c>
      <c r="J13" s="254">
        <v>3470.735636645963</v>
      </c>
      <c r="K13" s="254">
        <v>50</v>
      </c>
      <c r="L13" s="254">
        <v>69.414712732919256</v>
      </c>
      <c r="M13" s="254"/>
      <c r="N13" s="254"/>
      <c r="O13" s="254"/>
      <c r="Q13" s="254" t="s">
        <v>292</v>
      </c>
      <c r="R13" s="254">
        <v>3633.798136645963</v>
      </c>
      <c r="S13" s="254">
        <v>50</v>
      </c>
      <c r="T13" s="254">
        <v>72.67596273291926</v>
      </c>
      <c r="U13" s="254"/>
      <c r="V13" s="254"/>
      <c r="W13" s="254"/>
      <c r="Y13" s="254" t="s">
        <v>292</v>
      </c>
      <c r="Z13" s="254">
        <v>7401.75</v>
      </c>
      <c r="AA13" s="254">
        <v>50</v>
      </c>
      <c r="AB13" s="254">
        <v>148.035</v>
      </c>
      <c r="AC13" s="254"/>
      <c r="AD13" s="254"/>
      <c r="AE13" s="254"/>
      <c r="AG13" s="254" t="s">
        <v>292</v>
      </c>
      <c r="AH13" s="254">
        <v>4959.3664596273284</v>
      </c>
      <c r="AI13" s="254">
        <v>50</v>
      </c>
      <c r="AJ13" s="254">
        <v>99.187329192546571</v>
      </c>
      <c r="AK13" s="254"/>
      <c r="AL13" s="254"/>
      <c r="AM13" s="254"/>
      <c r="AO13" s="254" t="s">
        <v>292</v>
      </c>
      <c r="AP13" s="254">
        <v>7732.4561335403723</v>
      </c>
      <c r="AQ13" s="254">
        <v>50</v>
      </c>
      <c r="AR13" s="254">
        <v>154.64912267080746</v>
      </c>
      <c r="AS13" s="254"/>
      <c r="AT13" s="254"/>
      <c r="AU13" s="254"/>
      <c r="AW13" s="254" t="s">
        <v>292</v>
      </c>
      <c r="AX13" s="254">
        <v>9522.5838509316782</v>
      </c>
      <c r="AY13" s="254">
        <v>50</v>
      </c>
      <c r="AZ13" s="254">
        <v>190.45167701863357</v>
      </c>
      <c r="BA13" s="254"/>
      <c r="BB13" s="254"/>
      <c r="BC13" s="254"/>
    </row>
    <row r="14" spans="1:55" x14ac:dyDescent="0.2">
      <c r="A14" s="254"/>
      <c r="B14" s="254"/>
      <c r="C14" s="254"/>
      <c r="D14" s="254"/>
      <c r="E14" s="254"/>
      <c r="F14" s="254"/>
      <c r="G14" s="254"/>
      <c r="I14" s="254"/>
      <c r="J14" s="254"/>
      <c r="K14" s="254"/>
      <c r="L14" s="254"/>
      <c r="M14" s="254"/>
      <c r="N14" s="254"/>
      <c r="O14" s="254"/>
      <c r="Q14" s="254"/>
      <c r="R14" s="254"/>
      <c r="S14" s="254"/>
      <c r="T14" s="254"/>
      <c r="U14" s="254"/>
      <c r="V14" s="254"/>
      <c r="W14" s="254"/>
      <c r="Y14" s="254"/>
      <c r="Z14" s="254"/>
      <c r="AA14" s="254"/>
      <c r="AB14" s="254"/>
      <c r="AC14" s="254"/>
      <c r="AD14" s="254"/>
      <c r="AE14" s="254"/>
      <c r="AG14" s="254"/>
      <c r="AH14" s="254"/>
      <c r="AI14" s="254"/>
      <c r="AJ14" s="254"/>
      <c r="AK14" s="254"/>
      <c r="AL14" s="254"/>
      <c r="AM14" s="254"/>
      <c r="AO14" s="254"/>
      <c r="AP14" s="254"/>
      <c r="AQ14" s="254"/>
      <c r="AR14" s="254"/>
      <c r="AS14" s="254"/>
      <c r="AT14" s="254"/>
      <c r="AU14" s="254"/>
      <c r="AW14" s="254"/>
      <c r="AX14" s="254"/>
      <c r="AY14" s="254"/>
      <c r="AZ14" s="254"/>
      <c r="BA14" s="254"/>
      <c r="BB14" s="254"/>
      <c r="BC14" s="254"/>
    </row>
    <row r="15" spans="1:55" ht="12" thickBot="1" x14ac:dyDescent="0.25">
      <c r="A15" s="256" t="s">
        <v>293</v>
      </c>
      <c r="B15" s="256">
        <v>1728.716981132078</v>
      </c>
      <c r="C15" s="256">
        <v>52</v>
      </c>
      <c r="D15" s="256"/>
      <c r="E15" s="256"/>
      <c r="F15" s="256"/>
      <c r="G15" s="256"/>
      <c r="I15" s="256" t="s">
        <v>293</v>
      </c>
      <c r="J15" s="256">
        <v>3756.7169811320787</v>
      </c>
      <c r="K15" s="256">
        <v>52</v>
      </c>
      <c r="L15" s="256"/>
      <c r="M15" s="256"/>
      <c r="N15" s="256"/>
      <c r="O15" s="256"/>
      <c r="Q15" s="256" t="s">
        <v>293</v>
      </c>
      <c r="R15" s="256">
        <v>3680.0754716981128</v>
      </c>
      <c r="S15" s="256">
        <v>52</v>
      </c>
      <c r="T15" s="256"/>
      <c r="U15" s="256"/>
      <c r="V15" s="256"/>
      <c r="W15" s="256"/>
      <c r="Y15" s="256" t="s">
        <v>293</v>
      </c>
      <c r="Z15" s="256">
        <v>7820.7924528301955</v>
      </c>
      <c r="AA15" s="256">
        <v>52</v>
      </c>
      <c r="AB15" s="256"/>
      <c r="AC15" s="256"/>
      <c r="AD15" s="256"/>
      <c r="AE15" s="256"/>
      <c r="AG15" s="256" t="s">
        <v>293</v>
      </c>
      <c r="AH15" s="256">
        <v>5154.8679245283029</v>
      </c>
      <c r="AI15" s="256">
        <v>52</v>
      </c>
      <c r="AJ15" s="256"/>
      <c r="AK15" s="256"/>
      <c r="AL15" s="256"/>
      <c r="AM15" s="256"/>
      <c r="AO15" s="256" t="s">
        <v>293</v>
      </c>
      <c r="AP15" s="256">
        <v>8108.6792452830114</v>
      </c>
      <c r="AQ15" s="256">
        <v>52</v>
      </c>
      <c r="AR15" s="256"/>
      <c r="AS15" s="256"/>
      <c r="AT15" s="256"/>
      <c r="AU15" s="256"/>
      <c r="AW15" s="256" t="s">
        <v>293</v>
      </c>
      <c r="AX15" s="256">
        <v>9607.698113207538</v>
      </c>
      <c r="AY15" s="256">
        <v>52</v>
      </c>
      <c r="AZ15" s="256"/>
      <c r="BA15" s="256"/>
      <c r="BB15" s="256"/>
      <c r="BC15" s="256"/>
    </row>
    <row r="17" spans="1:51" s="269" customFormat="1" x14ac:dyDescent="0.2"/>
    <row r="19" spans="1:51" x14ac:dyDescent="0.2">
      <c r="A19" s="251" t="s">
        <v>295</v>
      </c>
      <c r="I19" s="251" t="s">
        <v>295</v>
      </c>
      <c r="Q19" s="251" t="s">
        <v>295</v>
      </c>
      <c r="Y19" s="251" t="s">
        <v>295</v>
      </c>
      <c r="AG19" s="251" t="s">
        <v>295</v>
      </c>
      <c r="AO19" s="251" t="s">
        <v>295</v>
      </c>
      <c r="AW19" s="251" t="s">
        <v>295</v>
      </c>
    </row>
    <row r="20" spans="1:51" ht="12" thickBot="1" x14ac:dyDescent="0.25"/>
    <row r="21" spans="1:51" x14ac:dyDescent="0.2">
      <c r="A21" s="252"/>
      <c r="B21" s="252" t="s">
        <v>247</v>
      </c>
      <c r="C21" s="252" t="s">
        <v>249</v>
      </c>
      <c r="I21" s="252"/>
      <c r="J21" s="252" t="s">
        <v>250</v>
      </c>
      <c r="K21" s="252" t="s">
        <v>251</v>
      </c>
      <c r="Q21" s="252"/>
      <c r="R21" s="252" t="s">
        <v>253</v>
      </c>
      <c r="S21" s="252" t="s">
        <v>256</v>
      </c>
      <c r="Y21" s="252"/>
      <c r="Z21" s="252" t="s">
        <v>254</v>
      </c>
      <c r="AA21" s="252" t="s">
        <v>258</v>
      </c>
      <c r="AG21" s="252"/>
      <c r="AH21" s="252" t="s">
        <v>259</v>
      </c>
      <c r="AI21" s="252" t="s">
        <v>261</v>
      </c>
      <c r="AO21" s="252"/>
      <c r="AP21" s="252" t="s">
        <v>262</v>
      </c>
      <c r="AQ21" s="252" t="s">
        <v>264</v>
      </c>
      <c r="AW21" s="252"/>
      <c r="AX21" s="252" t="s">
        <v>265</v>
      </c>
      <c r="AY21" s="252" t="s">
        <v>267</v>
      </c>
    </row>
    <row r="22" spans="1:51" x14ac:dyDescent="0.2">
      <c r="A22" s="254" t="s">
        <v>268</v>
      </c>
      <c r="B22" s="254">
        <v>80</v>
      </c>
      <c r="C22" s="254">
        <v>38.695652173913047</v>
      </c>
      <c r="I22" s="254" t="s">
        <v>268</v>
      </c>
      <c r="J22" s="254">
        <v>91.285714285714292</v>
      </c>
      <c r="K22" s="254">
        <v>49.521739130434781</v>
      </c>
      <c r="Q22" s="254" t="s">
        <v>268</v>
      </c>
      <c r="R22" s="254">
        <v>43.357142857142854</v>
      </c>
      <c r="S22" s="254">
        <v>20.521739130434781</v>
      </c>
      <c r="Y22" s="254" t="s">
        <v>268</v>
      </c>
      <c r="Z22" s="254">
        <v>67.785714285714292</v>
      </c>
      <c r="AA22" s="254">
        <v>43.956521739130437</v>
      </c>
      <c r="AG22" s="254" t="s">
        <v>268</v>
      </c>
      <c r="AH22" s="254">
        <v>69.785714285714292</v>
      </c>
      <c r="AI22" s="254">
        <v>27.782608695652176</v>
      </c>
      <c r="AO22" s="254" t="s">
        <v>268</v>
      </c>
      <c r="AP22" s="254">
        <v>75.357142857142861</v>
      </c>
      <c r="AQ22" s="254">
        <v>43.565217391304351</v>
      </c>
      <c r="AW22" s="254" t="s">
        <v>268</v>
      </c>
      <c r="AX22" s="254">
        <v>82.357142857142861</v>
      </c>
      <c r="AY22" s="254">
        <v>41.869565217391305</v>
      </c>
    </row>
    <row r="23" spans="1:51" x14ac:dyDescent="0.2">
      <c r="A23" s="254" t="s">
        <v>269</v>
      </c>
      <c r="B23" s="254">
        <v>186.30769230769232</v>
      </c>
      <c r="C23" s="254">
        <v>463.03952569169962</v>
      </c>
      <c r="I23" s="254" t="s">
        <v>269</v>
      </c>
      <c r="J23" s="254">
        <v>124.83516483516499</v>
      </c>
      <c r="K23" s="254">
        <v>662.07905138339925</v>
      </c>
      <c r="Q23" s="254" t="s">
        <v>269</v>
      </c>
      <c r="R23" s="254">
        <v>406.24725274725279</v>
      </c>
      <c r="S23" s="254">
        <v>359.897233201581</v>
      </c>
      <c r="Y23" s="254" t="s">
        <v>269</v>
      </c>
      <c r="Z23" s="254">
        <v>690.0274725274727</v>
      </c>
      <c r="AA23" s="254">
        <v>625.67984189723313</v>
      </c>
      <c r="AG23" s="254" t="s">
        <v>269</v>
      </c>
      <c r="AH23" s="254">
        <v>315.25824175824192</v>
      </c>
      <c r="AI23" s="254">
        <v>390.90513833992094</v>
      </c>
      <c r="AO23" s="254" t="s">
        <v>269</v>
      </c>
      <c r="AP23" s="254">
        <v>289.78571428571462</v>
      </c>
      <c r="AQ23" s="254">
        <v>529.80237154150188</v>
      </c>
      <c r="AW23" s="254" t="s">
        <v>269</v>
      </c>
      <c r="AX23" s="254">
        <v>274.09340659340694</v>
      </c>
      <c r="AY23" s="254">
        <v>536.66403162055349</v>
      </c>
    </row>
    <row r="24" spans="1:51" x14ac:dyDescent="0.2">
      <c r="A24" s="254" t="s">
        <v>270</v>
      </c>
      <c r="B24" s="254">
        <v>14</v>
      </c>
      <c r="C24" s="254">
        <v>23</v>
      </c>
      <c r="I24" s="254" t="s">
        <v>270</v>
      </c>
      <c r="J24" s="254">
        <v>14</v>
      </c>
      <c r="K24" s="254">
        <v>23</v>
      </c>
      <c r="Q24" s="254" t="s">
        <v>270</v>
      </c>
      <c r="R24" s="254">
        <v>14</v>
      </c>
      <c r="S24" s="254">
        <v>23</v>
      </c>
      <c r="Y24" s="254" t="s">
        <v>270</v>
      </c>
      <c r="Z24" s="254">
        <v>14</v>
      </c>
      <c r="AA24" s="254">
        <v>23</v>
      </c>
      <c r="AG24" s="254" t="s">
        <v>270</v>
      </c>
      <c r="AH24" s="254">
        <v>14</v>
      </c>
      <c r="AI24" s="254">
        <v>23</v>
      </c>
      <c r="AO24" s="254" t="s">
        <v>270</v>
      </c>
      <c r="AP24" s="254">
        <v>14</v>
      </c>
      <c r="AQ24" s="254">
        <v>23</v>
      </c>
      <c r="AW24" s="254" t="s">
        <v>270</v>
      </c>
      <c r="AX24" s="254">
        <v>14</v>
      </c>
      <c r="AY24" s="254">
        <v>23</v>
      </c>
    </row>
    <row r="25" spans="1:51" x14ac:dyDescent="0.2">
      <c r="A25" s="254" t="s">
        <v>271</v>
      </c>
      <c r="B25" s="254">
        <v>360.25341614906836</v>
      </c>
      <c r="C25" s="254"/>
      <c r="I25" s="254" t="s">
        <v>271</v>
      </c>
      <c r="J25" s="254">
        <v>462.5313220940551</v>
      </c>
      <c r="K25" s="254"/>
      <c r="Q25" s="254" t="s">
        <v>271</v>
      </c>
      <c r="R25" s="254">
        <v>377.11295474711625</v>
      </c>
      <c r="S25" s="254"/>
      <c r="Y25" s="254" t="s">
        <v>271</v>
      </c>
      <c r="Z25" s="254">
        <v>649.58039041703637</v>
      </c>
      <c r="AA25" s="254"/>
      <c r="AG25" s="254" t="s">
        <v>271</v>
      </c>
      <c r="AH25" s="254">
        <v>362.80771960958299</v>
      </c>
      <c r="AI25" s="254"/>
      <c r="AO25" s="254" t="s">
        <v>271</v>
      </c>
      <c r="AP25" s="254">
        <v>440.65332741792378</v>
      </c>
      <c r="AQ25" s="254"/>
      <c r="AW25" s="254" t="s">
        <v>271</v>
      </c>
      <c r="AX25" s="254">
        <v>439.13779946761332</v>
      </c>
      <c r="AY25" s="254"/>
    </row>
    <row r="26" spans="1:51" x14ac:dyDescent="0.2">
      <c r="A26" s="254" t="s">
        <v>272</v>
      </c>
      <c r="B26" s="254">
        <v>0</v>
      </c>
      <c r="C26" s="254"/>
      <c r="I26" s="254" t="s">
        <v>272</v>
      </c>
      <c r="J26" s="254">
        <v>0</v>
      </c>
      <c r="K26" s="254"/>
      <c r="Q26" s="254" t="s">
        <v>272</v>
      </c>
      <c r="R26" s="254">
        <v>0</v>
      </c>
      <c r="S26" s="254"/>
      <c r="Y26" s="254" t="s">
        <v>272</v>
      </c>
      <c r="Z26" s="254">
        <v>0</v>
      </c>
      <c r="AA26" s="254"/>
      <c r="AG26" s="254" t="s">
        <v>272</v>
      </c>
      <c r="AH26" s="254">
        <v>0</v>
      </c>
      <c r="AI26" s="254"/>
      <c r="AO26" s="254" t="s">
        <v>272</v>
      </c>
      <c r="AP26" s="254">
        <v>0</v>
      </c>
      <c r="AQ26" s="254"/>
      <c r="AW26" s="254" t="s">
        <v>272</v>
      </c>
      <c r="AX26" s="254">
        <v>0</v>
      </c>
      <c r="AY26" s="254"/>
    </row>
    <row r="27" spans="1:51" x14ac:dyDescent="0.2">
      <c r="A27" s="254" t="s">
        <v>273</v>
      </c>
      <c r="B27" s="254">
        <v>35</v>
      </c>
      <c r="C27" s="254"/>
      <c r="I27" s="254" t="s">
        <v>273</v>
      </c>
      <c r="J27" s="254">
        <v>35</v>
      </c>
      <c r="K27" s="254"/>
      <c r="Q27" s="254" t="s">
        <v>273</v>
      </c>
      <c r="R27" s="254">
        <v>35</v>
      </c>
      <c r="S27" s="254"/>
      <c r="Y27" s="254" t="s">
        <v>273</v>
      </c>
      <c r="Z27" s="254">
        <v>35</v>
      </c>
      <c r="AA27" s="254"/>
      <c r="AG27" s="254" t="s">
        <v>273</v>
      </c>
      <c r="AH27" s="254">
        <v>35</v>
      </c>
      <c r="AI27" s="254"/>
      <c r="AO27" s="254" t="s">
        <v>273</v>
      </c>
      <c r="AP27" s="254">
        <v>35</v>
      </c>
      <c r="AQ27" s="254"/>
      <c r="AW27" s="254" t="s">
        <v>273</v>
      </c>
      <c r="AX27" s="254">
        <v>35</v>
      </c>
      <c r="AY27" s="254"/>
    </row>
    <row r="28" spans="1:51" x14ac:dyDescent="0.2">
      <c r="A28" s="254" t="s">
        <v>274</v>
      </c>
      <c r="B28" s="255">
        <v>6.4197599519403195</v>
      </c>
      <c r="C28" s="254"/>
      <c r="I28" s="254" t="s">
        <v>274</v>
      </c>
      <c r="J28" s="255">
        <v>5.7287296635462441</v>
      </c>
      <c r="K28" s="254"/>
      <c r="Q28" s="254" t="s">
        <v>274</v>
      </c>
      <c r="R28" s="255">
        <v>3.4689659917250584</v>
      </c>
      <c r="S28" s="254"/>
      <c r="Y28" s="254" t="s">
        <v>274</v>
      </c>
      <c r="Z28" s="255">
        <v>2.7581631214914997</v>
      </c>
      <c r="AA28" s="254"/>
      <c r="AG28" s="254" t="s">
        <v>274</v>
      </c>
      <c r="AH28" s="255">
        <v>6.5053432435322289</v>
      </c>
      <c r="AI28" s="254"/>
      <c r="AO28" s="254" t="s">
        <v>274</v>
      </c>
      <c r="AP28" s="255">
        <v>4.4678170225292151</v>
      </c>
      <c r="AQ28" s="254"/>
      <c r="AW28" s="254" t="s">
        <v>274</v>
      </c>
      <c r="AX28" s="255">
        <v>5.6996535349798112</v>
      </c>
      <c r="AY28" s="254"/>
    </row>
    <row r="29" spans="1:51" x14ac:dyDescent="0.2">
      <c r="A29" s="254" t="s">
        <v>275</v>
      </c>
      <c r="B29" s="255">
        <v>1.0850319032661335E-7</v>
      </c>
      <c r="C29" s="254"/>
      <c r="I29" s="254" t="s">
        <v>275</v>
      </c>
      <c r="J29" s="255">
        <v>8.7951147579785328E-7</v>
      </c>
      <c r="K29" s="254"/>
      <c r="Q29" s="254" t="s">
        <v>275</v>
      </c>
      <c r="R29" s="255">
        <v>7.021902973194837E-4</v>
      </c>
      <c r="S29" s="254"/>
      <c r="Y29" s="254" t="s">
        <v>275</v>
      </c>
      <c r="Z29" s="255">
        <v>4.5890700025100562E-3</v>
      </c>
      <c r="AA29" s="254"/>
      <c r="AG29" s="254" t="s">
        <v>275</v>
      </c>
      <c r="AH29" s="255">
        <v>8.3857029249082446E-8</v>
      </c>
      <c r="AI29" s="254"/>
      <c r="AO29" s="254" t="s">
        <v>275</v>
      </c>
      <c r="AP29" s="255">
        <v>3.9556859508793374E-5</v>
      </c>
      <c r="AQ29" s="254"/>
      <c r="AW29" s="254" t="s">
        <v>275</v>
      </c>
      <c r="AX29" s="255">
        <v>9.6073111508190922E-7</v>
      </c>
      <c r="AY29" s="254"/>
    </row>
    <row r="30" spans="1:51" x14ac:dyDescent="0.2">
      <c r="A30" s="254" t="s">
        <v>276</v>
      </c>
      <c r="B30" s="255">
        <v>1.6895724577802647</v>
      </c>
      <c r="C30" s="254"/>
      <c r="I30" s="254" t="s">
        <v>276</v>
      </c>
      <c r="J30" s="255">
        <v>1.6895724577802647</v>
      </c>
      <c r="K30" s="254"/>
      <c r="Q30" s="254" t="s">
        <v>276</v>
      </c>
      <c r="R30" s="255">
        <v>1.6895724577802647</v>
      </c>
      <c r="S30" s="254"/>
      <c r="Y30" s="254" t="s">
        <v>276</v>
      </c>
      <c r="Z30" s="255">
        <v>1.6895724577802647</v>
      </c>
      <c r="AA30" s="254"/>
      <c r="AG30" s="254" t="s">
        <v>276</v>
      </c>
      <c r="AH30" s="255">
        <v>1.6895724577802647</v>
      </c>
      <c r="AI30" s="254"/>
      <c r="AO30" s="254" t="s">
        <v>276</v>
      </c>
      <c r="AP30" s="255">
        <v>1.6895724577802647</v>
      </c>
      <c r="AQ30" s="254"/>
      <c r="AW30" s="254" t="s">
        <v>276</v>
      </c>
      <c r="AX30" s="255">
        <v>1.6895724577802647</v>
      </c>
      <c r="AY30" s="254"/>
    </row>
    <row r="31" spans="1:51" x14ac:dyDescent="0.2">
      <c r="A31" s="265" t="s">
        <v>277</v>
      </c>
      <c r="B31" s="264">
        <v>2.1700638065322671E-7</v>
      </c>
      <c r="C31" s="254"/>
      <c r="I31" s="265" t="s">
        <v>277</v>
      </c>
      <c r="J31" s="264">
        <v>1.7590229515957066E-6</v>
      </c>
      <c r="K31" s="254"/>
      <c r="Q31" s="265" t="s">
        <v>277</v>
      </c>
      <c r="R31" s="264">
        <v>1.4043805946389674E-3</v>
      </c>
      <c r="S31" s="254"/>
      <c r="Y31" s="265" t="s">
        <v>277</v>
      </c>
      <c r="Z31" s="264">
        <v>9.1781400050201124E-3</v>
      </c>
      <c r="AA31" s="254"/>
      <c r="AG31" s="265" t="s">
        <v>277</v>
      </c>
      <c r="AH31" s="264">
        <v>1.6771405849816489E-7</v>
      </c>
      <c r="AI31" s="254"/>
      <c r="AO31" s="265" t="s">
        <v>277</v>
      </c>
      <c r="AP31" s="264">
        <v>7.9113719017586748E-5</v>
      </c>
      <c r="AQ31" s="254"/>
      <c r="AW31" s="265" t="s">
        <v>277</v>
      </c>
      <c r="AX31" s="264">
        <v>1.9214622301638184E-6</v>
      </c>
      <c r="AY31" s="254"/>
    </row>
    <row r="32" spans="1:51" ht="12" thickBot="1" x14ac:dyDescent="0.25">
      <c r="A32" s="256" t="s">
        <v>278</v>
      </c>
      <c r="B32" s="257">
        <v>2.0301079282503438</v>
      </c>
      <c r="C32" s="256"/>
      <c r="I32" s="256" t="s">
        <v>278</v>
      </c>
      <c r="J32" s="257">
        <v>2.0301079282503438</v>
      </c>
      <c r="K32" s="256"/>
      <c r="Q32" s="256" t="s">
        <v>278</v>
      </c>
      <c r="R32" s="257">
        <v>2.0301079282503438</v>
      </c>
      <c r="S32" s="256"/>
      <c r="Y32" s="256" t="s">
        <v>278</v>
      </c>
      <c r="Z32" s="257">
        <v>2.0301079282503438</v>
      </c>
      <c r="AA32" s="256"/>
      <c r="AG32" s="256" t="s">
        <v>278</v>
      </c>
      <c r="AH32" s="257">
        <v>2.0301079282503438</v>
      </c>
      <c r="AI32" s="256"/>
      <c r="AO32" s="256" t="s">
        <v>278</v>
      </c>
      <c r="AP32" s="257">
        <v>2.0301079282503438</v>
      </c>
      <c r="AQ32" s="256"/>
      <c r="AW32" s="256" t="s">
        <v>278</v>
      </c>
      <c r="AX32" s="257">
        <v>2.0301079282503438</v>
      </c>
      <c r="AY32" s="256"/>
    </row>
    <row r="34" spans="1:51" s="269" customFormat="1" x14ac:dyDescent="0.2"/>
    <row r="36" spans="1:51" x14ac:dyDescent="0.2">
      <c r="A36" s="251" t="s">
        <v>296</v>
      </c>
      <c r="I36" s="251" t="s">
        <v>296</v>
      </c>
      <c r="Q36" s="251" t="s">
        <v>296</v>
      </c>
      <c r="Y36" s="251" t="s">
        <v>296</v>
      </c>
      <c r="AG36" s="251" t="s">
        <v>296</v>
      </c>
      <c r="AO36" s="251" t="s">
        <v>296</v>
      </c>
      <c r="AW36" s="251" t="s">
        <v>296</v>
      </c>
    </row>
    <row r="37" spans="1:51" ht="12" thickBot="1" x14ac:dyDescent="0.25"/>
    <row r="38" spans="1:51" x14ac:dyDescent="0.2">
      <c r="A38" s="252"/>
      <c r="B38" s="252" t="s">
        <v>248</v>
      </c>
      <c r="C38" s="252" t="s">
        <v>249</v>
      </c>
      <c r="I38" s="252"/>
      <c r="J38" s="252" t="s">
        <v>252</v>
      </c>
      <c r="K38" s="252" t="s">
        <v>251</v>
      </c>
      <c r="Q38" s="252"/>
      <c r="R38" s="252" t="s">
        <v>255</v>
      </c>
      <c r="S38" s="252" t="s">
        <v>256</v>
      </c>
      <c r="Y38" s="252"/>
      <c r="Z38" s="252" t="s">
        <v>257</v>
      </c>
      <c r="AA38" s="252" t="s">
        <v>258</v>
      </c>
      <c r="AG38" s="252"/>
      <c r="AH38" s="252" t="s">
        <v>260</v>
      </c>
      <c r="AI38" s="252" t="s">
        <v>261</v>
      </c>
      <c r="AO38" s="252"/>
      <c r="AP38" s="252" t="s">
        <v>263</v>
      </c>
      <c r="AQ38" s="252" t="s">
        <v>264</v>
      </c>
      <c r="AW38" s="252"/>
      <c r="AX38" s="252" t="s">
        <v>266</v>
      </c>
      <c r="AY38" s="252" t="s">
        <v>267</v>
      </c>
    </row>
    <row r="39" spans="1:51" x14ac:dyDescent="0.2">
      <c r="A39" s="254" t="s">
        <v>268</v>
      </c>
      <c r="B39" s="254">
        <v>55.4375</v>
      </c>
      <c r="C39" s="254">
        <v>38.695652173913047</v>
      </c>
      <c r="I39" s="254" t="s">
        <v>268</v>
      </c>
      <c r="J39" s="254">
        <v>50.75</v>
      </c>
      <c r="K39" s="254">
        <v>49.521739130434781</v>
      </c>
      <c r="Q39" s="254" t="s">
        <v>268</v>
      </c>
      <c r="R39" s="254">
        <v>53.75</v>
      </c>
      <c r="S39" s="254">
        <v>20.521739130434781</v>
      </c>
      <c r="Y39" s="254" t="s">
        <v>268</v>
      </c>
      <c r="Z39" s="254">
        <v>68.875</v>
      </c>
      <c r="AA39" s="254">
        <v>43.956521739130437</v>
      </c>
      <c r="AG39" s="254" t="s">
        <v>268</v>
      </c>
      <c r="AH39" s="254">
        <v>51.0625</v>
      </c>
      <c r="AI39" s="254">
        <v>27.782608695652176</v>
      </c>
      <c r="AO39" s="254" t="s">
        <v>268</v>
      </c>
      <c r="AP39" s="254">
        <v>70</v>
      </c>
      <c r="AQ39" s="254">
        <v>43.565217391304351</v>
      </c>
      <c r="AW39" s="254" t="s">
        <v>268</v>
      </c>
      <c r="AX39" s="254">
        <v>69.4375</v>
      </c>
      <c r="AY39" s="254">
        <v>41.869565217391305</v>
      </c>
    </row>
    <row r="40" spans="1:51" x14ac:dyDescent="0.2">
      <c r="A40" s="254" t="s">
        <v>269</v>
      </c>
      <c r="B40" s="254">
        <v>361.19583333333333</v>
      </c>
      <c r="C40" s="254">
        <v>463.03952569169962</v>
      </c>
      <c r="I40" s="254" t="s">
        <v>269</v>
      </c>
      <c r="J40" s="254">
        <v>304.86666666666667</v>
      </c>
      <c r="K40" s="254">
        <v>662.07905138339925</v>
      </c>
      <c r="Q40" s="254" t="s">
        <v>269</v>
      </c>
      <c r="R40" s="254">
        <v>382.86666666666667</v>
      </c>
      <c r="S40" s="254">
        <v>359.897233201581</v>
      </c>
      <c r="Y40" s="254" t="s">
        <v>269</v>
      </c>
      <c r="Z40" s="254">
        <v>228.78333333333333</v>
      </c>
      <c r="AA40" s="254">
        <v>625.67984189723313</v>
      </c>
      <c r="AG40" s="254" t="s">
        <v>269</v>
      </c>
      <c r="AH40" s="254">
        <v>389.39583333333331</v>
      </c>
      <c r="AI40" s="254">
        <v>390.90513833992094</v>
      </c>
      <c r="AO40" s="254" t="s">
        <v>269</v>
      </c>
      <c r="AP40" s="254">
        <v>261.2</v>
      </c>
      <c r="AQ40" s="254">
        <v>529.80237154150188</v>
      </c>
      <c r="AW40" s="254" t="s">
        <v>269</v>
      </c>
      <c r="AX40" s="254">
        <v>475.46249999999998</v>
      </c>
      <c r="AY40" s="254">
        <v>536.66403162055349</v>
      </c>
    </row>
    <row r="41" spans="1:51" x14ac:dyDescent="0.2">
      <c r="A41" s="254" t="s">
        <v>270</v>
      </c>
      <c r="B41" s="254">
        <v>16</v>
      </c>
      <c r="C41" s="254">
        <v>23</v>
      </c>
      <c r="I41" s="254" t="s">
        <v>270</v>
      </c>
      <c r="J41" s="254">
        <v>16</v>
      </c>
      <c r="K41" s="254">
        <v>23</v>
      </c>
      <c r="Q41" s="254" t="s">
        <v>270</v>
      </c>
      <c r="R41" s="254">
        <v>16</v>
      </c>
      <c r="S41" s="254">
        <v>23</v>
      </c>
      <c r="Y41" s="254" t="s">
        <v>270</v>
      </c>
      <c r="Z41" s="254">
        <v>16</v>
      </c>
      <c r="AA41" s="254">
        <v>23</v>
      </c>
      <c r="AG41" s="254" t="s">
        <v>270</v>
      </c>
      <c r="AH41" s="254">
        <v>16</v>
      </c>
      <c r="AI41" s="254">
        <v>23</v>
      </c>
      <c r="AO41" s="254" t="s">
        <v>270</v>
      </c>
      <c r="AP41" s="254">
        <v>16</v>
      </c>
      <c r="AQ41" s="254">
        <v>23</v>
      </c>
      <c r="AW41" s="254" t="s">
        <v>270</v>
      </c>
      <c r="AX41" s="254">
        <v>16</v>
      </c>
      <c r="AY41" s="254">
        <v>23</v>
      </c>
    </row>
    <row r="42" spans="1:51" x14ac:dyDescent="0.2">
      <c r="A42" s="254" t="s">
        <v>271</v>
      </c>
      <c r="B42" s="254">
        <v>421.75154230317276</v>
      </c>
      <c r="C42" s="254"/>
      <c r="I42" s="254" t="s">
        <v>271</v>
      </c>
      <c r="J42" s="254">
        <v>517.26321974148061</v>
      </c>
      <c r="K42" s="254"/>
      <c r="Q42" s="254" t="s">
        <v>271</v>
      </c>
      <c r="R42" s="254">
        <v>369.20916568742655</v>
      </c>
      <c r="S42" s="254"/>
      <c r="Y42" s="254" t="s">
        <v>271</v>
      </c>
      <c r="Z42" s="254">
        <v>464.77585193889536</v>
      </c>
      <c r="AA42" s="254"/>
      <c r="AG42" s="254" t="s">
        <v>271</v>
      </c>
      <c r="AH42" s="254">
        <v>390.29325793184489</v>
      </c>
      <c r="AI42" s="254"/>
      <c r="AO42" s="254" t="s">
        <v>271</v>
      </c>
      <c r="AP42" s="254">
        <v>420.90951821386602</v>
      </c>
      <c r="AQ42" s="254"/>
      <c r="AW42" s="254" t="s">
        <v>271</v>
      </c>
      <c r="AX42" s="254">
        <v>511.85259988249123</v>
      </c>
      <c r="AY42" s="254"/>
    </row>
    <row r="43" spans="1:51" x14ac:dyDescent="0.2">
      <c r="A43" s="254" t="s">
        <v>272</v>
      </c>
      <c r="B43" s="254">
        <v>0</v>
      </c>
      <c r="C43" s="254"/>
      <c r="I43" s="254" t="s">
        <v>272</v>
      </c>
      <c r="J43" s="254">
        <v>0</v>
      </c>
      <c r="K43" s="254"/>
      <c r="Q43" s="254" t="s">
        <v>272</v>
      </c>
      <c r="R43" s="254">
        <v>0</v>
      </c>
      <c r="S43" s="254"/>
      <c r="Y43" s="254" t="s">
        <v>272</v>
      </c>
      <c r="Z43" s="254">
        <v>0</v>
      </c>
      <c r="AA43" s="254"/>
      <c r="AG43" s="254" t="s">
        <v>272</v>
      </c>
      <c r="AH43" s="254">
        <v>0</v>
      </c>
      <c r="AI43" s="254"/>
      <c r="AO43" s="254" t="s">
        <v>272</v>
      </c>
      <c r="AP43" s="254">
        <v>0</v>
      </c>
      <c r="AQ43" s="254"/>
      <c r="AW43" s="254" t="s">
        <v>272</v>
      </c>
      <c r="AX43" s="254">
        <v>0</v>
      </c>
      <c r="AY43" s="254"/>
    </row>
    <row r="44" spans="1:51" x14ac:dyDescent="0.2">
      <c r="A44" s="254" t="s">
        <v>273</v>
      </c>
      <c r="B44" s="254">
        <v>37</v>
      </c>
      <c r="C44" s="254"/>
      <c r="I44" s="254" t="s">
        <v>273</v>
      </c>
      <c r="J44" s="254">
        <v>37</v>
      </c>
      <c r="K44" s="254"/>
      <c r="Q44" s="254" t="s">
        <v>273</v>
      </c>
      <c r="R44" s="254">
        <v>37</v>
      </c>
      <c r="S44" s="254"/>
      <c r="Y44" s="254" t="s">
        <v>273</v>
      </c>
      <c r="Z44" s="254">
        <v>37</v>
      </c>
      <c r="AA44" s="254"/>
      <c r="AG44" s="254" t="s">
        <v>273</v>
      </c>
      <c r="AH44" s="254">
        <v>37</v>
      </c>
      <c r="AI44" s="254"/>
      <c r="AO44" s="254" t="s">
        <v>273</v>
      </c>
      <c r="AP44" s="254">
        <v>37</v>
      </c>
      <c r="AQ44" s="254"/>
      <c r="AW44" s="254" t="s">
        <v>273</v>
      </c>
      <c r="AX44" s="254">
        <v>37</v>
      </c>
      <c r="AY44" s="254"/>
    </row>
    <row r="45" spans="1:51" x14ac:dyDescent="0.2">
      <c r="A45" s="254" t="s">
        <v>274</v>
      </c>
      <c r="B45" s="255">
        <v>2.5041864208776903</v>
      </c>
      <c r="C45" s="254"/>
      <c r="I45" s="254" t="s">
        <v>274</v>
      </c>
      <c r="J45" s="255">
        <v>0.16589237415851169</v>
      </c>
      <c r="K45" s="254"/>
      <c r="Q45" s="254" t="s">
        <v>274</v>
      </c>
      <c r="R45" s="255">
        <v>5.3120601036239563</v>
      </c>
      <c r="S45" s="254"/>
      <c r="Y45" s="254" t="s">
        <v>274</v>
      </c>
      <c r="Z45" s="255">
        <v>3.5505149447857942</v>
      </c>
      <c r="AA45" s="254"/>
      <c r="AG45" s="254" t="s">
        <v>274</v>
      </c>
      <c r="AH45" s="255">
        <v>3.6197371033964192</v>
      </c>
      <c r="AI45" s="254"/>
      <c r="AO45" s="254" t="s">
        <v>274</v>
      </c>
      <c r="AP45" s="255">
        <v>3.9579743527897877</v>
      </c>
      <c r="AQ45" s="254"/>
      <c r="AW45" s="254" t="s">
        <v>274</v>
      </c>
      <c r="AX45" s="255">
        <v>3.7430306359070049</v>
      </c>
      <c r="AY45" s="254"/>
    </row>
    <row r="46" spans="1:51" x14ac:dyDescent="0.2">
      <c r="A46" s="254" t="s">
        <v>275</v>
      </c>
      <c r="B46" s="255">
        <v>8.404883067304315E-3</v>
      </c>
      <c r="C46" s="254"/>
      <c r="I46" s="254" t="s">
        <v>275</v>
      </c>
      <c r="J46" s="255">
        <v>0.43457241252445988</v>
      </c>
      <c r="K46" s="254"/>
      <c r="Q46" s="254" t="s">
        <v>275</v>
      </c>
      <c r="R46" s="255">
        <v>2.6800450445153942E-6</v>
      </c>
      <c r="S46" s="254"/>
      <c r="Y46" s="254" t="s">
        <v>275</v>
      </c>
      <c r="Z46" s="255">
        <v>5.3386481102216045E-4</v>
      </c>
      <c r="AA46" s="254"/>
      <c r="AG46" s="254" t="s">
        <v>275</v>
      </c>
      <c r="AH46" s="255">
        <v>4.3869193034300603E-4</v>
      </c>
      <c r="AI46" s="254"/>
      <c r="AO46" s="254" t="s">
        <v>275</v>
      </c>
      <c r="AP46" s="255">
        <v>1.6495144315945294E-4</v>
      </c>
      <c r="AQ46" s="254"/>
      <c r="AW46" s="254" t="s">
        <v>275</v>
      </c>
      <c r="AX46" s="255">
        <v>3.0818524971288724E-4</v>
      </c>
      <c r="AY46" s="254"/>
    </row>
    <row r="47" spans="1:51" x14ac:dyDescent="0.2">
      <c r="A47" s="254" t="s">
        <v>276</v>
      </c>
      <c r="B47" s="255">
        <v>1.6870936195962629</v>
      </c>
      <c r="C47" s="254"/>
      <c r="I47" s="254" t="s">
        <v>276</v>
      </c>
      <c r="J47" s="255">
        <v>1.6870936195962629</v>
      </c>
      <c r="K47" s="254"/>
      <c r="Q47" s="254" t="s">
        <v>276</v>
      </c>
      <c r="R47" s="255">
        <v>1.6870936195962629</v>
      </c>
      <c r="S47" s="254"/>
      <c r="Y47" s="254" t="s">
        <v>276</v>
      </c>
      <c r="Z47" s="255">
        <v>1.6870936195962629</v>
      </c>
      <c r="AA47" s="254"/>
      <c r="AG47" s="254" t="s">
        <v>276</v>
      </c>
      <c r="AH47" s="255">
        <v>1.6870936195962629</v>
      </c>
      <c r="AI47" s="254"/>
      <c r="AO47" s="254" t="s">
        <v>276</v>
      </c>
      <c r="AP47" s="255">
        <v>1.6870936195962629</v>
      </c>
      <c r="AQ47" s="254"/>
      <c r="AW47" s="254" t="s">
        <v>276</v>
      </c>
      <c r="AX47" s="255">
        <v>1.6870936195962629</v>
      </c>
      <c r="AY47" s="254"/>
    </row>
    <row r="48" spans="1:51" x14ac:dyDescent="0.2">
      <c r="A48" s="265" t="s">
        <v>277</v>
      </c>
      <c r="B48" s="264">
        <v>1.680976613460863E-2</v>
      </c>
      <c r="C48" s="254"/>
      <c r="I48" s="254" t="s">
        <v>277</v>
      </c>
      <c r="J48" s="255">
        <v>0.86914482504891977</v>
      </c>
      <c r="K48" s="254"/>
      <c r="Q48" s="265" t="s">
        <v>277</v>
      </c>
      <c r="R48" s="264">
        <v>5.3600900890307885E-6</v>
      </c>
      <c r="S48" s="254"/>
      <c r="Y48" s="265" t="s">
        <v>277</v>
      </c>
      <c r="Z48" s="264">
        <v>1.0677296220443209E-3</v>
      </c>
      <c r="AA48" s="254"/>
      <c r="AG48" s="265" t="s">
        <v>277</v>
      </c>
      <c r="AH48" s="264">
        <v>8.7738386068601207E-4</v>
      </c>
      <c r="AI48" s="254"/>
      <c r="AO48" s="265" t="s">
        <v>277</v>
      </c>
      <c r="AP48" s="264">
        <v>3.2990288631890588E-4</v>
      </c>
      <c r="AQ48" s="254"/>
      <c r="AW48" s="265" t="s">
        <v>277</v>
      </c>
      <c r="AX48" s="264">
        <v>6.1637049942577448E-4</v>
      </c>
      <c r="AY48" s="254"/>
    </row>
    <row r="49" spans="1:51" ht="12" thickBot="1" x14ac:dyDescent="0.25">
      <c r="A49" s="256" t="s">
        <v>278</v>
      </c>
      <c r="B49" s="257">
        <v>2.026192463029111</v>
      </c>
      <c r="C49" s="256"/>
      <c r="I49" s="256" t="s">
        <v>278</v>
      </c>
      <c r="J49" s="257">
        <v>2.026192463029111</v>
      </c>
      <c r="K49" s="256"/>
      <c r="Q49" s="256" t="s">
        <v>278</v>
      </c>
      <c r="R49" s="257">
        <v>2.026192463029111</v>
      </c>
      <c r="S49" s="256"/>
      <c r="Y49" s="256" t="s">
        <v>278</v>
      </c>
      <c r="Z49" s="257">
        <v>2.026192463029111</v>
      </c>
      <c r="AA49" s="256"/>
      <c r="AG49" s="256" t="s">
        <v>278</v>
      </c>
      <c r="AH49" s="257">
        <v>2.026192463029111</v>
      </c>
      <c r="AI49" s="256"/>
      <c r="AO49" s="256" t="s">
        <v>278</v>
      </c>
      <c r="AP49" s="257">
        <v>2.026192463029111</v>
      </c>
      <c r="AQ49" s="256"/>
      <c r="AW49" s="256" t="s">
        <v>278</v>
      </c>
      <c r="AX49" s="257">
        <v>2.026192463029111</v>
      </c>
      <c r="AY49" s="256"/>
    </row>
    <row r="51" spans="1:51" s="269" customFormat="1" x14ac:dyDescent="0.2"/>
    <row r="53" spans="1:51" x14ac:dyDescent="0.2">
      <c r="A53" s="251" t="s">
        <v>299</v>
      </c>
      <c r="I53" s="251" t="s">
        <v>299</v>
      </c>
      <c r="Q53" s="251" t="s">
        <v>299</v>
      </c>
      <c r="Y53" s="251" t="s">
        <v>299</v>
      </c>
      <c r="AG53" s="251" t="s">
        <v>299</v>
      </c>
      <c r="AO53" s="251" t="s">
        <v>299</v>
      </c>
      <c r="AW53" s="251" t="s">
        <v>299</v>
      </c>
    </row>
    <row r="54" spans="1:51" ht="12" thickBot="1" x14ac:dyDescent="0.25"/>
    <row r="55" spans="1:51" x14ac:dyDescent="0.2">
      <c r="A55" s="252"/>
      <c r="B55" s="252" t="s">
        <v>248</v>
      </c>
      <c r="C55" s="252" t="s">
        <v>249</v>
      </c>
      <c r="I55" s="252"/>
      <c r="J55" s="252" t="s">
        <v>252</v>
      </c>
      <c r="K55" s="252" t="s">
        <v>251</v>
      </c>
      <c r="Q55" s="252"/>
      <c r="R55" s="252" t="s">
        <v>255</v>
      </c>
      <c r="S55" s="252" t="s">
        <v>256</v>
      </c>
      <c r="Y55" s="252"/>
      <c r="Z55" s="252" t="s">
        <v>257</v>
      </c>
      <c r="AA55" s="252" t="s">
        <v>258</v>
      </c>
      <c r="AG55" s="252"/>
      <c r="AH55" s="252" t="s">
        <v>260</v>
      </c>
      <c r="AI55" s="252" t="s">
        <v>261</v>
      </c>
      <c r="AO55" s="252"/>
      <c r="AP55" s="252" t="s">
        <v>263</v>
      </c>
      <c r="AQ55" s="252" t="s">
        <v>264</v>
      </c>
      <c r="AW55" s="252"/>
      <c r="AX55" s="252" t="s">
        <v>266</v>
      </c>
      <c r="AY55" s="252" t="s">
        <v>267</v>
      </c>
    </row>
    <row r="56" spans="1:51" x14ac:dyDescent="0.2">
      <c r="A56" s="254" t="s">
        <v>268</v>
      </c>
      <c r="B56" s="254">
        <v>38.3125</v>
      </c>
      <c r="C56" s="254">
        <v>38.695652173913047</v>
      </c>
      <c r="I56" s="254" t="s">
        <v>268</v>
      </c>
      <c r="J56" s="254">
        <v>37.3125</v>
      </c>
      <c r="K56" s="254">
        <v>49.521739130434781</v>
      </c>
      <c r="Q56" s="254" t="s">
        <v>268</v>
      </c>
      <c r="R56" s="254">
        <v>47</v>
      </c>
      <c r="S56" s="254">
        <v>20.521739130434781</v>
      </c>
      <c r="Y56" s="254" t="s">
        <v>268</v>
      </c>
      <c r="Z56" s="254">
        <v>23.75</v>
      </c>
      <c r="AA56" s="254">
        <v>43.956521739130437</v>
      </c>
      <c r="AG56" s="254" t="s">
        <v>268</v>
      </c>
      <c r="AH56" s="254">
        <v>21.9375</v>
      </c>
      <c r="AI56" s="254">
        <v>27.782608695652176</v>
      </c>
      <c r="AO56" s="254" t="s">
        <v>268</v>
      </c>
      <c r="AP56" s="254">
        <v>28.3125</v>
      </c>
      <c r="AQ56" s="254">
        <v>43.565217391304351</v>
      </c>
      <c r="AW56" s="254" t="s">
        <v>268</v>
      </c>
      <c r="AX56" s="254">
        <v>21.4375</v>
      </c>
      <c r="AY56" s="254">
        <v>41.869565217391305</v>
      </c>
    </row>
    <row r="57" spans="1:51" x14ac:dyDescent="0.2">
      <c r="A57" s="254" t="s">
        <v>269</v>
      </c>
      <c r="B57" s="254">
        <v>903.0291666666667</v>
      </c>
      <c r="C57" s="254">
        <v>463.03952569169962</v>
      </c>
      <c r="I57" s="254" t="s">
        <v>269</v>
      </c>
      <c r="J57" s="254">
        <v>745.5625</v>
      </c>
      <c r="K57" s="254">
        <v>662.07905138339925</v>
      </c>
      <c r="Q57" s="254" t="s">
        <v>269</v>
      </c>
      <c r="R57" s="254">
        <v>613.73333333333335</v>
      </c>
      <c r="S57" s="254">
        <v>359.897233201581</v>
      </c>
      <c r="Y57" s="254" t="s">
        <v>269</v>
      </c>
      <c r="Z57" s="254">
        <v>571.26666666666665</v>
      </c>
      <c r="AA57" s="254">
        <v>625.67984189723313</v>
      </c>
      <c r="AG57" s="254" t="s">
        <v>269</v>
      </c>
      <c r="AH57" s="254">
        <v>419.92916666666667</v>
      </c>
      <c r="AI57" s="254">
        <v>390.90513833992094</v>
      </c>
      <c r="AO57" s="254" t="s">
        <v>269</v>
      </c>
      <c r="AP57" s="254">
        <v>453.02916666666664</v>
      </c>
      <c r="AQ57" s="254">
        <v>529.80237154150188</v>
      </c>
      <c r="AW57" s="254" t="s">
        <v>269</v>
      </c>
      <c r="AX57" s="254">
        <v>273.0625</v>
      </c>
      <c r="AY57" s="254">
        <v>536.66403162055349</v>
      </c>
    </row>
    <row r="58" spans="1:51" x14ac:dyDescent="0.2">
      <c r="A58" s="254" t="s">
        <v>270</v>
      </c>
      <c r="B58" s="254">
        <v>16</v>
      </c>
      <c r="C58" s="254">
        <v>23</v>
      </c>
      <c r="I58" s="254" t="s">
        <v>270</v>
      </c>
      <c r="J58" s="254">
        <v>16</v>
      </c>
      <c r="K58" s="254">
        <v>23</v>
      </c>
      <c r="Q58" s="254" t="s">
        <v>270</v>
      </c>
      <c r="R58" s="254">
        <v>16</v>
      </c>
      <c r="S58" s="254">
        <v>23</v>
      </c>
      <c r="Y58" s="254" t="s">
        <v>270</v>
      </c>
      <c r="Z58" s="254">
        <v>16</v>
      </c>
      <c r="AA58" s="254">
        <v>23</v>
      </c>
      <c r="AG58" s="254" t="s">
        <v>270</v>
      </c>
      <c r="AH58" s="254">
        <v>16</v>
      </c>
      <c r="AI58" s="254">
        <v>23</v>
      </c>
      <c r="AO58" s="254" t="s">
        <v>270</v>
      </c>
      <c r="AP58" s="254">
        <v>16</v>
      </c>
      <c r="AQ58" s="254">
        <v>23</v>
      </c>
      <c r="AW58" s="254" t="s">
        <v>270</v>
      </c>
      <c r="AX58" s="254">
        <v>16</v>
      </c>
      <c r="AY58" s="254">
        <v>23</v>
      </c>
    </row>
    <row r="59" spans="1:51" x14ac:dyDescent="0.2">
      <c r="A59" s="254" t="s">
        <v>271</v>
      </c>
      <c r="B59" s="254">
        <v>641.41370446533494</v>
      </c>
      <c r="C59" s="254"/>
      <c r="I59" s="254" t="s">
        <v>271</v>
      </c>
      <c r="J59" s="254">
        <v>695.92369271445364</v>
      </c>
      <c r="K59" s="254"/>
      <c r="Q59" s="254" t="s">
        <v>271</v>
      </c>
      <c r="R59" s="254">
        <v>462.80376028202119</v>
      </c>
      <c r="S59" s="254"/>
      <c r="Y59" s="254" t="s">
        <v>271</v>
      </c>
      <c r="Z59" s="254">
        <v>603.62044653348994</v>
      </c>
      <c r="AA59" s="254"/>
      <c r="AG59" s="254" t="s">
        <v>271</v>
      </c>
      <c r="AH59" s="254">
        <v>402.67163631022322</v>
      </c>
      <c r="AI59" s="254"/>
      <c r="AO59" s="254" t="s">
        <v>271</v>
      </c>
      <c r="AP59" s="254">
        <v>498.67809929494706</v>
      </c>
      <c r="AQ59" s="254"/>
      <c r="AW59" s="254" t="s">
        <v>271</v>
      </c>
      <c r="AX59" s="254">
        <v>429.79854582843717</v>
      </c>
      <c r="AY59" s="254"/>
    </row>
    <row r="60" spans="1:51" x14ac:dyDescent="0.2">
      <c r="A60" s="254" t="s">
        <v>272</v>
      </c>
      <c r="B60" s="254">
        <v>0</v>
      </c>
      <c r="C60" s="254"/>
      <c r="I60" s="254" t="s">
        <v>272</v>
      </c>
      <c r="J60" s="254">
        <v>0</v>
      </c>
      <c r="K60" s="254"/>
      <c r="Q60" s="254" t="s">
        <v>272</v>
      </c>
      <c r="R60" s="254">
        <v>0</v>
      </c>
      <c r="S60" s="254"/>
      <c r="Y60" s="254" t="s">
        <v>272</v>
      </c>
      <c r="Z60" s="254">
        <v>0</v>
      </c>
      <c r="AA60" s="254"/>
      <c r="AG60" s="254" t="s">
        <v>272</v>
      </c>
      <c r="AH60" s="254">
        <v>0</v>
      </c>
      <c r="AI60" s="254"/>
      <c r="AO60" s="254" t="s">
        <v>272</v>
      </c>
      <c r="AP60" s="254">
        <v>0</v>
      </c>
      <c r="AQ60" s="254"/>
      <c r="AW60" s="254" t="s">
        <v>272</v>
      </c>
      <c r="AX60" s="254">
        <v>0</v>
      </c>
      <c r="AY60" s="254"/>
    </row>
    <row r="61" spans="1:51" x14ac:dyDescent="0.2">
      <c r="A61" s="254" t="s">
        <v>273</v>
      </c>
      <c r="B61" s="254">
        <v>37</v>
      </c>
      <c r="C61" s="254"/>
      <c r="I61" s="254" t="s">
        <v>273</v>
      </c>
      <c r="J61" s="254">
        <v>37</v>
      </c>
      <c r="K61" s="254"/>
      <c r="Q61" s="254" t="s">
        <v>273</v>
      </c>
      <c r="R61" s="254">
        <v>37</v>
      </c>
      <c r="S61" s="254"/>
      <c r="Y61" s="254" t="s">
        <v>273</v>
      </c>
      <c r="Z61" s="254">
        <v>37</v>
      </c>
      <c r="AA61" s="254"/>
      <c r="AG61" s="254" t="s">
        <v>273</v>
      </c>
      <c r="AH61" s="254">
        <v>37</v>
      </c>
      <c r="AI61" s="254"/>
      <c r="AO61" s="254" t="s">
        <v>273</v>
      </c>
      <c r="AP61" s="254">
        <v>37</v>
      </c>
      <c r="AQ61" s="254"/>
      <c r="AW61" s="254" t="s">
        <v>273</v>
      </c>
      <c r="AX61" s="254">
        <v>37</v>
      </c>
      <c r="AY61" s="254"/>
    </row>
    <row r="62" spans="1:51" x14ac:dyDescent="0.2">
      <c r="A62" s="254" t="s">
        <v>274</v>
      </c>
      <c r="B62" s="255">
        <v>-4.6472258838674903E-2</v>
      </c>
      <c r="C62" s="254"/>
      <c r="I62" s="254" t="s">
        <v>274</v>
      </c>
      <c r="J62" s="255">
        <v>-1.4216719494983614</v>
      </c>
      <c r="K62" s="254"/>
      <c r="Q62" s="254" t="s">
        <v>274</v>
      </c>
      <c r="R62" s="255">
        <v>3.7807905864701357</v>
      </c>
      <c r="S62" s="254"/>
      <c r="Y62" s="254" t="s">
        <v>274</v>
      </c>
      <c r="Z62" s="255">
        <v>-2.526394673995263</v>
      </c>
      <c r="AA62" s="254"/>
      <c r="AG62" s="254" t="s">
        <v>274</v>
      </c>
      <c r="AH62" s="255">
        <v>-0.89476436144703542</v>
      </c>
      <c r="AI62" s="254"/>
      <c r="AO62" s="254" t="s">
        <v>274</v>
      </c>
      <c r="AP62" s="255">
        <v>-2.0981120672858777</v>
      </c>
      <c r="AQ62" s="254"/>
      <c r="AW62" s="254" t="s">
        <v>274</v>
      </c>
      <c r="AX62" s="255">
        <v>-3.0274111150137362</v>
      </c>
      <c r="AY62" s="254"/>
    </row>
    <row r="63" spans="1:51" x14ac:dyDescent="0.2">
      <c r="A63" s="254" t="s">
        <v>275</v>
      </c>
      <c r="B63" s="255">
        <v>0.48159188739109687</v>
      </c>
      <c r="C63" s="254"/>
      <c r="I63" s="254" t="s">
        <v>275</v>
      </c>
      <c r="J63" s="255">
        <v>8.1748211940363094E-2</v>
      </c>
      <c r="K63" s="254"/>
      <c r="Q63" s="254" t="s">
        <v>275</v>
      </c>
      <c r="R63" s="255">
        <v>2.763690761979472E-4</v>
      </c>
      <c r="S63" s="254"/>
      <c r="Y63" s="254" t="s">
        <v>275</v>
      </c>
      <c r="Z63" s="255">
        <v>7.9663453182234681E-3</v>
      </c>
      <c r="AA63" s="254"/>
      <c r="AG63" s="254" t="s">
        <v>275</v>
      </c>
      <c r="AH63" s="255">
        <v>0.18834851651298584</v>
      </c>
      <c r="AI63" s="254"/>
      <c r="AO63" s="254" t="s">
        <v>275</v>
      </c>
      <c r="AP63" s="255">
        <v>2.139109326367946E-2</v>
      </c>
      <c r="AQ63" s="254"/>
      <c r="AW63" s="254" t="s">
        <v>275</v>
      </c>
      <c r="AX63" s="255">
        <v>2.2371242802637402E-3</v>
      </c>
      <c r="AY63" s="254"/>
    </row>
    <row r="64" spans="1:51" x14ac:dyDescent="0.2">
      <c r="A64" s="254" t="s">
        <v>276</v>
      </c>
      <c r="B64" s="255">
        <v>1.6870936195962629</v>
      </c>
      <c r="C64" s="254"/>
      <c r="I64" s="254" t="s">
        <v>276</v>
      </c>
      <c r="J64" s="255">
        <v>1.6870936195962629</v>
      </c>
      <c r="K64" s="254"/>
      <c r="Q64" s="254" t="s">
        <v>276</v>
      </c>
      <c r="R64" s="255">
        <v>1.6870936195962629</v>
      </c>
      <c r="S64" s="254"/>
      <c r="Y64" s="254" t="s">
        <v>276</v>
      </c>
      <c r="Z64" s="255">
        <v>1.6870936195962629</v>
      </c>
      <c r="AA64" s="254"/>
      <c r="AG64" s="254" t="s">
        <v>276</v>
      </c>
      <c r="AH64" s="255">
        <v>1.6870936195962629</v>
      </c>
      <c r="AI64" s="254"/>
      <c r="AO64" s="254" t="s">
        <v>276</v>
      </c>
      <c r="AP64" s="255">
        <v>1.6870936195962629</v>
      </c>
      <c r="AQ64" s="254"/>
      <c r="AW64" s="254" t="s">
        <v>276</v>
      </c>
      <c r="AX64" s="255">
        <v>1.6870936195962629</v>
      </c>
      <c r="AY64" s="254"/>
    </row>
    <row r="65" spans="1:51" x14ac:dyDescent="0.2">
      <c r="A65" s="254" t="s">
        <v>277</v>
      </c>
      <c r="B65" s="255">
        <v>0.96318377478219375</v>
      </c>
      <c r="C65" s="254"/>
      <c r="I65" s="254" t="s">
        <v>277</v>
      </c>
      <c r="J65" s="255">
        <v>0.16349642388072619</v>
      </c>
      <c r="K65" s="254"/>
      <c r="Q65" s="265" t="s">
        <v>277</v>
      </c>
      <c r="R65" s="264">
        <v>5.527381523958944E-4</v>
      </c>
      <c r="S65" s="254"/>
      <c r="Y65" s="265" t="s">
        <v>277</v>
      </c>
      <c r="Z65" s="264">
        <v>1.5932690636446936E-2</v>
      </c>
      <c r="AA65" s="254"/>
      <c r="AG65" s="254" t="s">
        <v>277</v>
      </c>
      <c r="AH65" s="255">
        <v>0.37669703302597168</v>
      </c>
      <c r="AI65" s="254"/>
      <c r="AO65" s="265" t="s">
        <v>277</v>
      </c>
      <c r="AP65" s="264">
        <v>4.278218652735892E-2</v>
      </c>
      <c r="AQ65" s="254"/>
      <c r="AW65" s="265" t="s">
        <v>277</v>
      </c>
      <c r="AX65" s="264">
        <v>4.4742485605274804E-3</v>
      </c>
      <c r="AY65" s="254"/>
    </row>
    <row r="66" spans="1:51" ht="12" thickBot="1" x14ac:dyDescent="0.25">
      <c r="A66" s="256" t="s">
        <v>278</v>
      </c>
      <c r="B66" s="257">
        <v>2.026192463029111</v>
      </c>
      <c r="C66" s="256"/>
      <c r="I66" s="256" t="s">
        <v>278</v>
      </c>
      <c r="J66" s="257">
        <v>2.026192463029111</v>
      </c>
      <c r="K66" s="256"/>
      <c r="Q66" s="256" t="s">
        <v>278</v>
      </c>
      <c r="R66" s="257">
        <v>2.026192463029111</v>
      </c>
      <c r="S66" s="256"/>
      <c r="Y66" s="256" t="s">
        <v>278</v>
      </c>
      <c r="Z66" s="257">
        <v>2.026192463029111</v>
      </c>
      <c r="AA66" s="256"/>
      <c r="AG66" s="256" t="s">
        <v>278</v>
      </c>
      <c r="AH66" s="257">
        <v>2.026192463029111</v>
      </c>
      <c r="AI66" s="256"/>
      <c r="AO66" s="256" t="s">
        <v>278</v>
      </c>
      <c r="AP66" s="257">
        <v>2.026192463029111</v>
      </c>
      <c r="AQ66" s="256"/>
      <c r="AW66" s="256" t="s">
        <v>278</v>
      </c>
      <c r="AX66" s="257">
        <v>2.026192463029111</v>
      </c>
      <c r="AY66" s="256"/>
    </row>
    <row r="68" spans="1:51" ht="14.2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51" ht="14.2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51" ht="14.2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51" ht="14.2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51" ht="14.2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51" ht="14.2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51" ht="14.2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51" ht="14.2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51" ht="14.2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51" ht="14.2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51" ht="14.2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51" ht="14.2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51" ht="14.2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14.2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B1:K171"/>
  <sheetViews>
    <sheetView tabSelected="1" view="pageBreakPreview" zoomScale="90" zoomScaleNormal="90" zoomScaleSheetLayoutView="90" workbookViewId="0">
      <selection activeCell="T10" sqref="T10"/>
    </sheetView>
  </sheetViews>
  <sheetFormatPr defaultRowHeight="11.25" x14ac:dyDescent="0.2"/>
  <cols>
    <col min="1" max="1" width="1.5" style="3" customWidth="1"/>
    <col min="2" max="2" width="19.5" style="3" bestFit="1" customWidth="1"/>
    <col min="3" max="3" width="6.5" style="3" customWidth="1"/>
    <col min="4" max="8" width="7.375" style="3" customWidth="1"/>
    <col min="9" max="9" width="7.375" style="18" customWidth="1"/>
    <col min="10" max="10" width="5" style="3" bestFit="1" customWidth="1"/>
    <col min="11" max="11" width="9" style="3" customWidth="1"/>
    <col min="12" max="19" width="9" style="3"/>
    <col min="20" max="20" width="2.75" style="3" customWidth="1"/>
    <col min="21" max="16384" width="9" style="3"/>
  </cols>
  <sheetData>
    <row r="1" spans="2:11" ht="24" customHeight="1" x14ac:dyDescent="0.2">
      <c r="B1" s="319" t="s">
        <v>76</v>
      </c>
      <c r="C1" s="320"/>
      <c r="D1" s="320"/>
      <c r="E1" s="320"/>
      <c r="F1" s="320"/>
      <c r="G1" s="320"/>
      <c r="H1" s="321"/>
    </row>
    <row r="2" spans="2:11" s="101" customFormat="1" ht="21" customHeight="1" x14ac:dyDescent="0.2">
      <c r="B2" s="64" t="s">
        <v>20</v>
      </c>
      <c r="C2" s="64" t="s">
        <v>54</v>
      </c>
      <c r="D2" s="44" t="s">
        <v>43</v>
      </c>
      <c r="E2" s="48" t="s">
        <v>44</v>
      </c>
      <c r="F2" s="137" t="s">
        <v>71</v>
      </c>
      <c r="G2" s="64" t="s">
        <v>72</v>
      </c>
      <c r="H2" s="64" t="s">
        <v>73</v>
      </c>
      <c r="I2" s="161"/>
    </row>
    <row r="3" spans="2:11" x14ac:dyDescent="0.2">
      <c r="B3" s="65" t="s">
        <v>23</v>
      </c>
      <c r="C3" s="138">
        <f>files!K2</f>
        <v>0.91304347826086951</v>
      </c>
      <c r="D3" s="45">
        <f>files!L2</f>
        <v>32.739130434782609</v>
      </c>
      <c r="E3" s="45">
        <f>files!M2</f>
        <v>27.003732723971108</v>
      </c>
      <c r="F3" s="138">
        <f t="shared" ref="F3:F9" si="0">_xlfn.CONFIDENCE.T(0.05,E3,23)</f>
        <v>11.677289695622735</v>
      </c>
      <c r="G3" s="139">
        <f t="shared" ref="G3:G9" si="1">D3-F3</f>
        <v>21.061840739159877</v>
      </c>
      <c r="H3" s="139">
        <f t="shared" ref="H3:H9" si="2">D3+F3</f>
        <v>44.416420130405342</v>
      </c>
      <c r="I3" s="162"/>
    </row>
    <row r="4" spans="2:11" x14ac:dyDescent="0.2">
      <c r="B4" s="65" t="s">
        <v>24</v>
      </c>
      <c r="C4" s="138">
        <f>files!K3</f>
        <v>0.95652173913043481</v>
      </c>
      <c r="D4" s="45">
        <f>files!L3</f>
        <v>39.695652173913047</v>
      </c>
      <c r="E4" s="45">
        <f>files!M3</f>
        <v>29.554933110163606</v>
      </c>
      <c r="F4" s="138">
        <f t="shared" si="0"/>
        <v>12.780511471874021</v>
      </c>
      <c r="G4" s="139">
        <f t="shared" si="1"/>
        <v>26.915140702039025</v>
      </c>
      <c r="H4" s="139">
        <f t="shared" si="2"/>
        <v>52.476163645787068</v>
      </c>
      <c r="I4" s="162"/>
    </row>
    <row r="5" spans="2:11" x14ac:dyDescent="0.2">
      <c r="B5" s="65" t="s">
        <v>25</v>
      </c>
      <c r="C5" s="138">
        <f>files!K4</f>
        <v>1</v>
      </c>
      <c r="D5" s="45">
        <f>files!L4</f>
        <v>58.086956521739133</v>
      </c>
      <c r="E5" s="45">
        <f>files!M4</f>
        <v>26.441896925967292</v>
      </c>
      <c r="F5" s="138">
        <f t="shared" si="0"/>
        <v>11.434333677589049</v>
      </c>
      <c r="G5" s="139">
        <f t="shared" si="1"/>
        <v>46.652622844150088</v>
      </c>
      <c r="H5" s="139">
        <f t="shared" si="2"/>
        <v>69.521290199328178</v>
      </c>
      <c r="I5" s="162"/>
    </row>
    <row r="6" spans="2:11" x14ac:dyDescent="0.2">
      <c r="B6" s="65" t="s">
        <v>75</v>
      </c>
      <c r="C6" s="138">
        <f>files!K5</f>
        <v>0.43478260869565216</v>
      </c>
      <c r="D6" s="45">
        <f>files!L5</f>
        <v>12.739130434782609</v>
      </c>
      <c r="E6" s="45">
        <f>files!M5</f>
        <v>19.868241884301757</v>
      </c>
      <c r="F6" s="138">
        <f t="shared" si="0"/>
        <v>8.5916720698300004</v>
      </c>
      <c r="G6" s="139">
        <f t="shared" si="1"/>
        <v>4.1474583649526089</v>
      </c>
      <c r="H6" s="139">
        <f t="shared" si="2"/>
        <v>21.33080250461261</v>
      </c>
      <c r="I6" s="162"/>
    </row>
    <row r="7" spans="2:11" x14ac:dyDescent="0.2">
      <c r="B7" s="65" t="s">
        <v>26</v>
      </c>
      <c r="C7" s="138">
        <f>files!K6</f>
        <v>0.86956521739130432</v>
      </c>
      <c r="D7" s="45">
        <f>files!L6</f>
        <v>26.521739130434781</v>
      </c>
      <c r="E7" s="45">
        <f>files!M6</f>
        <v>21.13564323648</v>
      </c>
      <c r="F7" s="138">
        <f t="shared" si="0"/>
        <v>9.1397375132741043</v>
      </c>
      <c r="G7" s="139">
        <f t="shared" si="1"/>
        <v>17.382001617160675</v>
      </c>
      <c r="H7" s="139">
        <f t="shared" si="2"/>
        <v>35.661476643708887</v>
      </c>
      <c r="I7" s="162"/>
    </row>
    <row r="8" spans="2:11" x14ac:dyDescent="0.2">
      <c r="B8" s="65" t="s">
        <v>27</v>
      </c>
      <c r="C8" s="138">
        <f>files!K7</f>
        <v>0.78260869565217395</v>
      </c>
      <c r="D8" s="45">
        <f>files!L7</f>
        <v>32.130434782608695</v>
      </c>
      <c r="E8" s="45">
        <f>files!M7</f>
        <v>29.005178766160309</v>
      </c>
      <c r="F8" s="138">
        <f t="shared" si="0"/>
        <v>12.54277986632251</v>
      </c>
      <c r="G8" s="139">
        <f t="shared" si="1"/>
        <v>19.587654916286183</v>
      </c>
      <c r="H8" s="139">
        <f t="shared" si="2"/>
        <v>44.673214648931207</v>
      </c>
      <c r="I8" s="162"/>
    </row>
    <row r="9" spans="2:11" x14ac:dyDescent="0.2">
      <c r="B9" s="163" t="s">
        <v>28</v>
      </c>
      <c r="C9" s="164">
        <f>files!K8</f>
        <v>0.82608695652173914</v>
      </c>
      <c r="D9" s="45">
        <f>files!L8</f>
        <v>25.260869565217391</v>
      </c>
      <c r="E9" s="45">
        <f>files!M8</f>
        <v>25.641261831282705</v>
      </c>
      <c r="F9" s="164">
        <f t="shared" si="0"/>
        <v>11.088113099986645</v>
      </c>
      <c r="G9" s="165">
        <f t="shared" si="1"/>
        <v>14.172756465230746</v>
      </c>
      <c r="H9" s="165">
        <f t="shared" si="2"/>
        <v>36.348982665204034</v>
      </c>
      <c r="I9" s="162"/>
    </row>
    <row r="10" spans="2:11" ht="24" customHeight="1" x14ac:dyDescent="0.2">
      <c r="B10" s="322" t="s">
        <v>77</v>
      </c>
      <c r="C10" s="323"/>
      <c r="D10" s="323"/>
      <c r="E10" s="323"/>
      <c r="F10" s="323"/>
      <c r="G10" s="323"/>
      <c r="H10" s="324"/>
      <c r="I10" s="162"/>
    </row>
    <row r="11" spans="2:11" s="132" customFormat="1" ht="22.5" x14ac:dyDescent="0.2">
      <c r="B11" s="166" t="s">
        <v>20</v>
      </c>
      <c r="C11" s="166" t="s">
        <v>54</v>
      </c>
      <c r="D11" s="167" t="s">
        <v>41</v>
      </c>
      <c r="E11" s="167" t="s">
        <v>42</v>
      </c>
      <c r="F11" s="168" t="s">
        <v>71</v>
      </c>
      <c r="G11" s="166" t="s">
        <v>72</v>
      </c>
      <c r="H11" s="166" t="s">
        <v>73</v>
      </c>
      <c r="I11" s="161"/>
    </row>
    <row r="12" spans="2:11" x14ac:dyDescent="0.2">
      <c r="B12" s="66" t="s">
        <v>23</v>
      </c>
      <c r="C12" s="141">
        <f>files!K10</f>
        <v>1</v>
      </c>
      <c r="D12" s="43">
        <f>files!L10</f>
        <v>51.956521739130437</v>
      </c>
      <c r="E12" s="43">
        <f>files!M10</f>
        <v>14.806258691603617</v>
      </c>
      <c r="F12" s="141">
        <f t="shared" ref="F12:F18" si="3">_xlfn.CONFIDENCE.T(0.05,E12,23)</f>
        <v>6.4027063894284328</v>
      </c>
      <c r="G12" s="142">
        <f t="shared" ref="G12:G18" si="4">D12-F12</f>
        <v>45.553815349702006</v>
      </c>
      <c r="H12" s="142">
        <f t="shared" ref="H12:H18" si="5">D12+F12</f>
        <v>58.359228128558868</v>
      </c>
      <c r="I12" s="162"/>
      <c r="K12" s="146"/>
    </row>
    <row r="13" spans="2:11" x14ac:dyDescent="0.2">
      <c r="B13" s="66" t="s">
        <v>24</v>
      </c>
      <c r="C13" s="141">
        <f>files!K11</f>
        <v>1</v>
      </c>
      <c r="D13" s="43">
        <f>files!L11</f>
        <v>44.434782608695649</v>
      </c>
      <c r="E13" s="43">
        <f>files!M11</f>
        <v>18.431263181089697</v>
      </c>
      <c r="F13" s="141">
        <f t="shared" si="3"/>
        <v>7.9702758808152883</v>
      </c>
      <c r="G13" s="142">
        <f t="shared" si="4"/>
        <v>36.464506727880362</v>
      </c>
      <c r="H13" s="142">
        <f t="shared" si="5"/>
        <v>52.405058489510935</v>
      </c>
      <c r="I13" s="162"/>
      <c r="K13" s="38"/>
    </row>
    <row r="14" spans="2:11" x14ac:dyDescent="0.2">
      <c r="B14" s="66" t="s">
        <v>25</v>
      </c>
      <c r="C14" s="141">
        <f>files!K12</f>
        <v>1</v>
      </c>
      <c r="D14" s="43">
        <f>files!L12</f>
        <v>53.347826086956523</v>
      </c>
      <c r="E14" s="43">
        <f>files!M12</f>
        <v>19.692196644753778</v>
      </c>
      <c r="F14" s="141">
        <f t="shared" si="3"/>
        <v>8.5155443995278794</v>
      </c>
      <c r="G14" s="142">
        <f t="shared" si="4"/>
        <v>44.832281687428647</v>
      </c>
      <c r="H14" s="142">
        <f t="shared" si="5"/>
        <v>61.863370486484399</v>
      </c>
      <c r="I14" s="162"/>
    </row>
    <row r="15" spans="2:11" x14ac:dyDescent="0.2">
      <c r="B15" s="66" t="s">
        <v>75</v>
      </c>
      <c r="C15" s="141">
        <f>files!K13</f>
        <v>1</v>
      </c>
      <c r="D15" s="43">
        <f>files!L13</f>
        <v>45.565217391304351</v>
      </c>
      <c r="E15" s="43">
        <f>files!M13</f>
        <v>19.265669152799706</v>
      </c>
      <c r="F15" s="141">
        <f t="shared" si="3"/>
        <v>8.331100080751396</v>
      </c>
      <c r="G15" s="142">
        <f t="shared" si="4"/>
        <v>37.234117310552953</v>
      </c>
      <c r="H15" s="142">
        <f t="shared" si="5"/>
        <v>53.896317472055749</v>
      </c>
      <c r="I15" s="162"/>
    </row>
    <row r="16" spans="2:11" x14ac:dyDescent="0.2">
      <c r="B16" s="66" t="s">
        <v>26</v>
      </c>
      <c r="C16" s="141">
        <f>files!K14</f>
        <v>0.91304347826086951</v>
      </c>
      <c r="D16" s="43">
        <f>files!L14</f>
        <v>34.608695652173914</v>
      </c>
      <c r="E16" s="43">
        <f>files!M14</f>
        <v>20.341938609757971</v>
      </c>
      <c r="F16" s="141">
        <f t="shared" si="3"/>
        <v>8.796513894757032</v>
      </c>
      <c r="G16" s="142">
        <f t="shared" si="4"/>
        <v>25.81218175741688</v>
      </c>
      <c r="H16" s="142">
        <f t="shared" si="5"/>
        <v>43.405209546930948</v>
      </c>
      <c r="I16" s="162"/>
    </row>
    <row r="17" spans="2:10" x14ac:dyDescent="0.2">
      <c r="B17" s="66" t="s">
        <v>27</v>
      </c>
      <c r="C17" s="141">
        <f>files!K15</f>
        <v>1</v>
      </c>
      <c r="D17" s="43">
        <f>files!L15</f>
        <v>49.521739130434781</v>
      </c>
      <c r="E17" s="43">
        <f>files!M15</f>
        <v>19.1094207257653</v>
      </c>
      <c r="F17" s="141">
        <f t="shared" si="3"/>
        <v>8.2635331941429193</v>
      </c>
      <c r="G17" s="142">
        <f t="shared" si="4"/>
        <v>41.258205936291859</v>
      </c>
      <c r="H17" s="142">
        <f t="shared" si="5"/>
        <v>57.785272324577704</v>
      </c>
      <c r="I17" s="162"/>
    </row>
    <row r="18" spans="2:10" x14ac:dyDescent="0.2">
      <c r="B18" s="66" t="s">
        <v>28</v>
      </c>
      <c r="C18" s="141">
        <f>files!K16</f>
        <v>1</v>
      </c>
      <c r="D18" s="43">
        <f>files!L16</f>
        <v>60.608695652173914</v>
      </c>
      <c r="E18" s="43">
        <f>files!M16</f>
        <v>15.643003462003486</v>
      </c>
      <c r="F18" s="141">
        <f t="shared" si="3"/>
        <v>6.7645419617596234</v>
      </c>
      <c r="G18" s="142">
        <f t="shared" si="4"/>
        <v>53.844153690414288</v>
      </c>
      <c r="H18" s="142">
        <f t="shared" si="5"/>
        <v>67.37323761393354</v>
      </c>
      <c r="I18" s="162"/>
    </row>
    <row r="19" spans="2:10" ht="23.25" customHeight="1" x14ac:dyDescent="0.2">
      <c r="B19" s="322" t="s">
        <v>78</v>
      </c>
      <c r="C19" s="323"/>
      <c r="D19" s="323"/>
      <c r="E19" s="323"/>
      <c r="F19" s="323"/>
      <c r="G19" s="323"/>
      <c r="H19" s="324"/>
      <c r="I19" s="162"/>
    </row>
    <row r="20" spans="2:10" s="132" customFormat="1" ht="22.5" x14ac:dyDescent="0.2">
      <c r="B20" s="134" t="s">
        <v>20</v>
      </c>
      <c r="C20" s="134" t="s">
        <v>54</v>
      </c>
      <c r="D20" s="19" t="s">
        <v>39</v>
      </c>
      <c r="E20" s="19" t="s">
        <v>40</v>
      </c>
      <c r="F20" s="143" t="s">
        <v>71</v>
      </c>
      <c r="G20" s="134" t="s">
        <v>72</v>
      </c>
      <c r="H20" s="134" t="s">
        <v>73</v>
      </c>
      <c r="I20" s="161"/>
    </row>
    <row r="21" spans="2:10" x14ac:dyDescent="0.2">
      <c r="B21" s="67" t="s">
        <v>23</v>
      </c>
      <c r="C21" s="144">
        <f>files!K18</f>
        <v>1</v>
      </c>
      <c r="D21" s="20">
        <f>files!L18</f>
        <v>38.695652173913047</v>
      </c>
      <c r="E21" s="20">
        <f>files!M18</f>
        <v>21.518353229085623</v>
      </c>
      <c r="F21" s="144">
        <f t="shared" ref="F21:F27" si="6">_xlfn.CONFIDENCE.T(0.05,E21,23)</f>
        <v>9.3052337244367322</v>
      </c>
      <c r="G21" s="145">
        <f t="shared" ref="G21:G27" si="7">D21-F21</f>
        <v>29.390418449476314</v>
      </c>
      <c r="H21" s="145">
        <f t="shared" ref="H21:H27" si="8">D21+F21</f>
        <v>48.000885898349779</v>
      </c>
      <c r="I21" s="162"/>
    </row>
    <row r="22" spans="2:10" x14ac:dyDescent="0.2">
      <c r="B22" s="67" t="s">
        <v>24</v>
      </c>
      <c r="C22" s="144">
        <f>files!K19</f>
        <v>1</v>
      </c>
      <c r="D22" s="20">
        <f>files!L19</f>
        <v>49.521739130434781</v>
      </c>
      <c r="E22" s="20">
        <f>files!M19</f>
        <v>25.730896824312193</v>
      </c>
      <c r="F22" s="144">
        <f t="shared" si="6"/>
        <v>11.126874177618749</v>
      </c>
      <c r="G22" s="145">
        <f t="shared" si="7"/>
        <v>38.394864952816036</v>
      </c>
      <c r="H22" s="145">
        <f t="shared" si="8"/>
        <v>60.648613308053527</v>
      </c>
      <c r="I22" s="162"/>
    </row>
    <row r="23" spans="2:10" x14ac:dyDescent="0.2">
      <c r="B23" s="67" t="s">
        <v>25</v>
      </c>
      <c r="C23" s="144">
        <f>files!K20</f>
        <v>0.91304347826086951</v>
      </c>
      <c r="D23" s="20">
        <f>files!L20</f>
        <v>20.521739130434781</v>
      </c>
      <c r="E23" s="20">
        <f>files!M20</f>
        <v>18.970957624790085</v>
      </c>
      <c r="F23" s="144">
        <f t="shared" si="6"/>
        <v>8.2036572592575716</v>
      </c>
      <c r="G23" s="145">
        <f t="shared" si="7"/>
        <v>12.31808187117721</v>
      </c>
      <c r="H23" s="145">
        <f t="shared" si="8"/>
        <v>28.725396389692353</v>
      </c>
      <c r="I23" s="162"/>
    </row>
    <row r="24" spans="2:10" x14ac:dyDescent="0.2">
      <c r="B24" s="67" t="s">
        <v>75</v>
      </c>
      <c r="C24" s="144">
        <f>files!K21</f>
        <v>1</v>
      </c>
      <c r="D24" s="20">
        <f>files!L21</f>
        <v>43.956521739130437</v>
      </c>
      <c r="E24" s="20">
        <f>files!M21</f>
        <v>25.013593142474218</v>
      </c>
      <c r="F24" s="144">
        <f t="shared" si="6"/>
        <v>10.816688805167503</v>
      </c>
      <c r="G24" s="145">
        <f t="shared" si="7"/>
        <v>33.139832933962936</v>
      </c>
      <c r="H24" s="145">
        <f t="shared" si="8"/>
        <v>54.773210544297939</v>
      </c>
      <c r="I24" s="162"/>
    </row>
    <row r="25" spans="2:10" x14ac:dyDescent="0.2">
      <c r="B25" s="67" t="s">
        <v>26</v>
      </c>
      <c r="C25" s="144">
        <f>files!K22</f>
        <v>1</v>
      </c>
      <c r="D25" s="20">
        <f>files!L22</f>
        <v>27.782608695652176</v>
      </c>
      <c r="E25" s="20">
        <f>files!M22</f>
        <v>19.771321107602319</v>
      </c>
      <c r="F25" s="144">
        <f t="shared" si="6"/>
        <v>8.5497603830786542</v>
      </c>
      <c r="G25" s="145">
        <f t="shared" si="7"/>
        <v>19.232848312573523</v>
      </c>
      <c r="H25" s="145">
        <f t="shared" si="8"/>
        <v>36.332369078730828</v>
      </c>
      <c r="I25" s="162"/>
      <c r="J25" s="15"/>
    </row>
    <row r="26" spans="2:10" x14ac:dyDescent="0.2">
      <c r="B26" s="67" t="s">
        <v>27</v>
      </c>
      <c r="C26" s="144">
        <f>files!K23</f>
        <v>1</v>
      </c>
      <c r="D26" s="20">
        <f>files!L23</f>
        <v>43.565217391304351</v>
      </c>
      <c r="E26" s="20">
        <f>files!M23</f>
        <v>23.01743625040595</v>
      </c>
      <c r="F26" s="144">
        <f t="shared" si="6"/>
        <v>9.9534858344943746</v>
      </c>
      <c r="G26" s="145">
        <f t="shared" si="7"/>
        <v>33.611731556809978</v>
      </c>
      <c r="H26" s="145">
        <f t="shared" si="8"/>
        <v>53.518703225798724</v>
      </c>
      <c r="I26" s="162"/>
      <c r="J26" s="47"/>
    </row>
    <row r="27" spans="2:10" x14ac:dyDescent="0.2">
      <c r="B27" s="67" t="s">
        <v>28</v>
      </c>
      <c r="C27" s="144">
        <f>files!K24</f>
        <v>0.95652173913043481</v>
      </c>
      <c r="D27" s="20">
        <f>files!L24</f>
        <v>41.869565217391305</v>
      </c>
      <c r="E27" s="20">
        <f>files!M24</f>
        <v>23.166010265484935</v>
      </c>
      <c r="F27" s="144">
        <f t="shared" si="6"/>
        <v>10.017734056510696</v>
      </c>
      <c r="G27" s="145">
        <f t="shared" si="7"/>
        <v>31.851831160880607</v>
      </c>
      <c r="H27" s="145">
        <f t="shared" si="8"/>
        <v>51.887299273902002</v>
      </c>
      <c r="I27" s="162"/>
      <c r="J27" s="47"/>
    </row>
    <row r="28" spans="2:10" ht="24" customHeight="1" x14ac:dyDescent="0.2">
      <c r="B28" s="319" t="s">
        <v>79</v>
      </c>
      <c r="C28" s="320"/>
      <c r="D28" s="320"/>
      <c r="E28" s="320"/>
      <c r="F28" s="320"/>
      <c r="G28" s="320"/>
      <c r="H28" s="321"/>
      <c r="J28" s="47"/>
    </row>
    <row r="29" spans="2:10" ht="22.5" x14ac:dyDescent="0.2">
      <c r="B29" s="147" t="s">
        <v>74</v>
      </c>
      <c r="C29" s="147" t="s">
        <v>54</v>
      </c>
      <c r="D29" s="148" t="s">
        <v>4</v>
      </c>
      <c r="E29" s="148" t="s">
        <v>63</v>
      </c>
      <c r="F29" s="149" t="s">
        <v>71</v>
      </c>
      <c r="G29" s="147" t="s">
        <v>72</v>
      </c>
      <c r="H29" s="147" t="s">
        <v>73</v>
      </c>
      <c r="I29" s="161"/>
      <c r="J29" s="47"/>
    </row>
    <row r="30" spans="2:10" x14ac:dyDescent="0.2">
      <c r="B30" s="150" t="s">
        <v>23</v>
      </c>
      <c r="C30" s="151">
        <f>Combination!H6</f>
        <v>0.95652173913043481</v>
      </c>
      <c r="D30" s="152">
        <f>Combination!I6</f>
        <v>24.913043478260871</v>
      </c>
      <c r="E30" s="152">
        <f>Combination!J6</f>
        <v>19.785010495731498</v>
      </c>
      <c r="F30" s="151">
        <f t="shared" ref="F30:F36" si="9">_xlfn.CONFIDENCE.T(0.05,E30,23)</f>
        <v>8.5556801184194775</v>
      </c>
      <c r="G30" s="154">
        <f t="shared" ref="G30:G36" si="10">D30-F30</f>
        <v>16.357363359841393</v>
      </c>
      <c r="H30" s="154">
        <f t="shared" ref="H30:H36" si="11">D30+F30</f>
        <v>33.468723596680348</v>
      </c>
      <c r="I30" s="162"/>
      <c r="J30" s="47"/>
    </row>
    <row r="31" spans="2:10" x14ac:dyDescent="0.2">
      <c r="B31" s="150" t="s">
        <v>24</v>
      </c>
      <c r="C31" s="151">
        <f>Combination!H26</f>
        <v>0.86956521739130432</v>
      </c>
      <c r="D31" s="152">
        <f>Combination!I26</f>
        <v>14.695652173913043</v>
      </c>
      <c r="E31" s="152">
        <f>Combination!J26</f>
        <v>14.577176377688685</v>
      </c>
      <c r="F31" s="151">
        <f t="shared" si="9"/>
        <v>6.3036437683059239</v>
      </c>
      <c r="G31" s="154">
        <f t="shared" si="10"/>
        <v>8.3920084056071182</v>
      </c>
      <c r="H31" s="154">
        <f t="shared" si="11"/>
        <v>20.999295942218968</v>
      </c>
      <c r="I31" s="162"/>
      <c r="J31" s="47"/>
    </row>
    <row r="32" spans="2:10" x14ac:dyDescent="0.2">
      <c r="B32" s="150" t="s">
        <v>25</v>
      </c>
      <c r="C32" s="151">
        <f>Combination!H46</f>
        <v>0.73913043478260865</v>
      </c>
      <c r="D32" s="152">
        <f>Combination!I46</f>
        <v>21.652173913043477</v>
      </c>
      <c r="E32" s="152">
        <f>Combination!J46</f>
        <v>24.488603463749072</v>
      </c>
      <c r="F32" s="151">
        <f t="shared" si="9"/>
        <v>10.589666243940499</v>
      </c>
      <c r="G32" s="154">
        <f t="shared" si="10"/>
        <v>11.062507669102978</v>
      </c>
      <c r="H32" s="154">
        <f t="shared" si="11"/>
        <v>32.241840156983976</v>
      </c>
      <c r="I32" s="162"/>
      <c r="J32" s="47"/>
    </row>
    <row r="33" spans="2:10" x14ac:dyDescent="0.2">
      <c r="B33" s="150" t="s">
        <v>75</v>
      </c>
      <c r="C33" s="151">
        <f>Combination!H66</f>
        <v>0.82608695652173914</v>
      </c>
      <c r="D33" s="152">
        <f>Combination!I66</f>
        <v>11.043478260869565</v>
      </c>
      <c r="E33" s="152">
        <f>Combination!J66</f>
        <v>10.776566584575008</v>
      </c>
      <c r="F33" s="151">
        <f t="shared" si="9"/>
        <v>4.6601368491749797</v>
      </c>
      <c r="G33" s="154">
        <f t="shared" si="10"/>
        <v>6.3833414116945848</v>
      </c>
      <c r="H33" s="154">
        <f t="shared" si="11"/>
        <v>15.703615110044545</v>
      </c>
      <c r="I33" s="162"/>
      <c r="J33" s="47"/>
    </row>
    <row r="34" spans="2:10" x14ac:dyDescent="0.2">
      <c r="B34" s="150" t="s">
        <v>26</v>
      </c>
      <c r="C34" s="151">
        <f>Combination!H86</f>
        <v>0.86956521739130432</v>
      </c>
      <c r="D34" s="152">
        <f>Combination!I86</f>
        <v>18.173913043478262</v>
      </c>
      <c r="E34" s="152">
        <f>Combination!J86</f>
        <v>19.611342205035431</v>
      </c>
      <c r="F34" s="151">
        <f t="shared" si="9"/>
        <v>8.48058031787963</v>
      </c>
      <c r="G34" s="154">
        <f t="shared" si="10"/>
        <v>9.6933327255986317</v>
      </c>
      <c r="H34" s="154">
        <f t="shared" si="11"/>
        <v>26.654493361357893</v>
      </c>
      <c r="I34" s="162"/>
      <c r="J34" s="47"/>
    </row>
    <row r="35" spans="2:10" x14ac:dyDescent="0.2">
      <c r="B35" s="150" t="s">
        <v>27</v>
      </c>
      <c r="C35" s="151">
        <f>Combination!H106</f>
        <v>1</v>
      </c>
      <c r="D35" s="152">
        <f>Combination!I106</f>
        <v>28</v>
      </c>
      <c r="E35" s="152">
        <f>Combination!J106</f>
        <v>23.982948488078318</v>
      </c>
      <c r="F35" s="151">
        <f t="shared" si="9"/>
        <v>10.371004635291895</v>
      </c>
      <c r="G35" s="154">
        <f t="shared" si="10"/>
        <v>17.628995364708103</v>
      </c>
      <c r="H35" s="154">
        <f t="shared" si="11"/>
        <v>38.371004635291897</v>
      </c>
      <c r="I35" s="162"/>
      <c r="J35" s="47"/>
    </row>
    <row r="36" spans="2:10" x14ac:dyDescent="0.2">
      <c r="B36" s="150" t="s">
        <v>28</v>
      </c>
      <c r="C36" s="151">
        <f>Combination!H126</f>
        <v>0.91304347826086951</v>
      </c>
      <c r="D36" s="152">
        <f>Combination!I126</f>
        <v>17.869565217391305</v>
      </c>
      <c r="E36" s="152">
        <f>Combination!J126</f>
        <v>17.718260605750235</v>
      </c>
      <c r="F36" s="151">
        <f t="shared" si="9"/>
        <v>7.6619504462884871</v>
      </c>
      <c r="G36" s="154">
        <f t="shared" si="10"/>
        <v>10.207614771102818</v>
      </c>
      <c r="H36" s="154">
        <f t="shared" si="11"/>
        <v>25.531515663679791</v>
      </c>
      <c r="I36" s="162"/>
      <c r="J36" s="47"/>
    </row>
    <row r="37" spans="2:10" ht="24" customHeight="1" x14ac:dyDescent="0.2">
      <c r="B37" s="319" t="s">
        <v>80</v>
      </c>
      <c r="C37" s="320"/>
      <c r="D37" s="320"/>
      <c r="E37" s="320"/>
      <c r="F37" s="320"/>
      <c r="G37" s="320"/>
      <c r="H37" s="321"/>
      <c r="I37" s="46"/>
      <c r="J37" s="47"/>
    </row>
    <row r="38" spans="2:10" ht="22.5" x14ac:dyDescent="0.2">
      <c r="B38" s="147" t="s">
        <v>74</v>
      </c>
      <c r="C38" s="147" t="s">
        <v>54</v>
      </c>
      <c r="D38" s="148" t="s">
        <v>4</v>
      </c>
      <c r="E38" s="148" t="s">
        <v>63</v>
      </c>
      <c r="F38" s="149" t="s">
        <v>71</v>
      </c>
      <c r="G38" s="147" t="s">
        <v>72</v>
      </c>
      <c r="H38" s="147" t="s">
        <v>73</v>
      </c>
      <c r="I38" s="46"/>
      <c r="J38" s="47"/>
    </row>
    <row r="39" spans="2:10" x14ac:dyDescent="0.2">
      <c r="B39" s="150" t="s">
        <v>23</v>
      </c>
      <c r="C39" s="151">
        <f>Combination!H7</f>
        <v>1</v>
      </c>
      <c r="D39" s="152">
        <f>Combination!I7</f>
        <v>51.521739130434781</v>
      </c>
      <c r="E39" s="152">
        <f>Combination!J7</f>
        <v>23.546606714068922</v>
      </c>
      <c r="F39" s="151">
        <f t="shared" ref="F39:F45" si="12">_xlfn.CONFIDENCE.T(0.05,E39,23)</f>
        <v>10.182316302701244</v>
      </c>
      <c r="G39" s="154">
        <f t="shared" ref="G39:G45" si="13">D39-F39</f>
        <v>41.339422827733536</v>
      </c>
      <c r="H39" s="154">
        <f t="shared" ref="H39:H45" si="14">D39+F39</f>
        <v>61.704055433136027</v>
      </c>
      <c r="I39" s="46"/>
      <c r="J39" s="47"/>
    </row>
    <row r="40" spans="2:10" x14ac:dyDescent="0.2">
      <c r="B40" s="150" t="s">
        <v>24</v>
      </c>
      <c r="C40" s="151">
        <f>Combination!H27</f>
        <v>1</v>
      </c>
      <c r="D40" s="152">
        <f>Combination!I27</f>
        <v>34.304347826086953</v>
      </c>
      <c r="E40" s="152">
        <f>Combination!J27</f>
        <v>21.100268810456367</v>
      </c>
      <c r="F40" s="151">
        <f t="shared" si="12"/>
        <v>9.1244404643543593</v>
      </c>
      <c r="G40" s="154">
        <f t="shared" si="13"/>
        <v>25.179907361732596</v>
      </c>
      <c r="H40" s="154">
        <f t="shared" si="14"/>
        <v>43.428788290441311</v>
      </c>
      <c r="I40" s="46"/>
      <c r="J40" s="47"/>
    </row>
    <row r="41" spans="2:10" x14ac:dyDescent="0.2">
      <c r="B41" s="150" t="s">
        <v>25</v>
      </c>
      <c r="C41" s="151">
        <f>Combination!H47</f>
        <v>1</v>
      </c>
      <c r="D41" s="152">
        <f>Combination!I47</f>
        <v>33.652173913043477</v>
      </c>
      <c r="E41" s="152">
        <f>Combination!J47</f>
        <v>21.860318336807477</v>
      </c>
      <c r="F41" s="151">
        <f t="shared" si="12"/>
        <v>9.4531105261174933</v>
      </c>
      <c r="G41" s="154">
        <f t="shared" si="13"/>
        <v>24.199063386925985</v>
      </c>
      <c r="H41" s="154">
        <f t="shared" si="14"/>
        <v>43.105284439160968</v>
      </c>
      <c r="I41" s="46"/>
      <c r="J41" s="47"/>
    </row>
    <row r="42" spans="2:10" x14ac:dyDescent="0.2">
      <c r="B42" s="150" t="s">
        <v>75</v>
      </c>
      <c r="C42" s="151">
        <f>Combination!H67</f>
        <v>1</v>
      </c>
      <c r="D42" s="152">
        <f>Combination!I67</f>
        <v>51.130434782608695</v>
      </c>
      <c r="E42" s="152">
        <f>Combination!J67</f>
        <v>24.469469563344902</v>
      </c>
      <c r="F42" s="151">
        <f t="shared" si="12"/>
        <v>10.581392124939596</v>
      </c>
      <c r="G42" s="154">
        <f t="shared" si="13"/>
        <v>40.549042657669098</v>
      </c>
      <c r="H42" s="154">
        <f t="shared" si="14"/>
        <v>61.711826907548293</v>
      </c>
      <c r="I42" s="46"/>
      <c r="J42" s="47"/>
    </row>
    <row r="43" spans="2:10" x14ac:dyDescent="0.2">
      <c r="B43" s="150" t="s">
        <v>26</v>
      </c>
      <c r="C43" s="151">
        <f>Combination!H87</f>
        <v>1</v>
      </c>
      <c r="D43" s="152">
        <f>Combination!I87</f>
        <v>48.478260869565219</v>
      </c>
      <c r="E43" s="152">
        <f>Combination!J87</f>
        <v>23.590964304961016</v>
      </c>
      <c r="F43" s="151">
        <f t="shared" si="12"/>
        <v>10.201497963412436</v>
      </c>
      <c r="G43" s="154">
        <f t="shared" si="13"/>
        <v>38.276762906152783</v>
      </c>
      <c r="H43" s="154">
        <f t="shared" si="14"/>
        <v>58.679758832977654</v>
      </c>
      <c r="I43" s="46"/>
      <c r="J43" s="47"/>
    </row>
    <row r="44" spans="2:10" x14ac:dyDescent="0.2">
      <c r="B44" s="150" t="s">
        <v>27</v>
      </c>
      <c r="C44" s="151">
        <f>Combination!H107</f>
        <v>1</v>
      </c>
      <c r="D44" s="152">
        <f>Combination!I107</f>
        <v>63.521739130434781</v>
      </c>
      <c r="E44" s="152">
        <f>Combination!J107</f>
        <v>24.239092327022988</v>
      </c>
      <c r="F44" s="151">
        <f t="shared" si="12"/>
        <v>10.481769537377104</v>
      </c>
      <c r="G44" s="154">
        <f t="shared" si="13"/>
        <v>53.039969593057677</v>
      </c>
      <c r="H44" s="154">
        <f t="shared" si="14"/>
        <v>74.003508667811886</v>
      </c>
      <c r="I44" s="46"/>
      <c r="J44" s="47"/>
    </row>
    <row r="45" spans="2:10" x14ac:dyDescent="0.2">
      <c r="B45" s="150" t="s">
        <v>28</v>
      </c>
      <c r="C45" s="151">
        <f>Combination!H127</f>
        <v>1</v>
      </c>
      <c r="D45" s="152">
        <f>Combination!I127</f>
        <v>40.565217391304351</v>
      </c>
      <c r="E45" s="152">
        <f>Combination!J127</f>
        <v>19.279820083460134</v>
      </c>
      <c r="F45" s="151">
        <f t="shared" si="12"/>
        <v>8.3372194020494401</v>
      </c>
      <c r="G45" s="154">
        <f t="shared" si="13"/>
        <v>32.227997989254909</v>
      </c>
      <c r="H45" s="154">
        <f t="shared" si="14"/>
        <v>48.902436793353793</v>
      </c>
      <c r="I45" s="46"/>
      <c r="J45" s="47"/>
    </row>
    <row r="46" spans="2:10" ht="24" customHeight="1" x14ac:dyDescent="0.2">
      <c r="B46" s="319" t="s">
        <v>81</v>
      </c>
      <c r="C46" s="320"/>
      <c r="D46" s="320"/>
      <c r="E46" s="320"/>
      <c r="F46" s="320"/>
      <c r="G46" s="320"/>
      <c r="H46" s="321"/>
      <c r="I46" s="46"/>
      <c r="J46" s="47"/>
    </row>
    <row r="47" spans="2:10" ht="22.5" x14ac:dyDescent="0.2">
      <c r="B47" s="147" t="s">
        <v>74</v>
      </c>
      <c r="C47" s="147" t="s">
        <v>54</v>
      </c>
      <c r="D47" s="148" t="s">
        <v>4</v>
      </c>
      <c r="E47" s="148" t="s">
        <v>63</v>
      </c>
      <c r="F47" s="149" t="s">
        <v>71</v>
      </c>
      <c r="G47" s="147" t="s">
        <v>72</v>
      </c>
      <c r="H47" s="147" t="s">
        <v>73</v>
      </c>
      <c r="I47" s="46"/>
      <c r="J47" s="47"/>
    </row>
    <row r="48" spans="2:10" x14ac:dyDescent="0.2">
      <c r="B48" s="150" t="s">
        <v>23</v>
      </c>
      <c r="C48" s="151">
        <f>Combination!H8</f>
        <v>1</v>
      </c>
      <c r="D48" s="152">
        <f>Combination!I8</f>
        <v>44.608695652173914</v>
      </c>
      <c r="E48" s="152">
        <f>Combination!J8</f>
        <v>21.310985494969454</v>
      </c>
      <c r="F48" s="151">
        <f t="shared" ref="F48:F54" si="15">_xlfn.CONFIDENCE.T(0.05,E48,23)</f>
        <v>9.2155611917705418</v>
      </c>
      <c r="G48" s="154">
        <f t="shared" ref="G48:G54" si="16">D48-F48</f>
        <v>35.393134460403374</v>
      </c>
      <c r="H48" s="154">
        <f t="shared" ref="H48:H54" si="17">D48+F48</f>
        <v>53.824256843944454</v>
      </c>
      <c r="I48" s="46"/>
      <c r="J48" s="47"/>
    </row>
    <row r="49" spans="2:10" x14ac:dyDescent="0.2">
      <c r="B49" s="150" t="s">
        <v>24</v>
      </c>
      <c r="C49" s="151">
        <f>Combination!H28</f>
        <v>1</v>
      </c>
      <c r="D49" s="152">
        <f>Combination!I28</f>
        <v>35.478260869565219</v>
      </c>
      <c r="E49" s="152">
        <f>Combination!J28</f>
        <v>26.832594773753993</v>
      </c>
      <c r="F49" s="151">
        <f t="shared" si="15"/>
        <v>11.603284096358811</v>
      </c>
      <c r="G49" s="154">
        <f t="shared" si="16"/>
        <v>23.874976773206406</v>
      </c>
      <c r="H49" s="154">
        <f t="shared" si="17"/>
        <v>47.081544965924031</v>
      </c>
      <c r="I49" s="46"/>
      <c r="J49" s="47"/>
    </row>
    <row r="50" spans="2:10" x14ac:dyDescent="0.2">
      <c r="B50" s="150" t="s">
        <v>25</v>
      </c>
      <c r="C50" s="151">
        <f>Combination!H48</f>
        <v>1</v>
      </c>
      <c r="D50" s="152">
        <f>Combination!I48</f>
        <v>53.869565217391305</v>
      </c>
      <c r="E50" s="152">
        <f>Combination!J48</f>
        <v>29.513177869964967</v>
      </c>
      <c r="F50" s="151">
        <f t="shared" si="15"/>
        <v>12.762455151990622</v>
      </c>
      <c r="G50" s="154">
        <f t="shared" si="16"/>
        <v>41.107110065400683</v>
      </c>
      <c r="H50" s="154">
        <f t="shared" si="17"/>
        <v>66.632020369381934</v>
      </c>
      <c r="I50" s="46"/>
      <c r="J50" s="47"/>
    </row>
    <row r="51" spans="2:10" x14ac:dyDescent="0.2">
      <c r="B51" s="150" t="s">
        <v>75</v>
      </c>
      <c r="C51" s="151">
        <f>Combination!H68</f>
        <v>1</v>
      </c>
      <c r="D51" s="152">
        <f>Combination!I68</f>
        <v>26.565217391304348</v>
      </c>
      <c r="E51" s="152">
        <f>Combination!J68</f>
        <v>19.731898694422608</v>
      </c>
      <c r="F51" s="151">
        <f t="shared" si="15"/>
        <v>8.5327128532461813</v>
      </c>
      <c r="G51" s="154">
        <f t="shared" si="16"/>
        <v>18.032504538058166</v>
      </c>
      <c r="H51" s="154">
        <f t="shared" si="17"/>
        <v>35.097930244550525</v>
      </c>
      <c r="I51" s="46"/>
      <c r="J51" s="47"/>
    </row>
    <row r="52" spans="2:10" x14ac:dyDescent="0.2">
      <c r="B52" s="150" t="s">
        <v>26</v>
      </c>
      <c r="C52" s="151">
        <f>Combination!H88</f>
        <v>1</v>
      </c>
      <c r="D52" s="152">
        <f>Combination!I88</f>
        <v>35.478260869565219</v>
      </c>
      <c r="E52" s="152">
        <f>Combination!J88</f>
        <v>25.380503550448097</v>
      </c>
      <c r="F52" s="151">
        <f t="shared" si="15"/>
        <v>10.975352763593028</v>
      </c>
      <c r="G52" s="154">
        <f t="shared" si="16"/>
        <v>24.502908105972189</v>
      </c>
      <c r="H52" s="154">
        <f t="shared" si="17"/>
        <v>46.453613633158248</v>
      </c>
      <c r="I52" s="46"/>
      <c r="J52" s="47"/>
    </row>
    <row r="53" spans="2:10" x14ac:dyDescent="0.2">
      <c r="B53" s="150" t="s">
        <v>27</v>
      </c>
      <c r="C53" s="151">
        <f>Combination!H108</f>
        <v>1</v>
      </c>
      <c r="D53" s="152">
        <f>Combination!I108</f>
        <v>35.565217391304351</v>
      </c>
      <c r="E53" s="152">
        <f>Combination!J108</f>
        <v>25.769654611853635</v>
      </c>
      <c r="F53" s="151">
        <f t="shared" si="15"/>
        <v>11.14363430177303</v>
      </c>
      <c r="G53" s="154">
        <f t="shared" si="16"/>
        <v>24.421583089531321</v>
      </c>
      <c r="H53" s="154">
        <f t="shared" si="17"/>
        <v>46.708851693077378</v>
      </c>
      <c r="I53" s="46"/>
      <c r="J53" s="47"/>
    </row>
    <row r="54" spans="2:10" x14ac:dyDescent="0.2">
      <c r="B54" s="150" t="s">
        <v>28</v>
      </c>
      <c r="C54" s="151">
        <f>Combination!H128</f>
        <v>1</v>
      </c>
      <c r="D54" s="152">
        <f>Combination!I128</f>
        <v>36.347826086956523</v>
      </c>
      <c r="E54" s="152">
        <f>Combination!J128</f>
        <v>25.088223777940435</v>
      </c>
      <c r="F54" s="151">
        <f t="shared" si="15"/>
        <v>10.848961512034204</v>
      </c>
      <c r="G54" s="154">
        <f t="shared" si="16"/>
        <v>25.498864574922319</v>
      </c>
      <c r="H54" s="154">
        <f t="shared" si="17"/>
        <v>47.196787598990724</v>
      </c>
      <c r="I54" s="46"/>
      <c r="J54" s="47"/>
    </row>
    <row r="55" spans="2:10" ht="24" customHeight="1" x14ac:dyDescent="0.2">
      <c r="B55" s="319" t="s">
        <v>82</v>
      </c>
      <c r="C55" s="320"/>
      <c r="D55" s="320"/>
      <c r="E55" s="320"/>
      <c r="F55" s="320"/>
      <c r="G55" s="320"/>
      <c r="H55" s="321"/>
      <c r="I55" s="46"/>
      <c r="J55" s="47"/>
    </row>
    <row r="56" spans="2:10" ht="22.5" x14ac:dyDescent="0.2">
      <c r="B56" s="147" t="s">
        <v>74</v>
      </c>
      <c r="C56" s="147" t="s">
        <v>54</v>
      </c>
      <c r="D56" s="148" t="s">
        <v>4</v>
      </c>
      <c r="E56" s="148" t="s">
        <v>63</v>
      </c>
      <c r="F56" s="149" t="s">
        <v>71</v>
      </c>
      <c r="G56" s="147" t="s">
        <v>72</v>
      </c>
      <c r="H56" s="147" t="s">
        <v>73</v>
      </c>
      <c r="I56" s="46"/>
      <c r="J56" s="47"/>
    </row>
    <row r="57" spans="2:10" x14ac:dyDescent="0.2">
      <c r="B57" s="150" t="s">
        <v>23</v>
      </c>
      <c r="C57" s="151">
        <f>Combination!H9</f>
        <v>1</v>
      </c>
      <c r="D57" s="152">
        <f>Combination!I9</f>
        <v>59.434782608695649</v>
      </c>
      <c r="E57" s="152">
        <f>Combination!J9</f>
        <v>25.503700421269567</v>
      </c>
      <c r="F57" s="151">
        <f t="shared" ref="F57:F63" si="18">_xlfn.CONFIDENCE.T(0.05,E57,23)</f>
        <v>11.028627085512957</v>
      </c>
      <c r="G57" s="154">
        <f t="shared" ref="G57:G63" si="19">D57-F57</f>
        <v>48.40615552318269</v>
      </c>
      <c r="H57" s="154">
        <f t="shared" ref="H57:H63" si="20">D57+F57</f>
        <v>70.463409694208607</v>
      </c>
      <c r="I57" s="46"/>
      <c r="J57" s="47"/>
    </row>
    <row r="58" spans="2:10" x14ac:dyDescent="0.2">
      <c r="B58" s="150" t="s">
        <v>24</v>
      </c>
      <c r="C58" s="151">
        <f>Combination!H29</f>
        <v>1</v>
      </c>
      <c r="D58" s="152">
        <f>Combination!I29</f>
        <v>49.739130434782609</v>
      </c>
      <c r="E58" s="152">
        <f>Combination!J29</f>
        <v>22.91926024370283</v>
      </c>
      <c r="F58" s="151">
        <f t="shared" si="18"/>
        <v>9.9110313455853625</v>
      </c>
      <c r="G58" s="154">
        <f t="shared" si="19"/>
        <v>39.828099089197245</v>
      </c>
      <c r="H58" s="154">
        <f t="shared" si="20"/>
        <v>59.650161780367974</v>
      </c>
      <c r="I58" s="46"/>
      <c r="J58" s="47"/>
    </row>
    <row r="59" spans="2:10" x14ac:dyDescent="0.2">
      <c r="B59" s="150" t="s">
        <v>25</v>
      </c>
      <c r="C59" s="151">
        <f>Combination!H49</f>
        <v>1</v>
      </c>
      <c r="D59" s="152">
        <f>Combination!I49</f>
        <v>57</v>
      </c>
      <c r="E59" s="152">
        <f>Combination!J49</f>
        <v>24.637369989509839</v>
      </c>
      <c r="F59" s="151">
        <f t="shared" si="18"/>
        <v>10.65399771381828</v>
      </c>
      <c r="G59" s="154">
        <f t="shared" si="19"/>
        <v>46.346002286181722</v>
      </c>
      <c r="H59" s="154">
        <f t="shared" si="20"/>
        <v>67.653997713818285</v>
      </c>
      <c r="I59" s="46"/>
      <c r="J59" s="47"/>
    </row>
    <row r="60" spans="2:10" x14ac:dyDescent="0.2">
      <c r="B60" s="150" t="s">
        <v>75</v>
      </c>
      <c r="C60" s="151">
        <f>Combination!H69</f>
        <v>1</v>
      </c>
      <c r="D60" s="152">
        <f>Combination!I69</f>
        <v>56.565217391304351</v>
      </c>
      <c r="E60" s="152">
        <f>Combination!J69</f>
        <v>21.328227320441119</v>
      </c>
      <c r="F60" s="151">
        <f t="shared" si="18"/>
        <v>9.2230171162152121</v>
      </c>
      <c r="G60" s="154">
        <f t="shared" si="19"/>
        <v>47.342200275089141</v>
      </c>
      <c r="H60" s="154">
        <f t="shared" si="20"/>
        <v>65.788234507519562</v>
      </c>
      <c r="I60" s="46"/>
      <c r="J60" s="47"/>
    </row>
    <row r="61" spans="2:10" x14ac:dyDescent="0.2">
      <c r="B61" s="150" t="s">
        <v>26</v>
      </c>
      <c r="C61" s="151">
        <f>Combination!H89</f>
        <v>1</v>
      </c>
      <c r="D61" s="152">
        <f>Combination!I89</f>
        <v>55.478260869565219</v>
      </c>
      <c r="E61" s="152">
        <f>Combination!J89</f>
        <v>22.592978726742423</v>
      </c>
      <c r="F61" s="151">
        <f t="shared" si="18"/>
        <v>9.7699366371307903</v>
      </c>
      <c r="G61" s="154">
        <f t="shared" si="19"/>
        <v>45.708324232434428</v>
      </c>
      <c r="H61" s="154">
        <f t="shared" si="20"/>
        <v>65.248197506696016</v>
      </c>
      <c r="I61" s="46"/>
      <c r="J61" s="47"/>
    </row>
    <row r="62" spans="2:10" x14ac:dyDescent="0.2">
      <c r="B62" s="150" t="s">
        <v>27</v>
      </c>
      <c r="C62" s="151">
        <f>Combination!H109</f>
        <v>1</v>
      </c>
      <c r="D62" s="152">
        <f>Combination!I109</f>
        <v>62.695652173913047</v>
      </c>
      <c r="E62" s="152">
        <f>Combination!J109</f>
        <v>19.398769367267267</v>
      </c>
      <c r="F62" s="151">
        <f t="shared" si="18"/>
        <v>8.3886569296053874</v>
      </c>
      <c r="G62" s="154">
        <f t="shared" si="19"/>
        <v>54.306995244307657</v>
      </c>
      <c r="H62" s="154">
        <f t="shared" si="20"/>
        <v>71.084309103518436</v>
      </c>
      <c r="I62" s="46"/>
      <c r="J62" s="47"/>
    </row>
    <row r="63" spans="2:10" x14ac:dyDescent="0.2">
      <c r="B63" s="150" t="s">
        <v>28</v>
      </c>
      <c r="C63" s="151">
        <f>Combination!H129</f>
        <v>1</v>
      </c>
      <c r="D63" s="152">
        <f>Combination!I129</f>
        <v>50.652173913043477</v>
      </c>
      <c r="E63" s="152">
        <f>Combination!J129</f>
        <v>25.95732283375256</v>
      </c>
      <c r="F63" s="151">
        <f t="shared" si="18"/>
        <v>11.224788126548923</v>
      </c>
      <c r="G63" s="154">
        <f t="shared" si="19"/>
        <v>39.427385786494554</v>
      </c>
      <c r="H63" s="154">
        <f t="shared" si="20"/>
        <v>61.876962039592399</v>
      </c>
      <c r="I63" s="46"/>
      <c r="J63" s="47"/>
    </row>
    <row r="64" spans="2:10" ht="24" customHeight="1" x14ac:dyDescent="0.2">
      <c r="B64" s="319" t="s">
        <v>83</v>
      </c>
      <c r="C64" s="320"/>
      <c r="D64" s="320"/>
      <c r="E64" s="320"/>
      <c r="F64" s="320"/>
      <c r="G64" s="320"/>
      <c r="H64" s="321"/>
      <c r="I64" s="46"/>
      <c r="J64" s="47"/>
    </row>
    <row r="65" spans="2:10" ht="22.5" x14ac:dyDescent="0.2">
      <c r="B65" s="147" t="s">
        <v>74</v>
      </c>
      <c r="C65" s="147" t="s">
        <v>54</v>
      </c>
      <c r="D65" s="148" t="s">
        <v>4</v>
      </c>
      <c r="E65" s="148" t="s">
        <v>63</v>
      </c>
      <c r="F65" s="149" t="s">
        <v>71</v>
      </c>
      <c r="G65" s="147" t="s">
        <v>72</v>
      </c>
      <c r="H65" s="147" t="s">
        <v>73</v>
      </c>
      <c r="I65" s="46"/>
      <c r="J65" s="47"/>
    </row>
    <row r="66" spans="2:10" x14ac:dyDescent="0.2">
      <c r="B66" s="150" t="s">
        <v>23</v>
      </c>
      <c r="C66" s="151">
        <f>Combination!H10</f>
        <v>1</v>
      </c>
      <c r="D66" s="152">
        <f>Combination!I10</f>
        <v>44.608695652173914</v>
      </c>
      <c r="E66" s="152">
        <f>Combination!J10</f>
        <v>17.366998825972896</v>
      </c>
      <c r="F66" s="151">
        <f t="shared" ref="F66:F72" si="21">_xlfn.CONFIDENCE.T(0.05,E66,23)</f>
        <v>7.5100534621423325</v>
      </c>
      <c r="G66" s="154">
        <f t="shared" ref="G66:G72" si="22">D66-F66</f>
        <v>37.098642190031583</v>
      </c>
      <c r="H66" s="154">
        <f t="shared" ref="H66:H72" si="23">D66+F66</f>
        <v>52.118749114316245</v>
      </c>
      <c r="I66" s="46"/>
      <c r="J66" s="47"/>
    </row>
    <row r="67" spans="2:10" x14ac:dyDescent="0.2">
      <c r="B67" s="150" t="s">
        <v>24</v>
      </c>
      <c r="C67" s="151">
        <f>Combination!H30</f>
        <v>1</v>
      </c>
      <c r="D67" s="152">
        <f>Combination!I30</f>
        <v>37.695652173913047</v>
      </c>
      <c r="E67" s="152">
        <f>Combination!J30</f>
        <v>15.955719358184831</v>
      </c>
      <c r="F67" s="151">
        <f t="shared" si="21"/>
        <v>6.8997704558890396</v>
      </c>
      <c r="G67" s="154">
        <f t="shared" si="22"/>
        <v>30.795881718024006</v>
      </c>
      <c r="H67" s="154">
        <f t="shared" si="23"/>
        <v>44.595422629802087</v>
      </c>
      <c r="I67" s="46"/>
      <c r="J67" s="47"/>
    </row>
    <row r="68" spans="2:10" x14ac:dyDescent="0.2">
      <c r="B68" s="150" t="s">
        <v>25</v>
      </c>
      <c r="C68" s="151">
        <f>Combination!H50</f>
        <v>1</v>
      </c>
      <c r="D68" s="152">
        <f>Combination!I50</f>
        <v>29.913043478260871</v>
      </c>
      <c r="E68" s="152">
        <f>Combination!J50</f>
        <v>19.581793592932325</v>
      </c>
      <c r="F68" s="151">
        <f t="shared" si="21"/>
        <v>8.4678025398161836</v>
      </c>
      <c r="G68" s="154">
        <f t="shared" si="22"/>
        <v>21.445240938444687</v>
      </c>
      <c r="H68" s="154">
        <f t="shared" si="23"/>
        <v>38.380846018077051</v>
      </c>
      <c r="I68" s="46"/>
      <c r="J68" s="47"/>
    </row>
    <row r="69" spans="2:10" x14ac:dyDescent="0.2">
      <c r="B69" s="150" t="s">
        <v>75</v>
      </c>
      <c r="C69" s="151">
        <f>Combination!H70</f>
        <v>1</v>
      </c>
      <c r="D69" s="152">
        <f>Combination!I70</f>
        <v>44.173913043478258</v>
      </c>
      <c r="E69" s="152">
        <f>Combination!J70</f>
        <v>20.737870877637111</v>
      </c>
      <c r="F69" s="151">
        <f t="shared" si="21"/>
        <v>8.9677278465143555</v>
      </c>
      <c r="G69" s="154">
        <f t="shared" si="22"/>
        <v>35.206185196963901</v>
      </c>
      <c r="H69" s="154">
        <f t="shared" si="23"/>
        <v>53.141640889992615</v>
      </c>
      <c r="I69" s="46"/>
      <c r="J69" s="47"/>
    </row>
    <row r="70" spans="2:10" x14ac:dyDescent="0.2">
      <c r="B70" s="150" t="s">
        <v>26</v>
      </c>
      <c r="C70" s="151">
        <f>Combination!H90</f>
        <v>0.95652173913043481</v>
      </c>
      <c r="D70" s="152">
        <f>Combination!I90</f>
        <v>22.869565217391305</v>
      </c>
      <c r="E70" s="152">
        <f>Combination!J90</f>
        <v>20.325318621736262</v>
      </c>
      <c r="F70" s="151">
        <f t="shared" si="21"/>
        <v>8.7893268729904079</v>
      </c>
      <c r="G70" s="154">
        <f t="shared" si="22"/>
        <v>14.080238344400897</v>
      </c>
      <c r="H70" s="154">
        <f t="shared" si="23"/>
        <v>31.658892090381713</v>
      </c>
      <c r="I70" s="46"/>
      <c r="J70" s="47"/>
    </row>
    <row r="71" spans="2:10" x14ac:dyDescent="0.2">
      <c r="B71" s="150" t="s">
        <v>27</v>
      </c>
      <c r="C71" s="151">
        <f>Combination!H110</f>
        <v>0.95652173913043481</v>
      </c>
      <c r="D71" s="152">
        <f>Combination!I110</f>
        <v>47.304347826086953</v>
      </c>
      <c r="E71" s="152">
        <f>Combination!J110</f>
        <v>24.966222240547864</v>
      </c>
      <c r="F71" s="151">
        <f t="shared" si="21"/>
        <v>10.796204091050706</v>
      </c>
      <c r="G71" s="154">
        <f t="shared" si="22"/>
        <v>36.508143735036249</v>
      </c>
      <c r="H71" s="154">
        <f t="shared" si="23"/>
        <v>58.100551917137658</v>
      </c>
      <c r="I71" s="46"/>
      <c r="J71" s="47"/>
    </row>
    <row r="72" spans="2:10" x14ac:dyDescent="0.2">
      <c r="B72" s="150" t="s">
        <v>28</v>
      </c>
      <c r="C72" s="151">
        <f>Combination!H130</f>
        <v>1</v>
      </c>
      <c r="D72" s="152">
        <f>Combination!I130</f>
        <v>42.521739130434781</v>
      </c>
      <c r="E72" s="152">
        <f>Combination!J130</f>
        <v>21.819235811168991</v>
      </c>
      <c r="F72" s="151">
        <f t="shared" si="21"/>
        <v>9.4353451098244108</v>
      </c>
      <c r="G72" s="154">
        <f t="shared" si="22"/>
        <v>33.086394020610371</v>
      </c>
      <c r="H72" s="154">
        <f t="shared" si="23"/>
        <v>51.957084240259192</v>
      </c>
      <c r="I72" s="46"/>
      <c r="J72" s="47"/>
    </row>
    <row r="73" spans="2:10" ht="24" customHeight="1" x14ac:dyDescent="0.2">
      <c r="B73" s="319" t="s">
        <v>84</v>
      </c>
      <c r="C73" s="320"/>
      <c r="D73" s="320"/>
      <c r="E73" s="320"/>
      <c r="F73" s="320"/>
      <c r="G73" s="320"/>
      <c r="H73" s="321"/>
      <c r="I73" s="46"/>
      <c r="J73" s="47"/>
    </row>
    <row r="74" spans="2:10" ht="22.5" x14ac:dyDescent="0.2">
      <c r="B74" s="147" t="s">
        <v>74</v>
      </c>
      <c r="C74" s="147" t="s">
        <v>54</v>
      </c>
      <c r="D74" s="148" t="s">
        <v>4</v>
      </c>
      <c r="E74" s="148" t="s">
        <v>63</v>
      </c>
      <c r="F74" s="149" t="s">
        <v>71</v>
      </c>
      <c r="G74" s="147" t="s">
        <v>72</v>
      </c>
      <c r="H74" s="147" t="s">
        <v>73</v>
      </c>
      <c r="I74" s="46"/>
      <c r="J74" s="47"/>
    </row>
    <row r="75" spans="2:10" x14ac:dyDescent="0.2">
      <c r="B75" s="150" t="s">
        <v>23</v>
      </c>
      <c r="C75" s="151">
        <f>Combination!H11</f>
        <v>1</v>
      </c>
      <c r="D75" s="152">
        <f>Combination!I11</f>
        <v>57.260869565217391</v>
      </c>
      <c r="E75" s="152">
        <f>Combination!J11</f>
        <v>19.561598259912536</v>
      </c>
      <c r="F75" s="151">
        <f t="shared" ref="F75:F81" si="24">_xlfn.CONFIDENCE.T(0.05,E75,23)</f>
        <v>8.4590694229325933</v>
      </c>
      <c r="G75" s="154">
        <f t="shared" ref="G75:G81" si="25">D75-F75</f>
        <v>48.801800142284797</v>
      </c>
      <c r="H75" s="154">
        <f t="shared" ref="H75:H81" si="26">D75+F75</f>
        <v>65.719938988149977</v>
      </c>
      <c r="I75" s="46"/>
      <c r="J75" s="47"/>
    </row>
    <row r="76" spans="2:10" x14ac:dyDescent="0.2">
      <c r="B76" s="150" t="s">
        <v>24</v>
      </c>
      <c r="C76" s="151">
        <f>Combination!H31</f>
        <v>1</v>
      </c>
      <c r="D76" s="152">
        <f>Combination!I31</f>
        <v>58.956521739130437</v>
      </c>
      <c r="E76" s="152">
        <f>Combination!J31</f>
        <v>22.106104177290792</v>
      </c>
      <c r="F76" s="151">
        <f t="shared" si="24"/>
        <v>9.5593962937831591</v>
      </c>
      <c r="G76" s="154">
        <f t="shared" si="25"/>
        <v>49.397125445347278</v>
      </c>
      <c r="H76" s="154">
        <f t="shared" si="26"/>
        <v>68.515918032913589</v>
      </c>
      <c r="I76" s="46"/>
      <c r="J76" s="47"/>
    </row>
    <row r="77" spans="2:10" x14ac:dyDescent="0.2">
      <c r="B77" s="150" t="s">
        <v>25</v>
      </c>
      <c r="C77" s="151">
        <f>Combination!H51</f>
        <v>1</v>
      </c>
      <c r="D77" s="152">
        <f>Combination!I51</f>
        <v>49.173913043478258</v>
      </c>
      <c r="E77" s="152">
        <f>Combination!J51</f>
        <v>18.034442234773095</v>
      </c>
      <c r="F77" s="151">
        <f t="shared" si="24"/>
        <v>7.7986776356839131</v>
      </c>
      <c r="G77" s="154">
        <f t="shared" si="25"/>
        <v>41.375235407794342</v>
      </c>
      <c r="H77" s="154">
        <f t="shared" si="26"/>
        <v>56.972590679162174</v>
      </c>
      <c r="I77" s="46"/>
      <c r="J77" s="47"/>
    </row>
    <row r="78" spans="2:10" x14ac:dyDescent="0.2">
      <c r="B78" s="150" t="s">
        <v>75</v>
      </c>
      <c r="C78" s="151">
        <f>Combination!H71</f>
        <v>1</v>
      </c>
      <c r="D78" s="152">
        <f>Combination!I71</f>
        <v>62.869565217391305</v>
      </c>
      <c r="E78" s="152">
        <f>Combination!J71</f>
        <v>23.624533372642492</v>
      </c>
      <c r="F78" s="151">
        <f t="shared" si="24"/>
        <v>10.216014316841626</v>
      </c>
      <c r="G78" s="154">
        <f t="shared" si="25"/>
        <v>52.653550900549675</v>
      </c>
      <c r="H78" s="154">
        <f t="shared" si="26"/>
        <v>73.085579534232934</v>
      </c>
      <c r="I78" s="46"/>
      <c r="J78" s="47"/>
    </row>
    <row r="79" spans="2:10" x14ac:dyDescent="0.2">
      <c r="B79" s="150" t="s">
        <v>26</v>
      </c>
      <c r="C79" s="151">
        <f>Combination!H91</f>
        <v>1</v>
      </c>
      <c r="D79" s="152">
        <f>Combination!I91</f>
        <v>57.391304347826086</v>
      </c>
      <c r="E79" s="152">
        <f>Combination!J91</f>
        <v>19.951621329503261</v>
      </c>
      <c r="F79" s="151">
        <f t="shared" si="24"/>
        <v>8.627728045728988</v>
      </c>
      <c r="G79" s="154">
        <f t="shared" si="25"/>
        <v>48.7635763020971</v>
      </c>
      <c r="H79" s="154">
        <f t="shared" si="26"/>
        <v>66.019032393555079</v>
      </c>
      <c r="I79" s="46"/>
      <c r="J79" s="47"/>
    </row>
    <row r="80" spans="2:10" x14ac:dyDescent="0.2">
      <c r="B80" s="150" t="s">
        <v>27</v>
      </c>
      <c r="C80" s="151">
        <f>Combination!H111</f>
        <v>1</v>
      </c>
      <c r="D80" s="152">
        <f>Combination!I111</f>
        <v>64.521739130434781</v>
      </c>
      <c r="E80" s="152">
        <f>Combination!J111</f>
        <v>20.241428186265981</v>
      </c>
      <c r="F80" s="151">
        <f t="shared" si="24"/>
        <v>8.7530499283290197</v>
      </c>
      <c r="G80" s="154">
        <f t="shared" si="25"/>
        <v>55.768689202105762</v>
      </c>
      <c r="H80" s="154">
        <f t="shared" si="26"/>
        <v>73.274789058763801</v>
      </c>
      <c r="I80" s="46"/>
      <c r="J80" s="47"/>
    </row>
    <row r="81" spans="2:10" x14ac:dyDescent="0.2">
      <c r="B81" s="150" t="s">
        <v>28</v>
      </c>
      <c r="C81" s="151">
        <f>Combination!H131</f>
        <v>1</v>
      </c>
      <c r="D81" s="152">
        <f>Combination!I131</f>
        <v>64.130434782608702</v>
      </c>
      <c r="E81" s="152">
        <f>Combination!J131</f>
        <v>26.552357107876315</v>
      </c>
      <c r="F81" s="151">
        <f t="shared" si="24"/>
        <v>11.482100242203201</v>
      </c>
      <c r="G81" s="154">
        <f t="shared" si="25"/>
        <v>52.6483345404055</v>
      </c>
      <c r="H81" s="154">
        <f t="shared" si="26"/>
        <v>75.612535024811905</v>
      </c>
      <c r="I81" s="46"/>
      <c r="J81" s="47"/>
    </row>
    <row r="82" spans="2:10" ht="24" customHeight="1" x14ac:dyDescent="0.2">
      <c r="B82" s="319" t="s">
        <v>85</v>
      </c>
      <c r="C82" s="320"/>
      <c r="D82" s="320"/>
      <c r="E82" s="320"/>
      <c r="F82" s="320"/>
      <c r="G82" s="320"/>
      <c r="H82" s="321"/>
      <c r="I82" s="46"/>
      <c r="J82" s="47"/>
    </row>
    <row r="83" spans="2:10" ht="22.5" x14ac:dyDescent="0.2">
      <c r="B83" s="147" t="s">
        <v>74</v>
      </c>
      <c r="C83" s="147" t="s">
        <v>54</v>
      </c>
      <c r="D83" s="148" t="s">
        <v>4</v>
      </c>
      <c r="E83" s="148" t="s">
        <v>63</v>
      </c>
      <c r="F83" s="149" t="s">
        <v>71</v>
      </c>
      <c r="G83" s="147" t="s">
        <v>72</v>
      </c>
      <c r="H83" s="147" t="s">
        <v>73</v>
      </c>
      <c r="I83" s="46"/>
      <c r="J83" s="47"/>
    </row>
    <row r="84" spans="2:10" x14ac:dyDescent="0.2">
      <c r="B84" s="150" t="s">
        <v>23</v>
      </c>
      <c r="C84" s="151">
        <f>Combination!H12</f>
        <v>1</v>
      </c>
      <c r="D84" s="152">
        <f>Combination!I12</f>
        <v>53.608695652173914</v>
      </c>
      <c r="E84" s="152">
        <f>Combination!J12</f>
        <v>19.750118826880243</v>
      </c>
      <c r="F84" s="151">
        <f t="shared" ref="F84:F90" si="27">_xlfn.CONFIDENCE.T(0.05,E84,23)</f>
        <v>8.5405918293557157</v>
      </c>
      <c r="G84" s="154">
        <f t="shared" ref="G84:G90" si="28">D84-F84</f>
        <v>45.068103822818202</v>
      </c>
      <c r="H84" s="154">
        <f t="shared" ref="H84:H90" si="29">D84+F84</f>
        <v>62.149287481529626</v>
      </c>
      <c r="I84" s="46"/>
      <c r="J84" s="47"/>
    </row>
    <row r="85" spans="2:10" x14ac:dyDescent="0.2">
      <c r="B85" s="150" t="s">
        <v>24</v>
      </c>
      <c r="C85" s="151">
        <f>Combination!H32</f>
        <v>1</v>
      </c>
      <c r="D85" s="152">
        <f>Combination!I32</f>
        <v>39.130434782608695</v>
      </c>
      <c r="E85" s="152">
        <f>Combination!J32</f>
        <v>19.66377460256686</v>
      </c>
      <c r="F85" s="151">
        <f t="shared" si="27"/>
        <v>8.5032537868281306</v>
      </c>
      <c r="G85" s="154">
        <f t="shared" si="28"/>
        <v>30.627180995780563</v>
      </c>
      <c r="H85" s="154">
        <f t="shared" si="29"/>
        <v>47.633688569436828</v>
      </c>
      <c r="I85" s="46"/>
      <c r="J85" s="47"/>
    </row>
    <row r="86" spans="2:10" x14ac:dyDescent="0.2">
      <c r="B86" s="150" t="s">
        <v>25</v>
      </c>
      <c r="C86" s="151">
        <f>Combination!H52</f>
        <v>1</v>
      </c>
      <c r="D86" s="152">
        <f>Combination!I52</f>
        <v>56.304347826086953</v>
      </c>
      <c r="E86" s="152">
        <f>Combination!J52</f>
        <v>21.378482773379865</v>
      </c>
      <c r="F86" s="151">
        <f t="shared" si="27"/>
        <v>9.2447492037287855</v>
      </c>
      <c r="G86" s="154">
        <f t="shared" si="28"/>
        <v>47.059598622358166</v>
      </c>
      <c r="H86" s="154">
        <f t="shared" si="29"/>
        <v>65.549097029815741</v>
      </c>
      <c r="I86" s="46"/>
      <c r="J86" s="47"/>
    </row>
    <row r="87" spans="2:10" x14ac:dyDescent="0.2">
      <c r="B87" s="150" t="s">
        <v>75</v>
      </c>
      <c r="C87" s="151">
        <f>Combination!H72</f>
        <v>1</v>
      </c>
      <c r="D87" s="152">
        <f>Combination!I72</f>
        <v>48.739130434782609</v>
      </c>
      <c r="E87" s="152">
        <f>Combination!J72</f>
        <v>18.95980770736864</v>
      </c>
      <c r="F87" s="151">
        <f t="shared" si="27"/>
        <v>8.1988356733996692</v>
      </c>
      <c r="G87" s="154">
        <f t="shared" si="28"/>
        <v>40.540294761382938</v>
      </c>
      <c r="H87" s="154">
        <f t="shared" si="29"/>
        <v>56.93796610818228</v>
      </c>
      <c r="I87" s="46"/>
      <c r="J87" s="47"/>
    </row>
    <row r="88" spans="2:10" x14ac:dyDescent="0.2">
      <c r="B88" s="150" t="s">
        <v>26</v>
      </c>
      <c r="C88" s="151">
        <f>Combination!H92</f>
        <v>1</v>
      </c>
      <c r="D88" s="152">
        <f>Combination!I92</f>
        <v>41</v>
      </c>
      <c r="E88" s="152">
        <f>Combination!J92</f>
        <v>22.22202020110192</v>
      </c>
      <c r="F88" s="151">
        <f t="shared" si="27"/>
        <v>9.6095221413555461</v>
      </c>
      <c r="G88" s="154">
        <f t="shared" si="28"/>
        <v>31.390477858644452</v>
      </c>
      <c r="H88" s="154">
        <f t="shared" si="29"/>
        <v>50.609522141355548</v>
      </c>
      <c r="I88" s="46"/>
      <c r="J88" s="47"/>
    </row>
    <row r="89" spans="2:10" x14ac:dyDescent="0.2">
      <c r="B89" s="150" t="s">
        <v>27</v>
      </c>
      <c r="C89" s="151">
        <f>Combination!H112</f>
        <v>1</v>
      </c>
      <c r="D89" s="152">
        <f>Combination!I112</f>
        <v>53</v>
      </c>
      <c r="E89" s="152">
        <f>Combination!J112</f>
        <v>21.328597959291439</v>
      </c>
      <c r="F89" s="151">
        <f t="shared" si="27"/>
        <v>9.2231773924730138</v>
      </c>
      <c r="G89" s="154">
        <f t="shared" si="28"/>
        <v>43.776822607526988</v>
      </c>
      <c r="H89" s="154">
        <f t="shared" si="29"/>
        <v>62.223177392473012</v>
      </c>
      <c r="I89" s="46"/>
      <c r="J89" s="47"/>
    </row>
    <row r="90" spans="2:10" x14ac:dyDescent="0.2">
      <c r="B90" s="150" t="s">
        <v>28</v>
      </c>
      <c r="C90" s="151">
        <f>Combination!H132</f>
        <v>1</v>
      </c>
      <c r="D90" s="152">
        <f>Combination!I132</f>
        <v>59.391304347826086</v>
      </c>
      <c r="E90" s="152">
        <f>Combination!J132</f>
        <v>18.502430136298766</v>
      </c>
      <c r="F90" s="151">
        <f t="shared" si="27"/>
        <v>8.0010507800200177</v>
      </c>
      <c r="G90" s="154">
        <f t="shared" si="28"/>
        <v>51.39025356780607</v>
      </c>
      <c r="H90" s="154">
        <f t="shared" si="29"/>
        <v>67.392355127846102</v>
      </c>
      <c r="I90" s="46"/>
      <c r="J90" s="47"/>
    </row>
    <row r="91" spans="2:10" ht="24" customHeight="1" x14ac:dyDescent="0.2">
      <c r="B91" s="319" t="s">
        <v>86</v>
      </c>
      <c r="C91" s="320"/>
      <c r="D91" s="320"/>
      <c r="E91" s="320"/>
      <c r="F91" s="320"/>
      <c r="G91" s="320"/>
      <c r="H91" s="321"/>
      <c r="I91" s="46"/>
      <c r="J91" s="47"/>
    </row>
    <row r="92" spans="2:10" ht="22.5" x14ac:dyDescent="0.2">
      <c r="B92" s="147" t="s">
        <v>74</v>
      </c>
      <c r="C92" s="147" t="s">
        <v>54</v>
      </c>
      <c r="D92" s="148" t="s">
        <v>4</v>
      </c>
      <c r="E92" s="148" t="s">
        <v>63</v>
      </c>
      <c r="F92" s="149" t="s">
        <v>71</v>
      </c>
      <c r="G92" s="147" t="s">
        <v>72</v>
      </c>
      <c r="H92" s="147" t="s">
        <v>73</v>
      </c>
      <c r="I92" s="46"/>
      <c r="J92" s="47"/>
    </row>
    <row r="93" spans="2:10" x14ac:dyDescent="0.2">
      <c r="B93" s="150" t="s">
        <v>23</v>
      </c>
      <c r="C93" s="151">
        <f>Combination!H13</f>
        <v>1</v>
      </c>
      <c r="D93" s="152">
        <f>Combination!I13</f>
        <v>63.347826086956523</v>
      </c>
      <c r="E93" s="152">
        <f>Combination!J13</f>
        <v>18.408517533646251</v>
      </c>
      <c r="F93" s="151">
        <f t="shared" ref="F93:F99" si="30">_xlfn.CONFIDENCE.T(0.05,E93,23)</f>
        <v>7.9604399252743763</v>
      </c>
      <c r="G93" s="154">
        <f t="shared" ref="G93:G99" si="31">D93-F93</f>
        <v>55.387386161682144</v>
      </c>
      <c r="H93" s="154">
        <f t="shared" ref="H93:H99" si="32">D93+F93</f>
        <v>71.308266012230902</v>
      </c>
      <c r="I93" s="46"/>
      <c r="J93" s="47"/>
    </row>
    <row r="94" spans="2:10" x14ac:dyDescent="0.2">
      <c r="B94" s="150" t="s">
        <v>24</v>
      </c>
      <c r="C94" s="151">
        <f>Combination!H33</f>
        <v>1</v>
      </c>
      <c r="D94" s="152">
        <f>Combination!I33</f>
        <v>47.478260869565219</v>
      </c>
      <c r="E94" s="152">
        <f>Combination!J33</f>
        <v>20.395787366328619</v>
      </c>
      <c r="F94" s="151">
        <f t="shared" si="30"/>
        <v>8.8197998432831906</v>
      </c>
      <c r="G94" s="154">
        <f t="shared" si="31"/>
        <v>38.658461026282026</v>
      </c>
      <c r="H94" s="154">
        <f t="shared" si="32"/>
        <v>56.298060712848411</v>
      </c>
      <c r="I94" s="46"/>
      <c r="J94" s="47"/>
    </row>
    <row r="95" spans="2:10" x14ac:dyDescent="0.2">
      <c r="B95" s="150" t="s">
        <v>25</v>
      </c>
      <c r="C95" s="151">
        <f>Combination!H53</f>
        <v>1</v>
      </c>
      <c r="D95" s="152">
        <f>Combination!I53</f>
        <v>69.695652173913047</v>
      </c>
      <c r="E95" s="152">
        <f>Combination!J53</f>
        <v>14.461342772460956</v>
      </c>
      <c r="F95" s="151">
        <f t="shared" si="30"/>
        <v>6.2535535612016337</v>
      </c>
      <c r="G95" s="154">
        <f t="shared" si="31"/>
        <v>63.442098612711412</v>
      </c>
      <c r="H95" s="154">
        <f t="shared" si="32"/>
        <v>75.949205735114674</v>
      </c>
      <c r="I95" s="46"/>
      <c r="J95" s="47"/>
    </row>
    <row r="96" spans="2:10" x14ac:dyDescent="0.2">
      <c r="B96" s="150" t="s">
        <v>75</v>
      </c>
      <c r="C96" s="151">
        <f>Combination!H73</f>
        <v>1</v>
      </c>
      <c r="D96" s="152">
        <f>Combination!I73</f>
        <v>64.869565217391298</v>
      </c>
      <c r="E96" s="152">
        <f>Combination!J73</f>
        <v>23.112972248631461</v>
      </c>
      <c r="F96" s="151">
        <f t="shared" si="30"/>
        <v>9.994798698128573</v>
      </c>
      <c r="G96" s="154">
        <f t="shared" si="31"/>
        <v>54.874766519262721</v>
      </c>
      <c r="H96" s="154">
        <f t="shared" si="32"/>
        <v>74.864363915519874</v>
      </c>
      <c r="I96" s="46"/>
      <c r="J96" s="47"/>
    </row>
    <row r="97" spans="2:10" x14ac:dyDescent="0.2">
      <c r="B97" s="150" t="s">
        <v>26</v>
      </c>
      <c r="C97" s="151">
        <f>Combination!H93</f>
        <v>1</v>
      </c>
      <c r="D97" s="152">
        <f>Combination!I93</f>
        <v>64.956521739130437</v>
      </c>
      <c r="E97" s="152">
        <f>Combination!J93</f>
        <v>18.614457384393862</v>
      </c>
      <c r="F97" s="151">
        <f t="shared" si="30"/>
        <v>8.0494949948691978</v>
      </c>
      <c r="G97" s="154">
        <f t="shared" si="31"/>
        <v>56.907026744261238</v>
      </c>
      <c r="H97" s="154">
        <f t="shared" si="32"/>
        <v>73.00601673399963</v>
      </c>
      <c r="I97" s="46"/>
      <c r="J97" s="47"/>
    </row>
    <row r="98" spans="2:10" x14ac:dyDescent="0.2">
      <c r="B98" s="150" t="s">
        <v>27</v>
      </c>
      <c r="C98" s="151">
        <f>Combination!H113</f>
        <v>1</v>
      </c>
      <c r="D98" s="152">
        <f>Combination!I113</f>
        <v>68.347826086956516</v>
      </c>
      <c r="E98" s="152">
        <f>Combination!J113</f>
        <v>22.034288765987547</v>
      </c>
      <c r="F98" s="151">
        <f t="shared" si="30"/>
        <v>9.5283409811354431</v>
      </c>
      <c r="G98" s="154">
        <f t="shared" si="31"/>
        <v>58.819485105821073</v>
      </c>
      <c r="H98" s="154">
        <f t="shared" si="32"/>
        <v>77.876167068091959</v>
      </c>
      <c r="I98" s="46"/>
      <c r="J98" s="47"/>
    </row>
    <row r="99" spans="2:10" x14ac:dyDescent="0.2">
      <c r="B99" s="150" t="s">
        <v>28</v>
      </c>
      <c r="C99" s="151">
        <f>Combination!H133</f>
        <v>1</v>
      </c>
      <c r="D99" s="152">
        <f>Combination!I133</f>
        <v>71.782608695652172</v>
      </c>
      <c r="E99" s="152">
        <f>Combination!J133</f>
        <v>16.11593373522312</v>
      </c>
      <c r="F99" s="151">
        <f t="shared" si="30"/>
        <v>6.9690523478853663</v>
      </c>
      <c r="G99" s="154">
        <f t="shared" si="31"/>
        <v>64.813556347766806</v>
      </c>
      <c r="H99" s="154">
        <f t="shared" si="32"/>
        <v>78.751661043537538</v>
      </c>
      <c r="I99" s="46"/>
      <c r="J99" s="47"/>
    </row>
    <row r="100" spans="2:10" ht="24" customHeight="1" x14ac:dyDescent="0.2">
      <c r="B100" s="319" t="s">
        <v>87</v>
      </c>
      <c r="C100" s="320"/>
      <c r="D100" s="320"/>
      <c r="E100" s="320"/>
      <c r="F100" s="320"/>
      <c r="G100" s="320"/>
      <c r="H100" s="321"/>
      <c r="I100" s="46"/>
      <c r="J100" s="47"/>
    </row>
    <row r="101" spans="2:10" ht="22.5" x14ac:dyDescent="0.2">
      <c r="B101" s="147" t="s">
        <v>74</v>
      </c>
      <c r="C101" s="147" t="s">
        <v>54</v>
      </c>
      <c r="D101" s="148" t="s">
        <v>4</v>
      </c>
      <c r="E101" s="148" t="s">
        <v>63</v>
      </c>
      <c r="F101" s="149" t="s">
        <v>71</v>
      </c>
      <c r="G101" s="147" t="s">
        <v>72</v>
      </c>
      <c r="H101" s="147" t="s">
        <v>73</v>
      </c>
      <c r="I101" s="46"/>
      <c r="J101" s="47"/>
    </row>
    <row r="102" spans="2:10" x14ac:dyDescent="0.2">
      <c r="B102" s="150" t="s">
        <v>23</v>
      </c>
      <c r="C102" s="151">
        <f>Combination!H14</f>
        <v>1</v>
      </c>
      <c r="D102" s="152">
        <f>Combination!I14</f>
        <v>71.739130434782609</v>
      </c>
      <c r="E102" s="152">
        <f>Combination!J14</f>
        <v>18.043425877346685</v>
      </c>
      <c r="F102" s="151">
        <f t="shared" ref="F102:F108" si="33">_xlfn.CONFIDENCE.T(0.05,E102,23)</f>
        <v>7.8025624540505465</v>
      </c>
      <c r="G102" s="154">
        <f t="shared" ref="G102:G108" si="34">D102-F102</f>
        <v>63.936567980732065</v>
      </c>
      <c r="H102" s="154">
        <f t="shared" ref="H102:H108" si="35">D102+F102</f>
        <v>79.541692888833154</v>
      </c>
      <c r="I102" s="46"/>
      <c r="J102" s="47"/>
    </row>
    <row r="103" spans="2:10" x14ac:dyDescent="0.2">
      <c r="B103" s="150" t="s">
        <v>24</v>
      </c>
      <c r="C103" s="151">
        <f>Combination!H34</f>
        <v>1</v>
      </c>
      <c r="D103" s="152">
        <f>Combination!I34</f>
        <v>65.695652173913047</v>
      </c>
      <c r="E103" s="152">
        <f>Combination!J34</f>
        <v>19.113143461095742</v>
      </c>
      <c r="F103" s="151">
        <f t="shared" si="33"/>
        <v>8.2651430256191105</v>
      </c>
      <c r="G103" s="154">
        <f t="shared" si="34"/>
        <v>57.430509148293936</v>
      </c>
      <c r="H103" s="154">
        <f t="shared" si="35"/>
        <v>73.960795199532157</v>
      </c>
      <c r="I103" s="46"/>
      <c r="J103" s="47"/>
    </row>
    <row r="104" spans="2:10" x14ac:dyDescent="0.2">
      <c r="B104" s="150" t="s">
        <v>25</v>
      </c>
      <c r="C104" s="151">
        <f>Combination!H54</f>
        <v>1</v>
      </c>
      <c r="D104" s="152">
        <f>Combination!I54</f>
        <v>81</v>
      </c>
      <c r="E104" s="152">
        <f>Combination!J54</f>
        <v>17.472055610967111</v>
      </c>
      <c r="F104" s="151">
        <f t="shared" si="33"/>
        <v>7.5554834227114211</v>
      </c>
      <c r="G104" s="154">
        <f t="shared" si="34"/>
        <v>73.444516577288582</v>
      </c>
      <c r="H104" s="154">
        <f t="shared" si="35"/>
        <v>88.555483422711418</v>
      </c>
      <c r="I104" s="46"/>
      <c r="J104" s="47"/>
    </row>
    <row r="105" spans="2:10" x14ac:dyDescent="0.2">
      <c r="B105" s="150" t="s">
        <v>75</v>
      </c>
      <c r="C105" s="151">
        <f>Combination!H74</f>
        <v>1</v>
      </c>
      <c r="D105" s="152">
        <f>Combination!I74</f>
        <v>58.304347826086953</v>
      </c>
      <c r="E105" s="152">
        <f>Combination!J74</f>
        <v>19.0535961354202</v>
      </c>
      <c r="F105" s="151">
        <f t="shared" si="33"/>
        <v>8.2393928310211759</v>
      </c>
      <c r="G105" s="154">
        <f t="shared" si="34"/>
        <v>50.064954995065776</v>
      </c>
      <c r="H105" s="154">
        <f t="shared" si="35"/>
        <v>66.543740657108131</v>
      </c>
      <c r="I105" s="46"/>
      <c r="J105" s="47"/>
    </row>
    <row r="106" spans="2:10" x14ac:dyDescent="0.2">
      <c r="B106" s="150" t="s">
        <v>26</v>
      </c>
      <c r="C106" s="151">
        <f>Combination!H94</f>
        <v>1</v>
      </c>
      <c r="D106" s="152">
        <f>Combination!I94</f>
        <v>50.739130434782609</v>
      </c>
      <c r="E106" s="152">
        <f>Combination!J94</f>
        <v>21.642167156028673</v>
      </c>
      <c r="F106" s="151">
        <f t="shared" si="33"/>
        <v>9.3587748814332699</v>
      </c>
      <c r="G106" s="154">
        <f t="shared" si="34"/>
        <v>41.380355553349339</v>
      </c>
      <c r="H106" s="154">
        <f t="shared" si="35"/>
        <v>60.097905316215879</v>
      </c>
      <c r="I106" s="46"/>
      <c r="J106" s="47"/>
    </row>
    <row r="107" spans="2:10" x14ac:dyDescent="0.2">
      <c r="B107" s="150" t="s">
        <v>27</v>
      </c>
      <c r="C107" s="151">
        <f>Combination!H114</f>
        <v>1</v>
      </c>
      <c r="D107" s="152">
        <f>Combination!I114</f>
        <v>67.304347826086953</v>
      </c>
      <c r="E107" s="152">
        <f>Combination!J114</f>
        <v>23.383045105780649</v>
      </c>
      <c r="F107" s="151">
        <f t="shared" si="33"/>
        <v>10.111586959369809</v>
      </c>
      <c r="G107" s="154">
        <f t="shared" si="34"/>
        <v>57.192760866717144</v>
      </c>
      <c r="H107" s="154">
        <f t="shared" si="35"/>
        <v>77.415934785456756</v>
      </c>
      <c r="I107" s="46"/>
      <c r="J107" s="47"/>
    </row>
    <row r="108" spans="2:10" x14ac:dyDescent="0.2">
      <c r="B108" s="150" t="s">
        <v>28</v>
      </c>
      <c r="C108" s="151">
        <f>Combination!H134</f>
        <v>1</v>
      </c>
      <c r="D108" s="152">
        <f>Combination!I134</f>
        <v>76.695652173913047</v>
      </c>
      <c r="E108" s="152">
        <f>Combination!J134</f>
        <v>18.796602165402827</v>
      </c>
      <c r="F108" s="151">
        <f t="shared" si="33"/>
        <v>8.1282603046924322</v>
      </c>
      <c r="G108" s="154">
        <f t="shared" si="34"/>
        <v>68.567391869220614</v>
      </c>
      <c r="H108" s="154">
        <f t="shared" si="35"/>
        <v>84.823912478605479</v>
      </c>
      <c r="I108" s="46"/>
      <c r="J108" s="47"/>
    </row>
    <row r="109" spans="2:10" ht="24" customHeight="1" x14ac:dyDescent="0.2">
      <c r="B109" s="319" t="s">
        <v>88</v>
      </c>
      <c r="C109" s="320"/>
      <c r="D109" s="320"/>
      <c r="E109" s="320"/>
      <c r="F109" s="320"/>
      <c r="G109" s="320"/>
      <c r="H109" s="321"/>
      <c r="I109" s="46"/>
      <c r="J109" s="47"/>
    </row>
    <row r="110" spans="2:10" ht="22.5" x14ac:dyDescent="0.2">
      <c r="B110" s="147" t="s">
        <v>74</v>
      </c>
      <c r="C110" s="147" t="s">
        <v>54</v>
      </c>
      <c r="D110" s="148" t="s">
        <v>4</v>
      </c>
      <c r="E110" s="148" t="s">
        <v>63</v>
      </c>
      <c r="F110" s="149" t="s">
        <v>71</v>
      </c>
      <c r="G110" s="147" t="s">
        <v>72</v>
      </c>
      <c r="H110" s="147" t="s">
        <v>73</v>
      </c>
      <c r="I110" s="46"/>
      <c r="J110" s="47"/>
    </row>
    <row r="111" spans="2:10" x14ac:dyDescent="0.2">
      <c r="B111" s="150" t="s">
        <v>23</v>
      </c>
      <c r="C111" s="151">
        <f>Combination!H15</f>
        <v>1</v>
      </c>
      <c r="D111" s="152">
        <f>Combination!I15</f>
        <v>79.739130434782609</v>
      </c>
      <c r="E111" s="152">
        <f>Combination!J15</f>
        <v>15.08225143340329</v>
      </c>
      <c r="F111" s="151">
        <f t="shared" ref="F111:F117" si="36">_xlfn.CONFIDENCE.T(0.05,E111,23)</f>
        <v>6.5220546007600859</v>
      </c>
      <c r="G111" s="154">
        <f t="shared" ref="G111:G117" si="37">D111-F111</f>
        <v>73.217075834022523</v>
      </c>
      <c r="H111" s="154">
        <f t="shared" ref="H111:H117" si="38">D111+F111</f>
        <v>86.261185035542695</v>
      </c>
      <c r="I111" s="46"/>
      <c r="J111" s="47"/>
    </row>
    <row r="112" spans="2:10" x14ac:dyDescent="0.2">
      <c r="B112" s="150" t="s">
        <v>24</v>
      </c>
      <c r="C112" s="151">
        <f>Combination!H35</f>
        <v>1</v>
      </c>
      <c r="D112" s="152">
        <f>Combination!I35</f>
        <v>64.782608695652172</v>
      </c>
      <c r="E112" s="152">
        <f>Combination!J35</f>
        <v>21.811082507709301</v>
      </c>
      <c r="F112" s="151">
        <f t="shared" si="36"/>
        <v>9.4318193570165185</v>
      </c>
      <c r="G112" s="154">
        <f t="shared" si="37"/>
        <v>55.35078933863565</v>
      </c>
      <c r="H112" s="154">
        <f t="shared" si="38"/>
        <v>74.214428052668694</v>
      </c>
      <c r="I112" s="46"/>
      <c r="J112" s="47"/>
    </row>
    <row r="113" spans="2:10" x14ac:dyDescent="0.2">
      <c r="B113" s="150" t="s">
        <v>25</v>
      </c>
      <c r="C113" s="151">
        <f>Combination!H55</f>
        <v>1</v>
      </c>
      <c r="D113" s="152">
        <f>Combination!I55</f>
        <v>85.826086956521735</v>
      </c>
      <c r="E113" s="152">
        <f>Combination!J55</f>
        <v>18.187538625796012</v>
      </c>
      <c r="F113" s="151">
        <f t="shared" si="36"/>
        <v>7.8648814797081119</v>
      </c>
      <c r="G113" s="154">
        <f t="shared" si="37"/>
        <v>77.961205476813618</v>
      </c>
      <c r="H113" s="154">
        <f t="shared" si="38"/>
        <v>93.690968436229852</v>
      </c>
      <c r="I113" s="46"/>
      <c r="J113" s="47"/>
    </row>
    <row r="114" spans="2:10" x14ac:dyDescent="0.2">
      <c r="B114" s="150" t="s">
        <v>75</v>
      </c>
      <c r="C114" s="151">
        <f>Combination!H75</f>
        <v>1</v>
      </c>
      <c r="D114" s="152">
        <f>Combination!I75</f>
        <v>69.826086956521735</v>
      </c>
      <c r="E114" s="152">
        <f>Combination!J75</f>
        <v>15.101631982588806</v>
      </c>
      <c r="F114" s="151">
        <f t="shared" si="36"/>
        <v>6.5304353786922658</v>
      </c>
      <c r="G114" s="154">
        <f t="shared" si="37"/>
        <v>63.295651577829467</v>
      </c>
      <c r="H114" s="154">
        <f t="shared" si="38"/>
        <v>76.356522335213995</v>
      </c>
      <c r="I114" s="46"/>
      <c r="J114" s="47"/>
    </row>
    <row r="115" spans="2:10" x14ac:dyDescent="0.2">
      <c r="B115" s="150" t="s">
        <v>26</v>
      </c>
      <c r="C115" s="151">
        <f>Combination!H95</f>
        <v>1</v>
      </c>
      <c r="D115" s="152">
        <f>Combination!I95</f>
        <v>70.217391304347828</v>
      </c>
      <c r="E115" s="152">
        <f>Combination!J95</f>
        <v>19.860780268795466</v>
      </c>
      <c r="F115" s="151">
        <f t="shared" si="36"/>
        <v>8.5884454253229237</v>
      </c>
      <c r="G115" s="154">
        <f t="shared" si="37"/>
        <v>61.628945879024904</v>
      </c>
      <c r="H115" s="154">
        <f t="shared" si="38"/>
        <v>78.805836729670744</v>
      </c>
      <c r="I115" s="46"/>
      <c r="J115" s="47"/>
    </row>
    <row r="116" spans="2:10" x14ac:dyDescent="0.2">
      <c r="B116" s="150" t="s">
        <v>27</v>
      </c>
      <c r="C116" s="151">
        <f>Combination!H115</f>
        <v>1</v>
      </c>
      <c r="D116" s="152">
        <f>Combination!I115</f>
        <v>80.260869565217391</v>
      </c>
      <c r="E116" s="152">
        <f>Combination!J115</f>
        <v>16.382411275800841</v>
      </c>
      <c r="F116" s="151">
        <f t="shared" si="36"/>
        <v>7.0842858776536719</v>
      </c>
      <c r="G116" s="154">
        <f t="shared" si="37"/>
        <v>73.176583687563721</v>
      </c>
      <c r="H116" s="154">
        <f t="shared" si="38"/>
        <v>87.345155442871061</v>
      </c>
      <c r="I116" s="46"/>
      <c r="J116" s="47"/>
    </row>
    <row r="117" spans="2:10" x14ac:dyDescent="0.2">
      <c r="B117" s="150" t="s">
        <v>28</v>
      </c>
      <c r="C117" s="151">
        <f>Combination!H135</f>
        <v>1</v>
      </c>
      <c r="D117" s="152">
        <f>Combination!I135</f>
        <v>87</v>
      </c>
      <c r="E117" s="152">
        <f>Combination!J135</f>
        <v>12.067989212638683</v>
      </c>
      <c r="F117" s="151">
        <f t="shared" si="36"/>
        <v>5.2185898712638572</v>
      </c>
      <c r="G117" s="154">
        <f t="shared" si="37"/>
        <v>81.781410128736141</v>
      </c>
      <c r="H117" s="154">
        <f t="shared" si="38"/>
        <v>92.218589871263859</v>
      </c>
      <c r="I117" s="46"/>
      <c r="J117" s="47"/>
    </row>
    <row r="118" spans="2:10" ht="24" customHeight="1" x14ac:dyDescent="0.2">
      <c r="B118" s="319" t="s">
        <v>89</v>
      </c>
      <c r="C118" s="320"/>
      <c r="D118" s="320"/>
      <c r="E118" s="320"/>
      <c r="F118" s="320"/>
      <c r="G118" s="320"/>
      <c r="H118" s="321"/>
      <c r="I118" s="46"/>
      <c r="J118" s="47"/>
    </row>
    <row r="119" spans="2:10" ht="22.5" x14ac:dyDescent="0.2">
      <c r="B119" s="147" t="s">
        <v>74</v>
      </c>
      <c r="C119" s="147" t="s">
        <v>54</v>
      </c>
      <c r="D119" s="148" t="s">
        <v>4</v>
      </c>
      <c r="E119" s="148" t="s">
        <v>63</v>
      </c>
      <c r="F119" s="149" t="s">
        <v>71</v>
      </c>
      <c r="G119" s="147" t="s">
        <v>72</v>
      </c>
      <c r="H119" s="147" t="s">
        <v>73</v>
      </c>
      <c r="I119" s="46"/>
      <c r="J119" s="47"/>
    </row>
    <row r="120" spans="2:10" x14ac:dyDescent="0.2">
      <c r="B120" s="150" t="s">
        <v>23</v>
      </c>
      <c r="C120" s="151">
        <f>Combination!H16</f>
        <v>1</v>
      </c>
      <c r="D120" s="152">
        <f>Combination!I16</f>
        <v>57.478260869565219</v>
      </c>
      <c r="E120" s="152">
        <f>Combination!J16</f>
        <v>18.595868468847375</v>
      </c>
      <c r="F120" s="151">
        <f t="shared" ref="F120:F126" si="39">_xlfn.CONFIDENCE.T(0.05,E120,23)</f>
        <v>8.0414565449932986</v>
      </c>
      <c r="G120" s="154">
        <f t="shared" ref="G120:G126" si="40">D120-F120</f>
        <v>49.436804324571924</v>
      </c>
      <c r="H120" s="154">
        <f t="shared" ref="H120:H126" si="41">D120+F120</f>
        <v>65.519717414558514</v>
      </c>
      <c r="I120" s="46"/>
      <c r="J120" s="47"/>
    </row>
    <row r="121" spans="2:10" x14ac:dyDescent="0.2">
      <c r="B121" s="150" t="s">
        <v>24</v>
      </c>
      <c r="C121" s="151">
        <f>Combination!H36</f>
        <v>1</v>
      </c>
      <c r="D121" s="152">
        <f>Combination!I36</f>
        <v>50.173913043478258</v>
      </c>
      <c r="E121" s="152">
        <f>Combination!J36</f>
        <v>18.112407033234138</v>
      </c>
      <c r="F121" s="151">
        <f t="shared" si="39"/>
        <v>7.8323921427484224</v>
      </c>
      <c r="G121" s="154">
        <f t="shared" si="40"/>
        <v>42.341520900729833</v>
      </c>
      <c r="H121" s="154">
        <f t="shared" si="41"/>
        <v>58.006305186226683</v>
      </c>
      <c r="I121" s="46"/>
      <c r="J121" s="47"/>
    </row>
    <row r="122" spans="2:10" x14ac:dyDescent="0.2">
      <c r="B122" s="150" t="s">
        <v>25</v>
      </c>
      <c r="C122" s="151">
        <f>Combination!H56</f>
        <v>1</v>
      </c>
      <c r="D122" s="152">
        <f>Combination!I56</f>
        <v>54.086956521739133</v>
      </c>
      <c r="E122" s="152">
        <f>Combination!J56</f>
        <v>16.239438647592873</v>
      </c>
      <c r="F122" s="151">
        <f t="shared" si="39"/>
        <v>7.0224598769598146</v>
      </c>
      <c r="G122" s="154">
        <f t="shared" si="40"/>
        <v>47.064496644779318</v>
      </c>
      <c r="H122" s="154">
        <f t="shared" si="41"/>
        <v>61.109416398698947</v>
      </c>
      <c r="I122" s="46"/>
      <c r="J122" s="47"/>
    </row>
    <row r="123" spans="2:10" x14ac:dyDescent="0.2">
      <c r="B123" s="150" t="s">
        <v>75</v>
      </c>
      <c r="C123" s="151">
        <f>Combination!H76</f>
        <v>1</v>
      </c>
      <c r="D123" s="152">
        <f>Combination!I76</f>
        <v>52.869565217391305</v>
      </c>
      <c r="E123" s="152">
        <f>Combination!J76</f>
        <v>18.735732384515686</v>
      </c>
      <c r="F123" s="151">
        <f t="shared" si="39"/>
        <v>8.1019382375769755</v>
      </c>
      <c r="G123" s="154">
        <f t="shared" si="40"/>
        <v>44.767626979814331</v>
      </c>
      <c r="H123" s="154">
        <f t="shared" si="41"/>
        <v>60.971503454968278</v>
      </c>
      <c r="I123" s="46"/>
      <c r="J123" s="47"/>
    </row>
    <row r="124" spans="2:10" x14ac:dyDescent="0.2">
      <c r="B124" s="150" t="s">
        <v>26</v>
      </c>
      <c r="C124" s="151">
        <f>Combination!H96</f>
        <v>1</v>
      </c>
      <c r="D124" s="152">
        <f>Combination!I96</f>
        <v>40.434782608695649</v>
      </c>
      <c r="E124" s="152">
        <f>Combination!J96</f>
        <v>22.679237775704816</v>
      </c>
      <c r="F124" s="151">
        <f t="shared" si="39"/>
        <v>9.8072378470745782</v>
      </c>
      <c r="G124" s="154">
        <f t="shared" si="40"/>
        <v>30.627544761621071</v>
      </c>
      <c r="H124" s="154">
        <f t="shared" si="41"/>
        <v>50.242020455770231</v>
      </c>
      <c r="I124" s="46"/>
      <c r="J124" s="47"/>
    </row>
    <row r="125" spans="2:10" x14ac:dyDescent="0.2">
      <c r="B125" s="150" t="s">
        <v>27</v>
      </c>
      <c r="C125" s="151">
        <f>Combination!H116</f>
        <v>1</v>
      </c>
      <c r="D125" s="152">
        <f>Combination!I116</f>
        <v>57.086956521739133</v>
      </c>
      <c r="E125" s="152">
        <f>Combination!J116</f>
        <v>19.579472189650485</v>
      </c>
      <c r="F125" s="151">
        <f t="shared" si="39"/>
        <v>8.466798689759619</v>
      </c>
      <c r="G125" s="154">
        <f t="shared" si="40"/>
        <v>48.620157831979512</v>
      </c>
      <c r="H125" s="154">
        <f t="shared" si="41"/>
        <v>65.553755211498753</v>
      </c>
      <c r="I125" s="46"/>
      <c r="J125" s="47"/>
    </row>
    <row r="126" spans="2:10" x14ac:dyDescent="0.2">
      <c r="B126" s="150" t="s">
        <v>28</v>
      </c>
      <c r="C126" s="151">
        <f>Combination!H136</f>
        <v>1</v>
      </c>
      <c r="D126" s="152">
        <f>Combination!I136</f>
        <v>62.869565217391305</v>
      </c>
      <c r="E126" s="152">
        <f>Combination!J136</f>
        <v>20.642639779715648</v>
      </c>
      <c r="F126" s="151">
        <f t="shared" si="39"/>
        <v>8.9265468316588041</v>
      </c>
      <c r="G126" s="154">
        <f t="shared" si="40"/>
        <v>53.943018385732501</v>
      </c>
      <c r="H126" s="154">
        <f t="shared" si="41"/>
        <v>71.796112049050109</v>
      </c>
      <c r="I126" s="46"/>
      <c r="J126" s="47"/>
    </row>
    <row r="127" spans="2:10" ht="24" customHeight="1" x14ac:dyDescent="0.2">
      <c r="B127" s="319" t="s">
        <v>90</v>
      </c>
      <c r="C127" s="320"/>
      <c r="D127" s="320"/>
      <c r="E127" s="320"/>
      <c r="F127" s="320"/>
      <c r="G127" s="320"/>
      <c r="H127" s="321"/>
      <c r="I127" s="46"/>
      <c r="J127" s="47"/>
    </row>
    <row r="128" spans="2:10" ht="22.5" x14ac:dyDescent="0.2">
      <c r="B128" s="147" t="s">
        <v>74</v>
      </c>
      <c r="C128" s="147" t="s">
        <v>54</v>
      </c>
      <c r="D128" s="148" t="s">
        <v>4</v>
      </c>
      <c r="E128" s="148" t="s">
        <v>63</v>
      </c>
      <c r="F128" s="149" t="s">
        <v>71</v>
      </c>
      <c r="G128" s="147" t="s">
        <v>72</v>
      </c>
      <c r="H128" s="147" t="s">
        <v>73</v>
      </c>
      <c r="I128" s="46"/>
      <c r="J128" s="47"/>
    </row>
    <row r="129" spans="2:10" x14ac:dyDescent="0.2">
      <c r="B129" s="150" t="s">
        <v>23</v>
      </c>
      <c r="C129" s="151">
        <f>Combination!H17</f>
        <v>1</v>
      </c>
      <c r="D129" s="152">
        <f>Combination!I17</f>
        <v>66.739130434782609</v>
      </c>
      <c r="E129" s="152">
        <f>Combination!J17</f>
        <v>18.206435903284174</v>
      </c>
      <c r="F129" s="151">
        <f t="shared" ref="F129:F135" si="42">_xlfn.CONFIDENCE.T(0.05,E129,23)</f>
        <v>7.8730532752870221</v>
      </c>
      <c r="G129" s="154">
        <f t="shared" ref="G129:G135" si="43">D129-F129</f>
        <v>58.866077159495589</v>
      </c>
      <c r="H129" s="154">
        <f t="shared" ref="H129:H135" si="44">D129+F129</f>
        <v>74.61218371006963</v>
      </c>
      <c r="I129" s="46"/>
      <c r="J129" s="47"/>
    </row>
    <row r="130" spans="2:10" x14ac:dyDescent="0.2">
      <c r="B130" s="150" t="s">
        <v>24</v>
      </c>
      <c r="C130" s="151">
        <f>Combination!H37</f>
        <v>1</v>
      </c>
      <c r="D130" s="152">
        <f>Combination!I37</f>
        <v>65.086956521739125</v>
      </c>
      <c r="E130" s="152">
        <f>Combination!J37</f>
        <v>17.885781665075509</v>
      </c>
      <c r="F130" s="151">
        <f t="shared" si="42"/>
        <v>7.7343919846437501</v>
      </c>
      <c r="G130" s="154">
        <f t="shared" si="43"/>
        <v>57.352564537095375</v>
      </c>
      <c r="H130" s="154">
        <f t="shared" si="44"/>
        <v>72.821348506382876</v>
      </c>
      <c r="I130" s="46"/>
      <c r="J130" s="47"/>
    </row>
    <row r="131" spans="2:10" x14ac:dyDescent="0.2">
      <c r="B131" s="150" t="s">
        <v>25</v>
      </c>
      <c r="C131" s="151">
        <f>Combination!H57</f>
        <v>1</v>
      </c>
      <c r="D131" s="152">
        <f>Combination!I57</f>
        <v>63.086956521739133</v>
      </c>
      <c r="E131" s="152">
        <f>Combination!J57</f>
        <v>17.063818829426154</v>
      </c>
      <c r="F131" s="151">
        <f t="shared" si="42"/>
        <v>7.3789486002410936</v>
      </c>
      <c r="G131" s="154">
        <f t="shared" si="43"/>
        <v>55.708007921498037</v>
      </c>
      <c r="H131" s="154">
        <f t="shared" si="44"/>
        <v>70.465905121980228</v>
      </c>
      <c r="I131" s="46"/>
      <c r="J131" s="47"/>
    </row>
    <row r="132" spans="2:10" x14ac:dyDescent="0.2">
      <c r="B132" s="150" t="s">
        <v>75</v>
      </c>
      <c r="C132" s="151">
        <f>Combination!H77</f>
        <v>1</v>
      </c>
      <c r="D132" s="152">
        <f>Combination!I77</f>
        <v>67.434782608695656</v>
      </c>
      <c r="E132" s="152">
        <f>Combination!J77</f>
        <v>19.938145457107453</v>
      </c>
      <c r="F132" s="151">
        <f t="shared" si="42"/>
        <v>8.6219006415150741</v>
      </c>
      <c r="G132" s="154">
        <f t="shared" si="43"/>
        <v>58.81288196718058</v>
      </c>
      <c r="H132" s="154">
        <f t="shared" si="44"/>
        <v>76.056683250210725</v>
      </c>
      <c r="I132" s="46"/>
      <c r="J132" s="47"/>
    </row>
    <row r="133" spans="2:10" x14ac:dyDescent="0.2">
      <c r="B133" s="150" t="s">
        <v>26</v>
      </c>
      <c r="C133" s="151">
        <f>Combination!H97</f>
        <v>1</v>
      </c>
      <c r="D133" s="152">
        <f>Combination!I97</f>
        <v>61.565217391304351</v>
      </c>
      <c r="E133" s="152">
        <f>Combination!J97</f>
        <v>20.500168706526473</v>
      </c>
      <c r="F133" s="151">
        <f t="shared" si="42"/>
        <v>8.8649377196192898</v>
      </c>
      <c r="G133" s="154">
        <f t="shared" si="43"/>
        <v>52.70027967168506</v>
      </c>
      <c r="H133" s="154">
        <f t="shared" si="44"/>
        <v>70.430155110923636</v>
      </c>
      <c r="I133" s="46"/>
      <c r="J133" s="47"/>
    </row>
    <row r="134" spans="2:10" x14ac:dyDescent="0.2">
      <c r="B134" s="150" t="s">
        <v>27</v>
      </c>
      <c r="C134" s="151">
        <f>Combination!H117</f>
        <v>1</v>
      </c>
      <c r="D134" s="152">
        <f>Combination!I117</f>
        <v>72.782608695652172</v>
      </c>
      <c r="E134" s="152">
        <f>Combination!J117</f>
        <v>17.117127312456077</v>
      </c>
      <c r="F134" s="151">
        <f t="shared" si="42"/>
        <v>7.4020009169684773</v>
      </c>
      <c r="G134" s="154">
        <f t="shared" si="43"/>
        <v>65.380607778683697</v>
      </c>
      <c r="H134" s="154">
        <f t="shared" si="44"/>
        <v>80.184609612620648</v>
      </c>
      <c r="I134" s="46"/>
      <c r="J134" s="47"/>
    </row>
    <row r="135" spans="2:10" x14ac:dyDescent="0.2">
      <c r="B135" s="150" t="s">
        <v>28</v>
      </c>
      <c r="C135" s="151">
        <f>Combination!H137</f>
        <v>1</v>
      </c>
      <c r="D135" s="152">
        <f>Combination!I137</f>
        <v>72.173913043478265</v>
      </c>
      <c r="E135" s="152">
        <f>Combination!J137</f>
        <v>16.595870718380084</v>
      </c>
      <c r="F135" s="151">
        <f t="shared" si="42"/>
        <v>7.1765926625986767</v>
      </c>
      <c r="G135" s="154">
        <f t="shared" si="43"/>
        <v>64.997320380879586</v>
      </c>
      <c r="H135" s="154">
        <f t="shared" si="44"/>
        <v>79.350505706076945</v>
      </c>
      <c r="I135" s="46"/>
      <c r="J135" s="47"/>
    </row>
    <row r="136" spans="2:10" ht="24" customHeight="1" x14ac:dyDescent="0.2">
      <c r="B136" s="319" t="s">
        <v>91</v>
      </c>
      <c r="C136" s="320"/>
      <c r="D136" s="320"/>
      <c r="E136" s="320"/>
      <c r="F136" s="320"/>
      <c r="G136" s="320"/>
      <c r="H136" s="321"/>
      <c r="I136" s="46"/>
      <c r="J136" s="47"/>
    </row>
    <row r="137" spans="2:10" ht="22.5" x14ac:dyDescent="0.2">
      <c r="B137" s="147" t="s">
        <v>74</v>
      </c>
      <c r="C137" s="147" t="s">
        <v>54</v>
      </c>
      <c r="D137" s="148" t="s">
        <v>4</v>
      </c>
      <c r="E137" s="148" t="s">
        <v>63</v>
      </c>
      <c r="F137" s="149" t="s">
        <v>71</v>
      </c>
      <c r="G137" s="147" t="s">
        <v>72</v>
      </c>
      <c r="H137" s="147" t="s">
        <v>73</v>
      </c>
      <c r="I137" s="46"/>
      <c r="J137" s="47"/>
    </row>
    <row r="138" spans="2:10" x14ac:dyDescent="0.2">
      <c r="B138" s="150" t="s">
        <v>23</v>
      </c>
      <c r="C138" s="151">
        <f>Combination!H18</f>
        <v>1</v>
      </c>
      <c r="D138" s="152">
        <f>Combination!I18</f>
        <v>75.956521739130437</v>
      </c>
      <c r="E138" s="152">
        <f>Combination!J18</f>
        <v>16.720913037460733</v>
      </c>
      <c r="F138" s="151">
        <f t="shared" ref="F138:F144" si="45">_xlfn.CONFIDENCE.T(0.05,E138,23)</f>
        <v>7.2306650161892989</v>
      </c>
      <c r="G138" s="154">
        <f t="shared" ref="G138:G144" si="46">D138-F138</f>
        <v>68.725856722941131</v>
      </c>
      <c r="H138" s="154">
        <f t="shared" ref="H138:H144" si="47">D138+F138</f>
        <v>83.187186755319743</v>
      </c>
      <c r="I138" s="46"/>
      <c r="J138" s="47"/>
    </row>
    <row r="139" spans="2:10" x14ac:dyDescent="0.2">
      <c r="B139" s="150" t="s">
        <v>24</v>
      </c>
      <c r="C139" s="151">
        <f>Combination!H38</f>
        <v>1</v>
      </c>
      <c r="D139" s="152">
        <f>Combination!I38</f>
        <v>64.695652173913047</v>
      </c>
      <c r="E139" s="152">
        <f>Combination!J38</f>
        <v>18.818353668230618</v>
      </c>
      <c r="F139" s="151">
        <f t="shared" si="45"/>
        <v>8.137666359863827</v>
      </c>
      <c r="G139" s="154">
        <f t="shared" si="46"/>
        <v>56.557985814049218</v>
      </c>
      <c r="H139" s="154">
        <f t="shared" si="47"/>
        <v>72.833318533776875</v>
      </c>
      <c r="I139" s="46"/>
      <c r="J139" s="47"/>
    </row>
    <row r="140" spans="2:10" x14ac:dyDescent="0.2">
      <c r="B140" s="150" t="s">
        <v>25</v>
      </c>
      <c r="C140" s="151">
        <f>Combination!H58</f>
        <v>1</v>
      </c>
      <c r="D140" s="152">
        <f>Combination!I58</f>
        <v>75.173913043478265</v>
      </c>
      <c r="E140" s="152">
        <f>Combination!J58</f>
        <v>16.452831129441304</v>
      </c>
      <c r="F140" s="151">
        <f t="shared" si="45"/>
        <v>7.1147377059134405</v>
      </c>
      <c r="G140" s="154">
        <f t="shared" si="46"/>
        <v>68.059175337564824</v>
      </c>
      <c r="H140" s="154">
        <f t="shared" si="47"/>
        <v>82.288650749391707</v>
      </c>
      <c r="I140" s="46"/>
      <c r="J140" s="47"/>
    </row>
    <row r="141" spans="2:10" x14ac:dyDescent="0.2">
      <c r="B141" s="150" t="s">
        <v>75</v>
      </c>
      <c r="C141" s="151">
        <f>Combination!H78</f>
        <v>1</v>
      </c>
      <c r="D141" s="152">
        <f>Combination!I78</f>
        <v>63.434782608695649</v>
      </c>
      <c r="E141" s="152">
        <f>Combination!J78</f>
        <v>18.157958653179954</v>
      </c>
      <c r="F141" s="151">
        <f t="shared" si="45"/>
        <v>7.8520901403419172</v>
      </c>
      <c r="G141" s="154">
        <f t="shared" si="46"/>
        <v>55.582692468353734</v>
      </c>
      <c r="H141" s="154">
        <f t="shared" si="47"/>
        <v>71.28687274903757</v>
      </c>
      <c r="I141" s="46"/>
      <c r="J141" s="47"/>
    </row>
    <row r="142" spans="2:10" x14ac:dyDescent="0.2">
      <c r="B142" s="150" t="s">
        <v>26</v>
      </c>
      <c r="C142" s="151">
        <f>Combination!H98</f>
        <v>1</v>
      </c>
      <c r="D142" s="152">
        <f>Combination!I98</f>
        <v>58.304347826086953</v>
      </c>
      <c r="E142" s="152">
        <f>Combination!J98</f>
        <v>19.657140230850874</v>
      </c>
      <c r="F142" s="151">
        <f t="shared" si="45"/>
        <v>8.5003848693615005</v>
      </c>
      <c r="G142" s="154">
        <f t="shared" si="46"/>
        <v>49.803962956725456</v>
      </c>
      <c r="H142" s="154">
        <f t="shared" si="47"/>
        <v>66.80473269544845</v>
      </c>
      <c r="I142" s="46"/>
      <c r="J142" s="47"/>
    </row>
    <row r="143" spans="2:10" x14ac:dyDescent="0.2">
      <c r="B143" s="150" t="s">
        <v>27</v>
      </c>
      <c r="C143" s="151">
        <f>Combination!H118</f>
        <v>1</v>
      </c>
      <c r="D143" s="152">
        <f>Combination!I118</f>
        <v>70.043478260869563</v>
      </c>
      <c r="E143" s="152">
        <f>Combination!J118</f>
        <v>20.2764490814289</v>
      </c>
      <c r="F143" s="151">
        <f t="shared" si="45"/>
        <v>8.7681940990404428</v>
      </c>
      <c r="G143" s="154">
        <f t="shared" si="46"/>
        <v>61.27528416182912</v>
      </c>
      <c r="H143" s="154">
        <f t="shared" si="47"/>
        <v>78.811672359910006</v>
      </c>
      <c r="I143" s="46"/>
      <c r="J143" s="47"/>
    </row>
    <row r="144" spans="2:10" x14ac:dyDescent="0.2">
      <c r="B144" s="150" t="s">
        <v>28</v>
      </c>
      <c r="C144" s="151">
        <f>Combination!H138</f>
        <v>1</v>
      </c>
      <c r="D144" s="152">
        <f>Combination!I138</f>
        <v>74.565217391304344</v>
      </c>
      <c r="E144" s="152">
        <f>Combination!J138</f>
        <v>16.819431638209746</v>
      </c>
      <c r="F144" s="151">
        <f t="shared" si="45"/>
        <v>7.2732676538732512</v>
      </c>
      <c r="G144" s="154">
        <f t="shared" si="46"/>
        <v>67.291949737431096</v>
      </c>
      <c r="H144" s="154">
        <f t="shared" si="47"/>
        <v>81.838485045177592</v>
      </c>
      <c r="I144" s="46"/>
      <c r="J144" s="47"/>
    </row>
    <row r="145" spans="2:8" ht="24" customHeight="1" x14ac:dyDescent="0.2">
      <c r="B145" s="319" t="s">
        <v>92</v>
      </c>
      <c r="C145" s="320"/>
      <c r="D145" s="320"/>
      <c r="E145" s="320"/>
      <c r="F145" s="320"/>
      <c r="G145" s="320"/>
      <c r="H145" s="321"/>
    </row>
    <row r="146" spans="2:8" ht="22.5" x14ac:dyDescent="0.2">
      <c r="B146" s="147" t="s">
        <v>74</v>
      </c>
      <c r="C146" s="147" t="s">
        <v>54</v>
      </c>
      <c r="D146" s="148" t="s">
        <v>4</v>
      </c>
      <c r="E146" s="148" t="s">
        <v>63</v>
      </c>
      <c r="F146" s="149" t="s">
        <v>71</v>
      </c>
      <c r="G146" s="147" t="s">
        <v>72</v>
      </c>
      <c r="H146" s="147" t="s">
        <v>73</v>
      </c>
    </row>
    <row r="147" spans="2:8" x14ac:dyDescent="0.2">
      <c r="B147" s="150" t="s">
        <v>23</v>
      </c>
      <c r="C147" s="151">
        <f>Combination!H19</f>
        <v>1</v>
      </c>
      <c r="D147" s="152">
        <f>Combination!I19</f>
        <v>80.913043478260875</v>
      </c>
      <c r="E147" s="152">
        <f>Combination!J19</f>
        <v>11.401407582472423</v>
      </c>
      <c r="F147" s="151">
        <f t="shared" ref="F147:F153" si="48">_xlfn.CONFIDENCE.T(0.05,E147,23)</f>
        <v>4.9303383587489913</v>
      </c>
      <c r="G147" s="154">
        <f t="shared" ref="G147:G153" si="49">D147-F147</f>
        <v>75.982705119511877</v>
      </c>
      <c r="H147" s="154">
        <f t="shared" ref="H147:H153" si="50">D147+F147</f>
        <v>85.843381837009872</v>
      </c>
    </row>
    <row r="148" spans="2:8" x14ac:dyDescent="0.2">
      <c r="B148" s="150" t="s">
        <v>24</v>
      </c>
      <c r="C148" s="151">
        <f>Combination!H39</f>
        <v>1</v>
      </c>
      <c r="D148" s="152">
        <f>Combination!I39</f>
        <v>65.869565217391298</v>
      </c>
      <c r="E148" s="152">
        <f>Combination!J39</f>
        <v>20.66024805761953</v>
      </c>
      <c r="F148" s="151">
        <f t="shared" si="48"/>
        <v>8.934161222018334</v>
      </c>
      <c r="G148" s="154">
        <f t="shared" si="49"/>
        <v>56.935403995372965</v>
      </c>
      <c r="H148" s="154">
        <f t="shared" si="50"/>
        <v>74.80372643940963</v>
      </c>
    </row>
    <row r="149" spans="2:8" x14ac:dyDescent="0.2">
      <c r="B149" s="150" t="s">
        <v>25</v>
      </c>
      <c r="C149" s="151">
        <f>Combination!H59</f>
        <v>1</v>
      </c>
      <c r="D149" s="152">
        <f>Combination!I59</f>
        <v>85.391304347826093</v>
      </c>
      <c r="E149" s="152">
        <f>Combination!J59</f>
        <v>8.6167866317849313</v>
      </c>
      <c r="F149" s="151">
        <f t="shared" si="48"/>
        <v>3.7261779611453973</v>
      </c>
      <c r="G149" s="154">
        <f t="shared" si="49"/>
        <v>81.665126386680697</v>
      </c>
      <c r="H149" s="154">
        <f t="shared" si="50"/>
        <v>89.117482308971489</v>
      </c>
    </row>
    <row r="150" spans="2:8" x14ac:dyDescent="0.2">
      <c r="B150" s="150" t="s">
        <v>75</v>
      </c>
      <c r="C150" s="151">
        <f>Combination!H79</f>
        <v>1</v>
      </c>
      <c r="D150" s="152">
        <f>Combination!I79</f>
        <v>71.565217391304344</v>
      </c>
      <c r="E150" s="152">
        <f>Combination!J79</f>
        <v>17.429927468050515</v>
      </c>
      <c r="F150" s="151">
        <f t="shared" si="48"/>
        <v>7.5372658476004437</v>
      </c>
      <c r="G150" s="154">
        <f t="shared" si="49"/>
        <v>64.027951543703907</v>
      </c>
      <c r="H150" s="154">
        <f t="shared" si="50"/>
        <v>79.102483238904782</v>
      </c>
    </row>
    <row r="151" spans="2:8" x14ac:dyDescent="0.2">
      <c r="B151" s="150" t="s">
        <v>26</v>
      </c>
      <c r="C151" s="151">
        <f>Combination!H99</f>
        <v>1</v>
      </c>
      <c r="D151" s="152">
        <f>Combination!I99</f>
        <v>72.565217391304344</v>
      </c>
      <c r="E151" s="152">
        <f>Combination!J99</f>
        <v>17.84994547217676</v>
      </c>
      <c r="F151" s="151">
        <f t="shared" si="48"/>
        <v>7.71889525275322</v>
      </c>
      <c r="G151" s="154">
        <f t="shared" si="49"/>
        <v>64.84632213855113</v>
      </c>
      <c r="H151" s="154">
        <f t="shared" si="50"/>
        <v>80.284112644057558</v>
      </c>
    </row>
    <row r="152" spans="2:8" x14ac:dyDescent="0.2">
      <c r="B152" s="150" t="s">
        <v>27</v>
      </c>
      <c r="C152" s="151">
        <f>Combination!H119</f>
        <v>1</v>
      </c>
      <c r="D152" s="152">
        <f>Combination!I119</f>
        <v>84.304347826086953</v>
      </c>
      <c r="E152" s="152">
        <f>Combination!J119</f>
        <v>15.795381323230043</v>
      </c>
      <c r="F152" s="151">
        <f t="shared" si="48"/>
        <v>6.8304350901996918</v>
      </c>
      <c r="G152" s="154">
        <f t="shared" si="49"/>
        <v>77.473912735887268</v>
      </c>
      <c r="H152" s="154">
        <f t="shared" si="50"/>
        <v>91.134782916286639</v>
      </c>
    </row>
    <row r="153" spans="2:8" x14ac:dyDescent="0.2">
      <c r="B153" s="150" t="s">
        <v>28</v>
      </c>
      <c r="C153" s="151">
        <f>Combination!H139</f>
        <v>1</v>
      </c>
      <c r="D153" s="152">
        <f>Combination!I139</f>
        <v>82.347826086956516</v>
      </c>
      <c r="E153" s="152">
        <f>Combination!J139</f>
        <v>16.350170128812326</v>
      </c>
      <c r="F153" s="151">
        <f t="shared" si="48"/>
        <v>7.070343760193377</v>
      </c>
      <c r="G153" s="154">
        <f t="shared" si="49"/>
        <v>75.277482326763135</v>
      </c>
      <c r="H153" s="154">
        <f t="shared" si="50"/>
        <v>89.418169847149898</v>
      </c>
    </row>
    <row r="154" spans="2:8" ht="24" customHeight="1" x14ac:dyDescent="0.2">
      <c r="B154" s="319" t="s">
        <v>93</v>
      </c>
      <c r="C154" s="320"/>
      <c r="D154" s="320"/>
      <c r="E154" s="320"/>
      <c r="F154" s="320"/>
      <c r="G154" s="320"/>
      <c r="H154" s="321"/>
    </row>
    <row r="155" spans="2:8" ht="22.5" x14ac:dyDescent="0.2">
      <c r="B155" s="147" t="s">
        <v>74</v>
      </c>
      <c r="C155" s="147" t="s">
        <v>54</v>
      </c>
      <c r="D155" s="148" t="s">
        <v>4</v>
      </c>
      <c r="E155" s="148" t="s">
        <v>63</v>
      </c>
      <c r="F155" s="149" t="s">
        <v>71</v>
      </c>
      <c r="G155" s="147" t="s">
        <v>72</v>
      </c>
      <c r="H155" s="147" t="s">
        <v>73</v>
      </c>
    </row>
    <row r="156" spans="2:8" x14ac:dyDescent="0.2">
      <c r="B156" s="150" t="s">
        <v>23</v>
      </c>
      <c r="C156" s="151">
        <f>Combination!H20</f>
        <v>1</v>
      </c>
      <c r="D156" s="152">
        <f>Combination!I20</f>
        <v>84.304347826086953</v>
      </c>
      <c r="E156" s="152">
        <f>Combination!J20</f>
        <v>15.052739957800158</v>
      </c>
      <c r="F156" s="151">
        <f t="shared" ref="F156:F162" si="51">_xlfn.CONFIDENCE.T(0.05,E156,23)</f>
        <v>6.509292881723475</v>
      </c>
      <c r="G156" s="154">
        <f t="shared" ref="G156:G162" si="52">D156-F156</f>
        <v>77.795054944363471</v>
      </c>
      <c r="H156" s="154">
        <f t="shared" ref="H156:H162" si="53">D156+F156</f>
        <v>90.813640707810436</v>
      </c>
    </row>
    <row r="157" spans="2:8" x14ac:dyDescent="0.2">
      <c r="B157" s="150" t="s">
        <v>24</v>
      </c>
      <c r="C157" s="151">
        <f>Combination!H40</f>
        <v>1</v>
      </c>
      <c r="D157" s="152">
        <f>Combination!I40</f>
        <v>80.608695652173907</v>
      </c>
      <c r="E157" s="152">
        <f>Combination!J40</f>
        <v>15.002239621999426</v>
      </c>
      <c r="F157" s="151">
        <f t="shared" si="51"/>
        <v>6.4874548989194194</v>
      </c>
      <c r="G157" s="154">
        <f t="shared" si="52"/>
        <v>74.121240753254483</v>
      </c>
      <c r="H157" s="154">
        <f t="shared" si="53"/>
        <v>87.096150551093331</v>
      </c>
    </row>
    <row r="158" spans="2:8" x14ac:dyDescent="0.2">
      <c r="B158" s="150" t="s">
        <v>25</v>
      </c>
      <c r="C158" s="151">
        <f>Combination!H60</f>
        <v>1</v>
      </c>
      <c r="D158" s="152">
        <f>Combination!I60</f>
        <v>89.652173913043484</v>
      </c>
      <c r="E158" s="152">
        <f>Combination!J60</f>
        <v>11.72646073727811</v>
      </c>
      <c r="F158" s="151">
        <f t="shared" si="51"/>
        <v>5.0709018835750479</v>
      </c>
      <c r="G158" s="154">
        <f t="shared" si="52"/>
        <v>84.581272029468437</v>
      </c>
      <c r="H158" s="154">
        <f t="shared" si="53"/>
        <v>94.723075796618531</v>
      </c>
    </row>
    <row r="159" spans="2:8" x14ac:dyDescent="0.2">
      <c r="B159" s="150" t="s">
        <v>75</v>
      </c>
      <c r="C159" s="151">
        <f>Combination!H80</f>
        <v>1</v>
      </c>
      <c r="D159" s="152">
        <f>Combination!I80</f>
        <v>71.260869565217391</v>
      </c>
      <c r="E159" s="152">
        <f>Combination!J80</f>
        <v>17.273777792060596</v>
      </c>
      <c r="F159" s="151">
        <f t="shared" si="51"/>
        <v>7.4697416641458627</v>
      </c>
      <c r="G159" s="154">
        <f t="shared" si="52"/>
        <v>63.791127901071526</v>
      </c>
      <c r="H159" s="154">
        <f t="shared" si="53"/>
        <v>78.730611229363248</v>
      </c>
    </row>
    <row r="160" spans="2:8" x14ac:dyDescent="0.2">
      <c r="B160" s="150" t="s">
        <v>26</v>
      </c>
      <c r="C160" s="151">
        <f>Combination!H100</f>
        <v>1</v>
      </c>
      <c r="D160" s="152">
        <f>Combination!I100</f>
        <v>69.608695652173907</v>
      </c>
      <c r="E160" s="152">
        <f>Combination!J100</f>
        <v>22.820921681719213</v>
      </c>
      <c r="F160" s="151">
        <f t="shared" si="51"/>
        <v>9.8685065625017891</v>
      </c>
      <c r="G160" s="154">
        <f t="shared" si="52"/>
        <v>59.740189089672114</v>
      </c>
      <c r="H160" s="154">
        <f t="shared" si="53"/>
        <v>79.4772022146757</v>
      </c>
    </row>
    <row r="161" spans="2:8" x14ac:dyDescent="0.2">
      <c r="B161" s="150" t="s">
        <v>27</v>
      </c>
      <c r="C161" s="151">
        <f>Combination!H120</f>
        <v>1</v>
      </c>
      <c r="D161" s="152">
        <f>Combination!I120</f>
        <v>74.173913043478265</v>
      </c>
      <c r="E161" s="152">
        <f>Combination!J120</f>
        <v>18.514495976526661</v>
      </c>
      <c r="F161" s="151">
        <f t="shared" si="51"/>
        <v>8.0062684406005928</v>
      </c>
      <c r="G161" s="154">
        <f t="shared" si="52"/>
        <v>66.167644602877672</v>
      </c>
      <c r="H161" s="154">
        <f t="shared" si="53"/>
        <v>82.180181484078858</v>
      </c>
    </row>
    <row r="162" spans="2:8" x14ac:dyDescent="0.2">
      <c r="B162" s="150" t="s">
        <v>28</v>
      </c>
      <c r="C162" s="151">
        <f>Combination!H140</f>
        <v>1</v>
      </c>
      <c r="D162" s="152">
        <f>Combination!I140</f>
        <v>90.391304347826093</v>
      </c>
      <c r="E162" s="152">
        <f>Combination!J140</f>
        <v>8.5850775950047744</v>
      </c>
      <c r="F162" s="151">
        <f t="shared" si="51"/>
        <v>3.7124659453942432</v>
      </c>
      <c r="G162" s="154">
        <f t="shared" si="52"/>
        <v>86.67883840243185</v>
      </c>
      <c r="H162" s="154">
        <f t="shared" si="53"/>
        <v>94.103770293220336</v>
      </c>
    </row>
    <row r="163" spans="2:8" ht="24" customHeight="1" x14ac:dyDescent="0.2">
      <c r="B163" s="319" t="s">
        <v>94</v>
      </c>
      <c r="C163" s="320"/>
      <c r="D163" s="320"/>
      <c r="E163" s="320"/>
      <c r="F163" s="320"/>
      <c r="G163" s="320"/>
      <c r="H163" s="321"/>
    </row>
    <row r="164" spans="2:8" ht="22.5" x14ac:dyDescent="0.2">
      <c r="B164" s="147" t="s">
        <v>74</v>
      </c>
      <c r="C164" s="147" t="s">
        <v>54</v>
      </c>
      <c r="D164" s="148" t="s">
        <v>4</v>
      </c>
      <c r="E164" s="148" t="s">
        <v>63</v>
      </c>
      <c r="F164" s="149" t="s">
        <v>71</v>
      </c>
      <c r="G164" s="147" t="s">
        <v>72</v>
      </c>
      <c r="H164" s="147" t="s">
        <v>73</v>
      </c>
    </row>
    <row r="165" spans="2:8" x14ac:dyDescent="0.2">
      <c r="B165" s="150" t="s">
        <v>23</v>
      </c>
      <c r="C165" s="151">
        <f>Combination!H21</f>
        <v>1</v>
      </c>
      <c r="D165" s="152">
        <f>Combination!I21</f>
        <v>87.956521739130437</v>
      </c>
      <c r="E165" s="152">
        <f>Combination!J21</f>
        <v>15.775349760910267</v>
      </c>
      <c r="F165" s="151">
        <f t="shared" ref="F165:F171" si="54">_xlfn.CONFIDENCE.T(0.05,E165,23)</f>
        <v>6.8217727930774759</v>
      </c>
      <c r="G165" s="154">
        <f t="shared" ref="G165:G171" si="55">D165-F165</f>
        <v>81.134748946052966</v>
      </c>
      <c r="H165" s="154">
        <f t="shared" ref="H165:H171" si="56">D165+F165</f>
        <v>94.778294532207909</v>
      </c>
    </row>
    <row r="166" spans="2:8" x14ac:dyDescent="0.2">
      <c r="B166" s="150" t="s">
        <v>24</v>
      </c>
      <c r="C166" s="151">
        <f>Combination!H41</f>
        <v>1</v>
      </c>
      <c r="D166" s="152">
        <f>Combination!I41</f>
        <v>75.086956521739125</v>
      </c>
      <c r="E166" s="152">
        <f>Combination!J41</f>
        <v>20.571191337486475</v>
      </c>
      <c r="F166" s="151">
        <f t="shared" si="54"/>
        <v>8.8956502083386386</v>
      </c>
      <c r="G166" s="154">
        <f t="shared" si="55"/>
        <v>66.191306313400489</v>
      </c>
      <c r="H166" s="154">
        <f t="shared" si="56"/>
        <v>83.982606730077762</v>
      </c>
    </row>
    <row r="167" spans="2:8" x14ac:dyDescent="0.2">
      <c r="B167" s="150" t="s">
        <v>25</v>
      </c>
      <c r="C167" s="151">
        <f>Combination!H61</f>
        <v>1</v>
      </c>
      <c r="D167" s="152">
        <f>Combination!I61</f>
        <v>93.739130434782609</v>
      </c>
      <c r="E167" s="152">
        <f>Combination!J61</f>
        <v>8.0803768549849888</v>
      </c>
      <c r="F167" s="151">
        <f t="shared" si="54"/>
        <v>3.4942169791846736</v>
      </c>
      <c r="G167" s="154">
        <f t="shared" si="55"/>
        <v>90.244913455597938</v>
      </c>
      <c r="H167" s="154">
        <f t="shared" si="56"/>
        <v>97.23334741396728</v>
      </c>
    </row>
    <row r="168" spans="2:8" x14ac:dyDescent="0.2">
      <c r="B168" s="150" t="s">
        <v>75</v>
      </c>
      <c r="C168" s="151">
        <f>Combination!H81</f>
        <v>1</v>
      </c>
      <c r="D168" s="152">
        <f>Combination!I81</f>
        <v>82.565217391304344</v>
      </c>
      <c r="E168" s="152">
        <f>Combination!J81</f>
        <v>10.723068111474472</v>
      </c>
      <c r="F168" s="151">
        <f t="shared" si="54"/>
        <v>4.6370023745801445</v>
      </c>
      <c r="G168" s="154">
        <f t="shared" si="55"/>
        <v>77.928215016724195</v>
      </c>
      <c r="H168" s="154">
        <f t="shared" si="56"/>
        <v>87.202219765884493</v>
      </c>
    </row>
    <row r="169" spans="2:8" x14ac:dyDescent="0.2">
      <c r="B169" s="150" t="s">
        <v>26</v>
      </c>
      <c r="C169" s="151">
        <f>Combination!H101</f>
        <v>1</v>
      </c>
      <c r="D169" s="152">
        <f>Combination!I101</f>
        <v>81.478260869565219</v>
      </c>
      <c r="E169" s="152">
        <f>Combination!J101</f>
        <v>16.278456385434406</v>
      </c>
      <c r="F169" s="151">
        <f t="shared" si="54"/>
        <v>7.0393324120534153</v>
      </c>
      <c r="G169" s="154">
        <f t="shared" si="55"/>
        <v>74.438928457511807</v>
      </c>
      <c r="H169" s="154">
        <f t="shared" si="56"/>
        <v>88.51759328161863</v>
      </c>
    </row>
    <row r="170" spans="2:8" x14ac:dyDescent="0.2">
      <c r="B170" s="150" t="s">
        <v>27</v>
      </c>
      <c r="C170" s="151">
        <f>Combination!H121</f>
        <v>1</v>
      </c>
      <c r="D170" s="152">
        <f>Combination!I121</f>
        <v>87.782608695652172</v>
      </c>
      <c r="E170" s="152">
        <f>Combination!J121</f>
        <v>12.620173323039497</v>
      </c>
      <c r="F170" s="151">
        <f t="shared" si="54"/>
        <v>5.4573721865971061</v>
      </c>
      <c r="G170" s="154">
        <f t="shared" si="55"/>
        <v>82.32523650905506</v>
      </c>
      <c r="H170" s="154">
        <f t="shared" si="56"/>
        <v>93.239980882249284</v>
      </c>
    </row>
    <row r="171" spans="2:8" x14ac:dyDescent="0.2">
      <c r="B171" s="150" t="s">
        <v>28</v>
      </c>
      <c r="C171" s="151">
        <f>Combination!H141</f>
        <v>1</v>
      </c>
      <c r="D171" s="152">
        <f>Combination!I141</f>
        <v>94.043478260869563</v>
      </c>
      <c r="E171" s="152">
        <f>Combination!J141</f>
        <v>7.3204462163398292</v>
      </c>
      <c r="F171" s="151">
        <f t="shared" si="54"/>
        <v>3.1655983283208333</v>
      </c>
      <c r="G171" s="154">
        <f t="shared" si="55"/>
        <v>90.877879932548723</v>
      </c>
      <c r="H171" s="154">
        <f t="shared" si="56"/>
        <v>97.209076589190403</v>
      </c>
    </row>
  </sheetData>
  <mergeCells count="19">
    <mergeCell ref="B154:H154"/>
    <mergeCell ref="B163:H163"/>
    <mergeCell ref="B100:H100"/>
    <mergeCell ref="B109:H109"/>
    <mergeCell ref="B118:H118"/>
    <mergeCell ref="B127:H127"/>
    <mergeCell ref="B136:H136"/>
    <mergeCell ref="B145:H145"/>
    <mergeCell ref="B91:H91"/>
    <mergeCell ref="B1:H1"/>
    <mergeCell ref="B10:H10"/>
    <mergeCell ref="B19:H19"/>
    <mergeCell ref="B28:H28"/>
    <mergeCell ref="B37:H37"/>
    <mergeCell ref="B46:H46"/>
    <mergeCell ref="B55:H55"/>
    <mergeCell ref="B64:H64"/>
    <mergeCell ref="B73:H73"/>
    <mergeCell ref="B82:H82"/>
  </mergeCells>
  <conditionalFormatting sqref="F2:I2">
    <cfRule type="duplicateValues" dxfId="18" priority="19"/>
  </conditionalFormatting>
  <conditionalFormatting sqref="F11:I11">
    <cfRule type="duplicateValues" dxfId="17" priority="18"/>
  </conditionalFormatting>
  <conditionalFormatting sqref="F20:I20">
    <cfRule type="duplicateValues" dxfId="16" priority="17"/>
  </conditionalFormatting>
  <conditionalFormatting sqref="F29:I29">
    <cfRule type="duplicateValues" dxfId="15" priority="16"/>
  </conditionalFormatting>
  <conditionalFormatting sqref="F38:H38">
    <cfRule type="duplicateValues" dxfId="14" priority="15"/>
  </conditionalFormatting>
  <conditionalFormatting sqref="F47:H47">
    <cfRule type="duplicateValues" dxfId="13" priority="14"/>
  </conditionalFormatting>
  <conditionalFormatting sqref="F56:H56">
    <cfRule type="duplicateValues" dxfId="12" priority="13"/>
  </conditionalFormatting>
  <conditionalFormatting sqref="F65:H65">
    <cfRule type="duplicateValues" dxfId="11" priority="12"/>
  </conditionalFormatting>
  <conditionalFormatting sqref="F74:H74">
    <cfRule type="duplicateValues" dxfId="10" priority="11"/>
  </conditionalFormatting>
  <conditionalFormatting sqref="F83:H83">
    <cfRule type="duplicateValues" dxfId="9" priority="10"/>
  </conditionalFormatting>
  <conditionalFormatting sqref="F92:H92">
    <cfRule type="duplicateValues" dxfId="8" priority="9"/>
  </conditionalFormatting>
  <conditionalFormatting sqref="F101:H101">
    <cfRule type="duplicateValues" dxfId="7" priority="8"/>
  </conditionalFormatting>
  <conditionalFormatting sqref="F110:H110">
    <cfRule type="duplicateValues" dxfId="6" priority="7"/>
  </conditionalFormatting>
  <conditionalFormatting sqref="F119:H119">
    <cfRule type="duplicateValues" dxfId="5" priority="6"/>
  </conditionalFormatting>
  <conditionalFormatting sqref="F128:H128">
    <cfRule type="duplicateValues" dxfId="4" priority="5"/>
  </conditionalFormatting>
  <conditionalFormatting sqref="F137:H137">
    <cfRule type="duplicateValues" dxfId="3" priority="4"/>
  </conditionalFormatting>
  <conditionalFormatting sqref="F146:H146">
    <cfRule type="duplicateValues" dxfId="2" priority="3"/>
  </conditionalFormatting>
  <conditionalFormatting sqref="F155:H155">
    <cfRule type="duplicateValues" dxfId="1" priority="2"/>
  </conditionalFormatting>
  <conditionalFormatting sqref="F164:H164">
    <cfRule type="duplicateValues" dxfId="0" priority="1"/>
  </conditionalFormatting>
  <pageMargins left="0" right="0" top="0.39410000000000006" bottom="0.39410000000000006" header="0" footer="0"/>
  <pageSetup paperSize="9" scale="78" orientation="portrait" horizontalDpi="1200" verticalDpi="1200" r:id="rId1"/>
  <headerFooter>
    <oddHeader>&amp;C&amp;A</oddHeader>
    <oddFooter>&amp;CPage &amp;P</oddFooter>
  </headerFooter>
  <rowBreaks count="3" manualBreakCount="3">
    <brk id="54" max="8" man="1"/>
    <brk id="54" min="9" max="39" man="1"/>
    <brk id="108" max="8" man="1"/>
  </rowBreaks>
  <colBreaks count="4" manualBreakCount="4">
    <brk id="1" max="1048575" man="1"/>
    <brk id="9" max="1048575" man="1"/>
    <brk id="20" max="107" man="1"/>
    <brk id="30" max="107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I9"/>
  <sheetViews>
    <sheetView workbookViewId="0">
      <selection activeCell="F15" sqref="F15"/>
    </sheetView>
  </sheetViews>
  <sheetFormatPr defaultRowHeight="14.25" x14ac:dyDescent="0.2"/>
  <cols>
    <col min="1" max="1" width="16.125" customWidth="1"/>
    <col min="6" max="6" width="16.125" customWidth="1"/>
    <col min="9" max="9" width="9" customWidth="1"/>
    <col min="10" max="15" width="9.125" bestFit="1" customWidth="1"/>
  </cols>
  <sheetData>
    <row r="1" spans="1:9" x14ac:dyDescent="0.2">
      <c r="A1" s="326" t="s">
        <v>20</v>
      </c>
      <c r="B1" s="325" t="s">
        <v>4</v>
      </c>
      <c r="C1" s="325"/>
      <c r="D1" s="325"/>
      <c r="E1" s="248"/>
      <c r="F1" s="326" t="s">
        <v>20</v>
      </c>
      <c r="G1" s="326" t="s">
        <v>4</v>
      </c>
      <c r="H1" s="326"/>
      <c r="I1" s="326"/>
    </row>
    <row r="2" spans="1:9" x14ac:dyDescent="0.2">
      <c r="A2" s="326"/>
      <c r="B2" s="249" t="s">
        <v>240</v>
      </c>
      <c r="C2" s="250" t="s">
        <v>241</v>
      </c>
      <c r="D2" s="249" t="s">
        <v>239</v>
      </c>
      <c r="E2" s="248"/>
      <c r="F2" s="326"/>
      <c r="G2" s="249" t="s">
        <v>240</v>
      </c>
      <c r="H2" s="250" t="s">
        <v>241</v>
      </c>
      <c r="I2" s="249" t="s">
        <v>239</v>
      </c>
    </row>
    <row r="3" spans="1:9" x14ac:dyDescent="0.2">
      <c r="A3" s="248" t="s">
        <v>100</v>
      </c>
      <c r="B3" s="247">
        <v>80</v>
      </c>
      <c r="C3" s="247"/>
      <c r="D3" s="247">
        <v>38.695652173913047</v>
      </c>
      <c r="E3" s="248"/>
      <c r="F3" s="248" t="s">
        <v>242</v>
      </c>
      <c r="G3" s="247">
        <v>1.3571428571428572</v>
      </c>
      <c r="H3" s="247"/>
      <c r="I3" s="247">
        <v>0</v>
      </c>
    </row>
    <row r="4" spans="1:9" x14ac:dyDescent="0.2">
      <c r="A4" s="248" t="s">
        <v>120</v>
      </c>
      <c r="B4" s="247">
        <v>91.285714285714292</v>
      </c>
      <c r="C4" s="247"/>
      <c r="D4" s="247">
        <v>49.521739130434781</v>
      </c>
      <c r="E4" s="248"/>
      <c r="F4" s="248" t="s">
        <v>243</v>
      </c>
      <c r="G4" s="247">
        <v>4.0714285714285712</v>
      </c>
      <c r="H4" s="247"/>
      <c r="I4" s="247">
        <v>0.69565217391304346</v>
      </c>
    </row>
    <row r="5" spans="1:9" x14ac:dyDescent="0.2">
      <c r="A5" s="248" t="s">
        <v>140</v>
      </c>
      <c r="B5" s="247">
        <v>43.357142857142854</v>
      </c>
      <c r="C5" s="247"/>
      <c r="D5" s="247">
        <v>20.521739130434781</v>
      </c>
      <c r="E5" s="248"/>
      <c r="F5" s="248" t="s">
        <v>244</v>
      </c>
      <c r="G5" s="247">
        <v>1.9285714285714286</v>
      </c>
      <c r="H5" s="247"/>
      <c r="I5" s="247">
        <v>1.3043478260869565</v>
      </c>
    </row>
    <row r="6" spans="1:9" x14ac:dyDescent="0.2">
      <c r="A6" s="248" t="s">
        <v>238</v>
      </c>
      <c r="B6" s="247">
        <v>67.785714285714292</v>
      </c>
      <c r="C6" s="247"/>
      <c r="D6" s="247">
        <v>43.956521739130437</v>
      </c>
      <c r="E6" s="248"/>
      <c r="F6" s="248" t="s">
        <v>245</v>
      </c>
      <c r="G6" s="247">
        <v>0</v>
      </c>
      <c r="H6" s="247"/>
      <c r="I6" s="247">
        <v>0</v>
      </c>
    </row>
    <row r="7" spans="1:9" x14ac:dyDescent="0.2">
      <c r="A7" s="248" t="s">
        <v>180</v>
      </c>
      <c r="B7" s="247">
        <v>69.785714285714292</v>
      </c>
      <c r="C7" s="247"/>
      <c r="D7" s="247">
        <v>27.782608695652176</v>
      </c>
      <c r="E7" s="248"/>
      <c r="F7" s="248" t="s">
        <v>26</v>
      </c>
      <c r="G7" s="247">
        <v>0.14285714285714285</v>
      </c>
      <c r="H7" s="247"/>
      <c r="I7" s="247">
        <v>0.43478260869565216</v>
      </c>
    </row>
    <row r="8" spans="1:9" x14ac:dyDescent="0.2">
      <c r="A8" s="248" t="s">
        <v>200</v>
      </c>
      <c r="B8" s="247">
        <v>75.357142857142861</v>
      </c>
      <c r="C8" s="247"/>
      <c r="D8" s="247">
        <v>43.565217391304351</v>
      </c>
      <c r="E8" s="248"/>
      <c r="F8" s="248" t="s">
        <v>27</v>
      </c>
      <c r="G8" s="247">
        <v>0.35714285714285715</v>
      </c>
      <c r="H8" s="247"/>
      <c r="I8" s="247">
        <v>0.82608695652173914</v>
      </c>
    </row>
    <row r="9" spans="1:9" x14ac:dyDescent="0.2">
      <c r="A9" s="248" t="s">
        <v>220</v>
      </c>
      <c r="B9" s="247">
        <v>82.357142857142861</v>
      </c>
      <c r="C9" s="247"/>
      <c r="D9" s="247">
        <v>41.869565217391305</v>
      </c>
      <c r="E9" s="248"/>
      <c r="F9" s="248" t="s">
        <v>28</v>
      </c>
      <c r="G9" s="247">
        <v>2.1428571428571428</v>
      </c>
      <c r="H9" s="247"/>
      <c r="I9" s="247">
        <v>2.3043478260869565</v>
      </c>
    </row>
  </sheetData>
  <mergeCells count="4">
    <mergeCell ref="B1:D1"/>
    <mergeCell ref="A1:A2"/>
    <mergeCell ref="F1:F2"/>
    <mergeCell ref="G1:I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Q143"/>
  <sheetViews>
    <sheetView topLeftCell="A115" zoomScaleNormal="100" workbookViewId="0">
      <pane xSplit="1" topLeftCell="B1" activePane="topRight" state="frozen"/>
      <selection pane="topRight" activeCell="A142" sqref="A142"/>
    </sheetView>
  </sheetViews>
  <sheetFormatPr defaultRowHeight="11.25" x14ac:dyDescent="0.2"/>
  <cols>
    <col min="1" max="1" width="19.5" style="12" bestFit="1" customWidth="1"/>
    <col min="2" max="2" width="5.625" style="13" customWidth="1"/>
    <col min="3" max="3" width="5.625" style="39" customWidth="1"/>
    <col min="4" max="4" width="5.625" style="13" customWidth="1"/>
    <col min="5" max="5" width="5.625" style="39" customWidth="1"/>
    <col min="6" max="13" width="5.625" style="13" customWidth="1"/>
    <col min="14" max="15" width="6.875" style="3" customWidth="1"/>
    <col min="16" max="16384" width="9" style="3"/>
  </cols>
  <sheetData>
    <row r="1" spans="1:17" ht="15" customHeight="1" thickBot="1" x14ac:dyDescent="0.25">
      <c r="A1" s="280" t="s">
        <v>1</v>
      </c>
      <c r="B1" s="281"/>
      <c r="C1" s="281"/>
      <c r="D1" s="281"/>
      <c r="E1" s="281"/>
      <c r="F1" s="281"/>
      <c r="G1" s="280"/>
      <c r="H1" s="283"/>
      <c r="I1" s="283"/>
      <c r="J1" s="283"/>
      <c r="K1" s="283"/>
      <c r="L1" s="283"/>
      <c r="M1" s="284"/>
    </row>
    <row r="2" spans="1:17" s="231" customFormat="1" ht="21" customHeight="1" x14ac:dyDescent="0.2">
      <c r="A2" s="280"/>
      <c r="B2" s="232" t="s">
        <v>10</v>
      </c>
      <c r="C2" s="32" t="s">
        <v>11</v>
      </c>
      <c r="D2" s="232" t="s">
        <v>22</v>
      </c>
      <c r="E2" s="32" t="s">
        <v>21</v>
      </c>
      <c r="F2" s="232" t="s">
        <v>33</v>
      </c>
      <c r="G2" s="232" t="s">
        <v>35</v>
      </c>
      <c r="H2" s="105" t="s">
        <v>36</v>
      </c>
      <c r="I2" s="105" t="s">
        <v>46</v>
      </c>
      <c r="J2" s="103" t="s">
        <v>45</v>
      </c>
      <c r="K2" s="103" t="s">
        <v>48</v>
      </c>
      <c r="L2" s="103" t="s">
        <v>50</v>
      </c>
      <c r="M2" s="103" t="s">
        <v>68</v>
      </c>
      <c r="N2" s="285" t="s">
        <v>62</v>
      </c>
      <c r="O2" s="287" t="s">
        <v>63</v>
      </c>
    </row>
    <row r="3" spans="1:17" s="5" customFormat="1" ht="15" customHeight="1" x14ac:dyDescent="0.2">
      <c r="A3" s="280"/>
      <c r="B3" s="230" t="s">
        <v>13</v>
      </c>
      <c r="C3" s="27" t="s">
        <v>13</v>
      </c>
      <c r="D3" s="230" t="s">
        <v>13</v>
      </c>
      <c r="E3" s="27" t="s">
        <v>13</v>
      </c>
      <c r="F3" s="230" t="s">
        <v>13</v>
      </c>
      <c r="G3" s="230" t="s">
        <v>13</v>
      </c>
      <c r="H3" s="230" t="s">
        <v>13</v>
      </c>
      <c r="I3" s="230" t="s">
        <v>13</v>
      </c>
      <c r="J3" s="27" t="s">
        <v>13</v>
      </c>
      <c r="K3" s="27" t="s">
        <v>13</v>
      </c>
      <c r="L3" s="27" t="s">
        <v>13</v>
      </c>
      <c r="M3" s="27" t="s">
        <v>13</v>
      </c>
      <c r="N3" s="286"/>
      <c r="O3" s="288"/>
    </row>
    <row r="4" spans="1:17" x14ac:dyDescent="0.2">
      <c r="A4" s="11" t="str">
        <f>'Exp_3 (All)'!A4</f>
        <v>ParkJoy_0</v>
      </c>
      <c r="B4" s="8">
        <v>0</v>
      </c>
      <c r="C4" s="29">
        <v>0</v>
      </c>
      <c r="D4" s="8">
        <v>0</v>
      </c>
      <c r="E4" s="29">
        <v>0</v>
      </c>
      <c r="F4" s="8">
        <v>0</v>
      </c>
      <c r="G4" s="8">
        <v>0</v>
      </c>
      <c r="H4" s="8">
        <v>0</v>
      </c>
      <c r="I4" s="8">
        <v>0</v>
      </c>
      <c r="J4" s="28">
        <v>0</v>
      </c>
      <c r="K4" s="28">
        <v>0</v>
      </c>
      <c r="L4" s="28">
        <v>0</v>
      </c>
      <c r="M4" s="106">
        <v>0</v>
      </c>
      <c r="N4" s="92">
        <f>AVERAGE(B4:M4)</f>
        <v>0</v>
      </c>
      <c r="O4" s="79"/>
      <c r="Q4" s="155"/>
    </row>
    <row r="5" spans="1:17" x14ac:dyDescent="0.2">
      <c r="A5" s="11" t="str">
        <f>'Exp_3 (All)'!A5</f>
        <v>ParkJoy_3</v>
      </c>
      <c r="B5" s="8">
        <v>18</v>
      </c>
      <c r="C5" s="29">
        <v>60</v>
      </c>
      <c r="D5" s="8">
        <v>0</v>
      </c>
      <c r="E5" s="29">
        <v>39</v>
      </c>
      <c r="F5" s="8">
        <v>60</v>
      </c>
      <c r="G5" s="8">
        <v>0</v>
      </c>
      <c r="H5" s="8">
        <v>19</v>
      </c>
      <c r="I5" s="8">
        <v>20</v>
      </c>
      <c r="J5" s="28">
        <v>29</v>
      </c>
      <c r="K5" s="28">
        <v>50</v>
      </c>
      <c r="L5" s="28">
        <v>20</v>
      </c>
      <c r="M5" s="106">
        <v>1</v>
      </c>
      <c r="N5" s="92">
        <f t="shared" ref="N5:N68" si="0">AVERAGE(B5:M5)</f>
        <v>26.333333333333332</v>
      </c>
      <c r="O5" s="79">
        <f t="shared" ref="O5:O68" si="1">STDEV(B5:M5)</f>
        <v>21.79797043652264</v>
      </c>
      <c r="Q5" s="155"/>
    </row>
    <row r="6" spans="1:17" x14ac:dyDescent="0.2">
      <c r="A6" s="11" t="str">
        <f>'Exp_3 (All)'!A6</f>
        <v>ParkJoy_12</v>
      </c>
      <c r="B6" s="8">
        <v>60</v>
      </c>
      <c r="C6" s="29">
        <v>40</v>
      </c>
      <c r="D6" s="8">
        <v>60</v>
      </c>
      <c r="E6" s="29">
        <v>30</v>
      </c>
      <c r="F6" s="8">
        <v>50</v>
      </c>
      <c r="G6" s="8">
        <v>50</v>
      </c>
      <c r="H6" s="8">
        <v>40</v>
      </c>
      <c r="I6" s="8">
        <v>59</v>
      </c>
      <c r="J6" s="28">
        <v>59</v>
      </c>
      <c r="K6" s="28">
        <v>75</v>
      </c>
      <c r="L6" s="28">
        <v>59</v>
      </c>
      <c r="M6" s="106">
        <v>51</v>
      </c>
      <c r="N6" s="92">
        <f t="shared" si="0"/>
        <v>52.75</v>
      </c>
      <c r="O6" s="79">
        <f t="shared" si="1"/>
        <v>11.978199895112484</v>
      </c>
    </row>
    <row r="7" spans="1:17" x14ac:dyDescent="0.2">
      <c r="A7" s="11" t="str">
        <f>'Exp_3 (All)'!A7</f>
        <v>ParkJoy_0_PckErr3</v>
      </c>
      <c r="B7" s="8">
        <v>33</v>
      </c>
      <c r="C7" s="29">
        <v>45</v>
      </c>
      <c r="D7" s="8">
        <v>69</v>
      </c>
      <c r="E7" s="29">
        <v>19</v>
      </c>
      <c r="F7" s="8">
        <v>50</v>
      </c>
      <c r="G7" s="8">
        <v>19</v>
      </c>
      <c r="H7" s="8">
        <v>20</v>
      </c>
      <c r="I7" s="8">
        <v>27</v>
      </c>
      <c r="J7" s="28">
        <v>40</v>
      </c>
      <c r="K7" s="28">
        <v>70</v>
      </c>
      <c r="L7" s="28">
        <v>40</v>
      </c>
      <c r="M7" s="106">
        <v>28</v>
      </c>
      <c r="N7" s="92">
        <f t="shared" si="0"/>
        <v>38.333333333333336</v>
      </c>
      <c r="O7" s="79">
        <f t="shared" si="1"/>
        <v>17.778093431541137</v>
      </c>
    </row>
    <row r="8" spans="1:17" x14ac:dyDescent="0.2">
      <c r="A8" s="11" t="str">
        <f>'Exp_3 (All)'!A8</f>
        <v>ParkJoy_2_PckErr1</v>
      </c>
      <c r="B8" s="8">
        <v>19</v>
      </c>
      <c r="C8" s="29">
        <v>50</v>
      </c>
      <c r="D8" s="8">
        <v>30</v>
      </c>
      <c r="E8" s="29">
        <v>0</v>
      </c>
      <c r="F8" s="8">
        <v>40</v>
      </c>
      <c r="G8" s="8">
        <v>20</v>
      </c>
      <c r="H8" s="8">
        <v>10</v>
      </c>
      <c r="I8" s="8">
        <v>50</v>
      </c>
      <c r="J8" s="28">
        <v>9</v>
      </c>
      <c r="K8" s="28">
        <v>49</v>
      </c>
      <c r="L8" s="28">
        <v>10</v>
      </c>
      <c r="M8" s="106">
        <v>25</v>
      </c>
      <c r="N8" s="92">
        <f t="shared" si="0"/>
        <v>26</v>
      </c>
      <c r="O8" s="79">
        <f t="shared" si="1"/>
        <v>17.725174701023914</v>
      </c>
    </row>
    <row r="9" spans="1:17" x14ac:dyDescent="0.2">
      <c r="A9" s="11" t="str">
        <f>'Exp_3 (All)'!A9</f>
        <v>ParkJoy_2_PckErr3</v>
      </c>
      <c r="B9" s="8">
        <v>25</v>
      </c>
      <c r="C9" s="29">
        <v>46</v>
      </c>
      <c r="D9" s="8">
        <v>100</v>
      </c>
      <c r="E9" s="29">
        <v>62</v>
      </c>
      <c r="F9" s="8">
        <v>40</v>
      </c>
      <c r="G9" s="8">
        <v>59</v>
      </c>
      <c r="H9" s="8">
        <v>30</v>
      </c>
      <c r="I9" s="8">
        <v>49</v>
      </c>
      <c r="J9" s="28">
        <v>42</v>
      </c>
      <c r="K9" s="28">
        <v>80</v>
      </c>
      <c r="L9" s="28">
        <v>40</v>
      </c>
      <c r="M9" s="106">
        <v>80</v>
      </c>
      <c r="N9" s="92">
        <f t="shared" si="0"/>
        <v>54.416666666666664</v>
      </c>
      <c r="O9" s="79">
        <f t="shared" si="1"/>
        <v>22.556830585448076</v>
      </c>
    </row>
    <row r="10" spans="1:17" x14ac:dyDescent="0.2">
      <c r="A10" s="11" t="str">
        <f>'Exp_3 (All)'!A10</f>
        <v>ParkJoy_3_PckErr1</v>
      </c>
      <c r="B10" s="8">
        <v>20</v>
      </c>
      <c r="C10" s="29">
        <v>75</v>
      </c>
      <c r="D10" s="8">
        <v>60</v>
      </c>
      <c r="E10" s="29">
        <v>28</v>
      </c>
      <c r="F10" s="8">
        <v>70</v>
      </c>
      <c r="G10" s="8">
        <v>50</v>
      </c>
      <c r="H10" s="8">
        <v>29</v>
      </c>
      <c r="I10" s="8">
        <v>61</v>
      </c>
      <c r="J10" s="28">
        <v>39</v>
      </c>
      <c r="K10" s="28">
        <v>61</v>
      </c>
      <c r="L10" s="28">
        <v>30</v>
      </c>
      <c r="M10" s="106">
        <v>29</v>
      </c>
      <c r="N10" s="92">
        <f t="shared" si="0"/>
        <v>46</v>
      </c>
      <c r="O10" s="79">
        <f t="shared" si="1"/>
        <v>18.97845668598525</v>
      </c>
    </row>
    <row r="11" spans="1:17" x14ac:dyDescent="0.2">
      <c r="A11" s="11" t="str">
        <f>'Exp_3 (All)'!A11</f>
        <v>ParkJoy_3_PckErr3</v>
      </c>
      <c r="B11" s="8">
        <v>50</v>
      </c>
      <c r="C11" s="29">
        <v>100</v>
      </c>
      <c r="D11" s="8">
        <v>79</v>
      </c>
      <c r="E11" s="29">
        <v>30</v>
      </c>
      <c r="F11" s="8">
        <v>80</v>
      </c>
      <c r="G11" s="8">
        <v>40</v>
      </c>
      <c r="H11" s="8">
        <v>10</v>
      </c>
      <c r="I11" s="8">
        <v>62</v>
      </c>
      <c r="J11" s="28">
        <v>61</v>
      </c>
      <c r="K11" s="28">
        <v>84</v>
      </c>
      <c r="L11" s="28">
        <v>50</v>
      </c>
      <c r="M11" s="106">
        <v>46</v>
      </c>
      <c r="N11" s="92">
        <f t="shared" si="0"/>
        <v>57.666666666666664</v>
      </c>
      <c r="O11" s="79">
        <f t="shared" si="1"/>
        <v>25.356847141742538</v>
      </c>
    </row>
    <row r="12" spans="1:17" x14ac:dyDescent="0.2">
      <c r="A12" s="11" t="str">
        <f>'Exp_3 (All)'!A12</f>
        <v>ParkJoy_8_PckErr1</v>
      </c>
      <c r="B12" s="8">
        <v>27</v>
      </c>
      <c r="C12" s="29">
        <v>45</v>
      </c>
      <c r="D12" s="8">
        <v>60</v>
      </c>
      <c r="E12" s="29">
        <v>50</v>
      </c>
      <c r="F12" s="8">
        <v>30</v>
      </c>
      <c r="G12" s="8">
        <v>20</v>
      </c>
      <c r="H12" s="8">
        <v>31</v>
      </c>
      <c r="I12" s="8">
        <v>55</v>
      </c>
      <c r="J12" s="28">
        <v>41</v>
      </c>
      <c r="K12" s="28">
        <v>66</v>
      </c>
      <c r="L12" s="28">
        <v>49</v>
      </c>
      <c r="M12" s="106">
        <v>42</v>
      </c>
      <c r="N12" s="92">
        <f t="shared" si="0"/>
        <v>43</v>
      </c>
      <c r="O12" s="79">
        <f t="shared" si="1"/>
        <v>13.993504986892377</v>
      </c>
    </row>
    <row r="13" spans="1:17" x14ac:dyDescent="0.2">
      <c r="A13" s="11" t="str">
        <f>'Exp_3 (All)'!A13</f>
        <v>ParkJoy_8_PckErr3</v>
      </c>
      <c r="B13" s="8">
        <v>59</v>
      </c>
      <c r="C13" s="29">
        <v>90</v>
      </c>
      <c r="D13" s="8">
        <v>89</v>
      </c>
      <c r="E13" s="29">
        <v>49</v>
      </c>
      <c r="F13" s="8">
        <v>50</v>
      </c>
      <c r="G13" s="8">
        <v>49</v>
      </c>
      <c r="H13" s="8">
        <v>31</v>
      </c>
      <c r="I13" s="8">
        <v>55</v>
      </c>
      <c r="J13" s="28">
        <v>72</v>
      </c>
      <c r="K13" s="28">
        <v>66</v>
      </c>
      <c r="L13" s="28">
        <v>58</v>
      </c>
      <c r="M13" s="106">
        <v>43</v>
      </c>
      <c r="N13" s="92">
        <f t="shared" si="0"/>
        <v>59.25</v>
      </c>
      <c r="O13" s="79">
        <f t="shared" si="1"/>
        <v>17.6229447544439</v>
      </c>
    </row>
    <row r="14" spans="1:17" x14ac:dyDescent="0.2">
      <c r="A14" s="11" t="str">
        <f>'Exp_3 (All)'!A14</f>
        <v>ParkJoy_10_PckErr1</v>
      </c>
      <c r="B14" s="8">
        <v>43</v>
      </c>
      <c r="C14" s="29">
        <v>69</v>
      </c>
      <c r="D14" s="8">
        <v>19</v>
      </c>
      <c r="E14" s="29">
        <v>60</v>
      </c>
      <c r="F14" s="8">
        <v>39</v>
      </c>
      <c r="G14" s="8">
        <v>60</v>
      </c>
      <c r="H14" s="8">
        <v>39</v>
      </c>
      <c r="I14" s="8">
        <v>69</v>
      </c>
      <c r="J14" s="28">
        <v>61</v>
      </c>
      <c r="K14" s="28">
        <v>89</v>
      </c>
      <c r="L14" s="28">
        <v>40</v>
      </c>
      <c r="M14" s="106">
        <v>59</v>
      </c>
      <c r="N14" s="92">
        <f t="shared" si="0"/>
        <v>53.916666666666664</v>
      </c>
      <c r="O14" s="79">
        <f t="shared" si="1"/>
        <v>18.617969488609322</v>
      </c>
    </row>
    <row r="15" spans="1:17" x14ac:dyDescent="0.2">
      <c r="A15" s="11" t="str">
        <f>'Exp_3 (All)'!A15</f>
        <v>ParkJoy_10_PckErr3</v>
      </c>
      <c r="B15" s="8">
        <v>79</v>
      </c>
      <c r="C15" s="29">
        <v>70</v>
      </c>
      <c r="D15" s="8">
        <v>100</v>
      </c>
      <c r="E15" s="29">
        <v>39</v>
      </c>
      <c r="F15" s="8">
        <v>71</v>
      </c>
      <c r="G15" s="8">
        <v>60</v>
      </c>
      <c r="H15" s="8">
        <v>30</v>
      </c>
      <c r="I15" s="8">
        <v>70</v>
      </c>
      <c r="J15" s="28">
        <v>50</v>
      </c>
      <c r="K15" s="28">
        <v>89</v>
      </c>
      <c r="L15" s="28">
        <v>60</v>
      </c>
      <c r="M15" s="106">
        <v>65</v>
      </c>
      <c r="N15" s="92">
        <f t="shared" si="0"/>
        <v>65.25</v>
      </c>
      <c r="O15" s="79">
        <f t="shared" si="1"/>
        <v>19.675203591415169</v>
      </c>
    </row>
    <row r="16" spans="1:17" x14ac:dyDescent="0.2">
      <c r="A16" s="11" t="str">
        <f>'Exp_3 (All)'!A16</f>
        <v>ParkJoy_11_PckErr1</v>
      </c>
      <c r="B16" s="8">
        <v>69</v>
      </c>
      <c r="C16" s="29">
        <v>95</v>
      </c>
      <c r="D16" s="8">
        <v>80</v>
      </c>
      <c r="E16" s="29">
        <v>40</v>
      </c>
      <c r="F16" s="8">
        <v>100</v>
      </c>
      <c r="G16" s="8">
        <v>90</v>
      </c>
      <c r="H16" s="8">
        <v>49</v>
      </c>
      <c r="I16" s="8">
        <v>70</v>
      </c>
      <c r="J16" s="28">
        <v>79</v>
      </c>
      <c r="K16" s="28">
        <v>92</v>
      </c>
      <c r="L16" s="28">
        <v>40</v>
      </c>
      <c r="M16" s="106">
        <v>85</v>
      </c>
      <c r="N16" s="92">
        <f t="shared" si="0"/>
        <v>74.083333333333329</v>
      </c>
      <c r="O16" s="79">
        <f t="shared" si="1"/>
        <v>21.012802735186927</v>
      </c>
    </row>
    <row r="17" spans="1:15" x14ac:dyDescent="0.2">
      <c r="A17" s="11" t="str">
        <f>'Exp_3 (All)'!A17</f>
        <v>ParkJoy_11_PckErr3</v>
      </c>
      <c r="B17" s="8">
        <v>100</v>
      </c>
      <c r="C17" s="29">
        <v>100</v>
      </c>
      <c r="D17" s="8">
        <v>100</v>
      </c>
      <c r="E17" s="29">
        <v>90</v>
      </c>
      <c r="F17" s="8">
        <v>79</v>
      </c>
      <c r="G17" s="8">
        <v>80</v>
      </c>
      <c r="H17" s="8">
        <v>60</v>
      </c>
      <c r="I17" s="8">
        <v>82</v>
      </c>
      <c r="J17" s="28">
        <v>96</v>
      </c>
      <c r="K17" s="28">
        <v>89</v>
      </c>
      <c r="L17" s="28">
        <v>49</v>
      </c>
      <c r="M17" s="106">
        <v>57</v>
      </c>
      <c r="N17" s="92">
        <f t="shared" si="0"/>
        <v>81.833333333333329</v>
      </c>
      <c r="O17" s="79">
        <f t="shared" si="1"/>
        <v>17.816403745544243</v>
      </c>
    </row>
    <row r="18" spans="1:15" x14ac:dyDescent="0.2">
      <c r="A18" s="11" t="str">
        <f>'Exp_3 (All)'!A18</f>
        <v>ParkJoy_12_PckErr1</v>
      </c>
      <c r="B18" s="8">
        <v>50</v>
      </c>
      <c r="C18" s="29">
        <v>65</v>
      </c>
      <c r="D18" s="8">
        <v>60</v>
      </c>
      <c r="E18" s="29">
        <v>71</v>
      </c>
      <c r="F18" s="8">
        <v>59</v>
      </c>
      <c r="G18" s="8">
        <v>39</v>
      </c>
      <c r="H18" s="8">
        <v>39</v>
      </c>
      <c r="I18" s="8">
        <v>62</v>
      </c>
      <c r="J18" s="28">
        <v>70</v>
      </c>
      <c r="K18" s="28">
        <v>90</v>
      </c>
      <c r="L18" s="28">
        <v>69</v>
      </c>
      <c r="M18" s="106">
        <v>40</v>
      </c>
      <c r="N18" s="92">
        <f t="shared" si="0"/>
        <v>59.5</v>
      </c>
      <c r="O18" s="79">
        <f t="shared" si="1"/>
        <v>15.406610151608184</v>
      </c>
    </row>
    <row r="19" spans="1:15" x14ac:dyDescent="0.2">
      <c r="A19" s="11" t="str">
        <f>'Exp_3 (All)'!A19</f>
        <v>ParkJoy_12_PckErr3</v>
      </c>
      <c r="B19" s="8">
        <v>60</v>
      </c>
      <c r="C19" s="29">
        <v>80</v>
      </c>
      <c r="D19" s="8">
        <v>90</v>
      </c>
      <c r="E19" s="29">
        <v>62</v>
      </c>
      <c r="F19" s="8">
        <v>79</v>
      </c>
      <c r="G19" s="8">
        <v>59</v>
      </c>
      <c r="H19" s="8">
        <v>39</v>
      </c>
      <c r="I19" s="8">
        <v>77</v>
      </c>
      <c r="J19" s="28">
        <v>70</v>
      </c>
      <c r="K19" s="28">
        <v>80</v>
      </c>
      <c r="L19" s="28">
        <v>60</v>
      </c>
      <c r="M19" s="106">
        <v>80</v>
      </c>
      <c r="N19" s="92">
        <f t="shared" si="0"/>
        <v>69.666666666666671</v>
      </c>
      <c r="O19" s="79">
        <f t="shared" si="1"/>
        <v>14.060475443489437</v>
      </c>
    </row>
    <row r="20" spans="1:15" x14ac:dyDescent="0.2">
      <c r="A20" s="11" t="str">
        <f>'Exp_3 (All)'!A20</f>
        <v>ParkJoy_14_PckErr1</v>
      </c>
      <c r="B20" s="8">
        <v>78</v>
      </c>
      <c r="C20" s="29">
        <v>80</v>
      </c>
      <c r="D20" s="8">
        <v>100</v>
      </c>
      <c r="E20" s="29">
        <v>70</v>
      </c>
      <c r="F20" s="8">
        <v>79</v>
      </c>
      <c r="G20" s="8">
        <v>100</v>
      </c>
      <c r="H20" s="8">
        <v>61</v>
      </c>
      <c r="I20" s="8">
        <v>60</v>
      </c>
      <c r="J20" s="28">
        <v>70</v>
      </c>
      <c r="K20" s="28">
        <v>89</v>
      </c>
      <c r="L20" s="28">
        <v>90</v>
      </c>
      <c r="M20" s="106">
        <v>78</v>
      </c>
      <c r="N20" s="92">
        <f t="shared" si="0"/>
        <v>79.583333333333329</v>
      </c>
      <c r="O20" s="79">
        <f t="shared" si="1"/>
        <v>13.310681516144951</v>
      </c>
    </row>
    <row r="21" spans="1:15" x14ac:dyDescent="0.2">
      <c r="A21" s="11" t="str">
        <f>'Exp_3 (All)'!A21</f>
        <v>ParkJoy_14_PckErr3</v>
      </c>
      <c r="B21" s="8">
        <v>78</v>
      </c>
      <c r="C21" s="29">
        <v>95</v>
      </c>
      <c r="D21" s="8">
        <v>100</v>
      </c>
      <c r="E21" s="29">
        <v>71</v>
      </c>
      <c r="F21" s="8">
        <v>91</v>
      </c>
      <c r="G21" s="8">
        <v>70</v>
      </c>
      <c r="H21" s="8">
        <v>60</v>
      </c>
      <c r="I21" s="8">
        <v>72</v>
      </c>
      <c r="J21" s="28">
        <v>86</v>
      </c>
      <c r="K21" s="28">
        <v>93</v>
      </c>
      <c r="L21" s="28">
        <v>69</v>
      </c>
      <c r="M21" s="106">
        <v>95</v>
      </c>
      <c r="N21" s="92">
        <f t="shared" si="0"/>
        <v>81.666666666666671</v>
      </c>
      <c r="O21" s="79">
        <f t="shared" si="1"/>
        <v>13.186310624234071</v>
      </c>
    </row>
    <row r="22" spans="1:15" x14ac:dyDescent="0.2">
      <c r="A22" s="11" t="str">
        <f>'Exp_3 (All)'!A22</f>
        <v>ParkJoy_15_PckErr1</v>
      </c>
      <c r="B22" s="8">
        <v>89</v>
      </c>
      <c r="C22" s="29">
        <v>95</v>
      </c>
      <c r="D22" s="8">
        <v>79</v>
      </c>
      <c r="E22" s="29">
        <v>79</v>
      </c>
      <c r="F22" s="8">
        <v>89</v>
      </c>
      <c r="G22" s="8">
        <v>100</v>
      </c>
      <c r="H22" s="8">
        <v>79</v>
      </c>
      <c r="I22" s="8">
        <v>89</v>
      </c>
      <c r="J22" s="28">
        <v>92</v>
      </c>
      <c r="K22" s="28">
        <v>98</v>
      </c>
      <c r="L22" s="28">
        <v>100</v>
      </c>
      <c r="M22" s="106">
        <v>84</v>
      </c>
      <c r="N22" s="92">
        <f t="shared" si="0"/>
        <v>89.416666666666671</v>
      </c>
      <c r="O22" s="79">
        <f t="shared" si="1"/>
        <v>7.9253142562680798</v>
      </c>
    </row>
    <row r="23" spans="1:15" x14ac:dyDescent="0.2">
      <c r="A23" s="11" t="str">
        <f>'Exp_3 (All)'!A23</f>
        <v>ParkJoy_15_PckErr3</v>
      </c>
      <c r="B23" s="8">
        <v>90</v>
      </c>
      <c r="C23" s="29">
        <v>100</v>
      </c>
      <c r="D23" s="8">
        <v>100</v>
      </c>
      <c r="E23" s="29">
        <v>70</v>
      </c>
      <c r="F23" s="8">
        <v>70</v>
      </c>
      <c r="G23" s="8">
        <v>100</v>
      </c>
      <c r="H23" s="8">
        <v>79</v>
      </c>
      <c r="I23" s="8">
        <v>79</v>
      </c>
      <c r="J23" s="28">
        <v>100</v>
      </c>
      <c r="K23" s="28">
        <v>96</v>
      </c>
      <c r="L23" s="28">
        <v>100</v>
      </c>
      <c r="M23" s="106">
        <v>93</v>
      </c>
      <c r="N23" s="92">
        <f t="shared" si="0"/>
        <v>89.75</v>
      </c>
      <c r="O23" s="79">
        <f t="shared" si="1"/>
        <v>12.008519702883676</v>
      </c>
    </row>
    <row r="24" spans="1:15" x14ac:dyDescent="0.2">
      <c r="A24" s="11" t="str">
        <f>'Exp_3 (All)'!A24</f>
        <v>IntoTree_0</v>
      </c>
      <c r="B24" s="8">
        <v>0</v>
      </c>
      <c r="C24" s="29">
        <v>0</v>
      </c>
      <c r="D24" s="8">
        <v>0</v>
      </c>
      <c r="E24" s="29">
        <v>0</v>
      </c>
      <c r="F24" s="8">
        <v>0</v>
      </c>
      <c r="G24" s="8">
        <v>0</v>
      </c>
      <c r="H24" s="8">
        <v>0</v>
      </c>
      <c r="I24" s="8">
        <v>0</v>
      </c>
      <c r="J24" s="28">
        <v>0</v>
      </c>
      <c r="K24" s="28">
        <v>0</v>
      </c>
      <c r="L24" s="28">
        <v>0</v>
      </c>
      <c r="M24" s="106">
        <v>0</v>
      </c>
      <c r="N24" s="92">
        <f t="shared" si="0"/>
        <v>0</v>
      </c>
      <c r="O24" s="79"/>
    </row>
    <row r="25" spans="1:15" x14ac:dyDescent="0.2">
      <c r="A25" s="11" t="str">
        <f>'Exp_3 (All)'!A25</f>
        <v>IntoTree_3</v>
      </c>
      <c r="B25" s="8">
        <v>78</v>
      </c>
      <c r="C25" s="29">
        <v>60</v>
      </c>
      <c r="D25" s="8">
        <v>100</v>
      </c>
      <c r="E25" s="29">
        <v>14</v>
      </c>
      <c r="F25" s="8">
        <v>41</v>
      </c>
      <c r="G25" s="8">
        <v>20</v>
      </c>
      <c r="H25" s="8">
        <v>19</v>
      </c>
      <c r="I25" s="8">
        <v>54</v>
      </c>
      <c r="J25" s="28">
        <v>71</v>
      </c>
      <c r="K25" s="28">
        <v>39</v>
      </c>
      <c r="L25" s="28">
        <v>40</v>
      </c>
      <c r="M25" s="106">
        <v>5</v>
      </c>
      <c r="N25" s="92">
        <f t="shared" si="0"/>
        <v>45.083333333333336</v>
      </c>
      <c r="O25" s="79">
        <f t="shared" si="1"/>
        <v>28.659310190687787</v>
      </c>
    </row>
    <row r="26" spans="1:15" x14ac:dyDescent="0.2">
      <c r="A26" s="11" t="str">
        <f>'Exp_3 (All)'!A26</f>
        <v>IntoTree_12</v>
      </c>
      <c r="B26" s="8">
        <v>69</v>
      </c>
      <c r="C26" s="29">
        <v>56</v>
      </c>
      <c r="D26" s="8">
        <v>50</v>
      </c>
      <c r="E26" s="29">
        <v>31</v>
      </c>
      <c r="F26" s="8">
        <v>50</v>
      </c>
      <c r="G26" s="8">
        <v>30</v>
      </c>
      <c r="H26" s="8">
        <v>19</v>
      </c>
      <c r="I26" s="8">
        <v>61</v>
      </c>
      <c r="J26" s="28">
        <v>40</v>
      </c>
      <c r="K26" s="28">
        <v>55</v>
      </c>
      <c r="L26" s="28">
        <v>10</v>
      </c>
      <c r="M26" s="106">
        <v>47</v>
      </c>
      <c r="N26" s="92">
        <f t="shared" si="0"/>
        <v>43.166666666666664</v>
      </c>
      <c r="O26" s="79">
        <f t="shared" si="1"/>
        <v>17.616280348965084</v>
      </c>
    </row>
    <row r="27" spans="1:15" x14ac:dyDescent="0.2">
      <c r="A27" s="11" t="str">
        <f>'Exp_3 (All)'!A27</f>
        <v>IntoTree_0_PckErr3</v>
      </c>
      <c r="B27" s="8">
        <v>71</v>
      </c>
      <c r="C27" s="29">
        <v>20</v>
      </c>
      <c r="D27" s="8">
        <v>100</v>
      </c>
      <c r="E27" s="29">
        <v>33</v>
      </c>
      <c r="F27" s="8">
        <v>30</v>
      </c>
      <c r="G27" s="8">
        <v>70</v>
      </c>
      <c r="H27" s="8">
        <v>19</v>
      </c>
      <c r="I27" s="8">
        <v>60</v>
      </c>
      <c r="J27" s="28">
        <v>38</v>
      </c>
      <c r="K27" s="28">
        <v>56</v>
      </c>
      <c r="L27" s="28">
        <v>55</v>
      </c>
      <c r="M27" s="106">
        <v>50</v>
      </c>
      <c r="N27" s="92">
        <f t="shared" si="0"/>
        <v>50.166666666666664</v>
      </c>
      <c r="O27" s="79">
        <f t="shared" si="1"/>
        <v>23.732728967449663</v>
      </c>
    </row>
    <row r="28" spans="1:15" x14ac:dyDescent="0.2">
      <c r="A28" s="11" t="str">
        <f>'Exp_3 (All)'!A28</f>
        <v>IntoTree_2_PckErr1</v>
      </c>
      <c r="B28" s="8">
        <v>19</v>
      </c>
      <c r="C28" s="29">
        <v>10</v>
      </c>
      <c r="D28" s="8">
        <v>0</v>
      </c>
      <c r="E28" s="29">
        <v>10</v>
      </c>
      <c r="F28" s="8">
        <v>19</v>
      </c>
      <c r="G28" s="8">
        <v>20</v>
      </c>
      <c r="H28" s="8">
        <v>10</v>
      </c>
      <c r="I28" s="8">
        <v>3</v>
      </c>
      <c r="J28" s="28">
        <v>19</v>
      </c>
      <c r="K28" s="28">
        <v>29</v>
      </c>
      <c r="L28" s="28">
        <v>5</v>
      </c>
      <c r="M28" s="106">
        <v>3</v>
      </c>
      <c r="N28" s="92">
        <f t="shared" si="0"/>
        <v>12.25</v>
      </c>
      <c r="O28" s="79">
        <f t="shared" si="1"/>
        <v>8.8741196746494246</v>
      </c>
    </row>
    <row r="29" spans="1:15" x14ac:dyDescent="0.2">
      <c r="A29" s="11" t="str">
        <f>'Exp_3 (All)'!A29</f>
        <v>IntoTree_2_PckErr3</v>
      </c>
      <c r="B29" s="8">
        <v>50</v>
      </c>
      <c r="C29" s="29">
        <v>25</v>
      </c>
      <c r="D29" s="8">
        <v>69</v>
      </c>
      <c r="E29" s="29">
        <v>29</v>
      </c>
      <c r="F29" s="8">
        <v>29</v>
      </c>
      <c r="G29" s="8">
        <v>69</v>
      </c>
      <c r="H29" s="8">
        <v>30</v>
      </c>
      <c r="I29" s="8">
        <v>30</v>
      </c>
      <c r="J29" s="28">
        <v>30</v>
      </c>
      <c r="K29" s="28">
        <v>30</v>
      </c>
      <c r="L29" s="28">
        <v>19</v>
      </c>
      <c r="M29" s="106">
        <v>11</v>
      </c>
      <c r="N29" s="92">
        <f t="shared" si="0"/>
        <v>35.083333333333336</v>
      </c>
      <c r="O29" s="79">
        <f t="shared" si="1"/>
        <v>18.193197196821238</v>
      </c>
    </row>
    <row r="30" spans="1:15" x14ac:dyDescent="0.2">
      <c r="A30" s="11" t="str">
        <f>'Exp_3 (All)'!A30</f>
        <v>IntoTree_3_PckErr1</v>
      </c>
      <c r="B30" s="8">
        <v>50</v>
      </c>
      <c r="C30" s="29">
        <v>49</v>
      </c>
      <c r="D30" s="8">
        <v>80</v>
      </c>
      <c r="E30" s="29">
        <v>11</v>
      </c>
      <c r="F30" s="8">
        <v>38</v>
      </c>
      <c r="G30" s="8">
        <v>20</v>
      </c>
      <c r="H30" s="8">
        <v>19</v>
      </c>
      <c r="I30" s="8">
        <v>18</v>
      </c>
      <c r="J30" s="28">
        <v>62</v>
      </c>
      <c r="K30" s="28">
        <v>40</v>
      </c>
      <c r="L30" s="28">
        <v>40</v>
      </c>
      <c r="M30" s="106">
        <v>7</v>
      </c>
      <c r="N30" s="92">
        <f t="shared" si="0"/>
        <v>36.166666666666664</v>
      </c>
      <c r="O30" s="79">
        <f t="shared" si="1"/>
        <v>22.048843850676505</v>
      </c>
    </row>
    <row r="31" spans="1:15" x14ac:dyDescent="0.2">
      <c r="A31" s="11" t="str">
        <f>'Exp_3 (All)'!A31</f>
        <v>IntoTree_3_PckErr3</v>
      </c>
      <c r="B31" s="8">
        <v>50</v>
      </c>
      <c r="C31" s="29">
        <v>66</v>
      </c>
      <c r="D31" s="8">
        <v>90</v>
      </c>
      <c r="E31" s="29">
        <v>60</v>
      </c>
      <c r="F31" s="8">
        <v>40</v>
      </c>
      <c r="G31" s="8">
        <v>40</v>
      </c>
      <c r="H31" s="8">
        <v>20</v>
      </c>
      <c r="I31" s="8">
        <v>40</v>
      </c>
      <c r="J31" s="28">
        <v>62</v>
      </c>
      <c r="K31" s="28">
        <v>50</v>
      </c>
      <c r="L31" s="28">
        <v>60</v>
      </c>
      <c r="M31" s="106">
        <v>14</v>
      </c>
      <c r="N31" s="92">
        <f t="shared" si="0"/>
        <v>49.333333333333336</v>
      </c>
      <c r="O31" s="79">
        <f t="shared" si="1"/>
        <v>20.650042189405873</v>
      </c>
    </row>
    <row r="32" spans="1:15" x14ac:dyDescent="0.2">
      <c r="A32" s="11" t="str">
        <f>'Exp_3 (All)'!A32</f>
        <v>IntoTree_8_PckErr1</v>
      </c>
      <c r="B32" s="8">
        <v>60</v>
      </c>
      <c r="C32" s="29">
        <v>44</v>
      </c>
      <c r="D32" s="8">
        <v>40</v>
      </c>
      <c r="E32" s="29">
        <v>19</v>
      </c>
      <c r="F32" s="8">
        <v>20</v>
      </c>
      <c r="G32" s="8">
        <v>50</v>
      </c>
      <c r="H32" s="8">
        <v>20</v>
      </c>
      <c r="I32" s="8">
        <v>40</v>
      </c>
      <c r="J32" s="28">
        <v>51</v>
      </c>
      <c r="K32" s="28">
        <v>32</v>
      </c>
      <c r="L32" s="28">
        <v>10</v>
      </c>
      <c r="M32" s="106">
        <v>38</v>
      </c>
      <c r="N32" s="92">
        <f t="shared" si="0"/>
        <v>35.333333333333336</v>
      </c>
      <c r="O32" s="79">
        <f t="shared" si="1"/>
        <v>15.328721309023036</v>
      </c>
    </row>
    <row r="33" spans="1:15" x14ac:dyDescent="0.2">
      <c r="A33" s="11" t="str">
        <f>'Exp_3 (All)'!A33</f>
        <v>IntoTree_8_PckErr3</v>
      </c>
      <c r="B33" s="8">
        <v>63</v>
      </c>
      <c r="C33" s="29">
        <v>45</v>
      </c>
      <c r="D33" s="8">
        <v>70</v>
      </c>
      <c r="E33" s="29">
        <v>40</v>
      </c>
      <c r="F33" s="8">
        <v>51</v>
      </c>
      <c r="G33" s="8">
        <v>80</v>
      </c>
      <c r="H33" s="8">
        <v>20</v>
      </c>
      <c r="I33" s="8">
        <v>69</v>
      </c>
      <c r="J33" s="28">
        <v>80</v>
      </c>
      <c r="K33" s="28">
        <v>70</v>
      </c>
      <c r="L33" s="28">
        <v>94</v>
      </c>
      <c r="M33" s="106">
        <v>85</v>
      </c>
      <c r="N33" s="92">
        <f t="shared" si="0"/>
        <v>63.916666666666664</v>
      </c>
      <c r="O33" s="79">
        <f t="shared" si="1"/>
        <v>21.304964565835704</v>
      </c>
    </row>
    <row r="34" spans="1:15" x14ac:dyDescent="0.2">
      <c r="A34" s="11" t="str">
        <f>'Exp_3 (All)'!A34</f>
        <v>IntoTree_10_PckErr1</v>
      </c>
      <c r="B34" s="8">
        <v>67</v>
      </c>
      <c r="C34" s="29">
        <v>60</v>
      </c>
      <c r="D34" s="8">
        <v>40</v>
      </c>
      <c r="E34" s="29">
        <v>15</v>
      </c>
      <c r="F34" s="8">
        <v>39</v>
      </c>
      <c r="G34" s="8">
        <v>20</v>
      </c>
      <c r="H34" s="8">
        <v>10</v>
      </c>
      <c r="I34" s="8">
        <v>27</v>
      </c>
      <c r="J34" s="28">
        <v>36</v>
      </c>
      <c r="K34" s="28">
        <v>60</v>
      </c>
      <c r="L34" s="28">
        <v>40</v>
      </c>
      <c r="M34" s="106">
        <v>25</v>
      </c>
      <c r="N34" s="92">
        <f t="shared" si="0"/>
        <v>36.583333333333336</v>
      </c>
      <c r="O34" s="79">
        <f t="shared" si="1"/>
        <v>18.401869140899461</v>
      </c>
    </row>
    <row r="35" spans="1:15" x14ac:dyDescent="0.2">
      <c r="A35" s="11" t="str">
        <f>'Exp_3 (All)'!A35</f>
        <v>IntoTree_10_PckErr3</v>
      </c>
      <c r="B35" s="8">
        <v>77</v>
      </c>
      <c r="C35" s="29">
        <v>55</v>
      </c>
      <c r="D35" s="8">
        <v>80</v>
      </c>
      <c r="E35" s="29">
        <v>29</v>
      </c>
      <c r="F35" s="8">
        <v>39</v>
      </c>
      <c r="G35" s="8">
        <v>69</v>
      </c>
      <c r="H35" s="8">
        <v>19</v>
      </c>
      <c r="I35" s="8">
        <v>28</v>
      </c>
      <c r="J35" s="28">
        <v>50</v>
      </c>
      <c r="K35" s="28">
        <v>59</v>
      </c>
      <c r="L35" s="28">
        <v>40</v>
      </c>
      <c r="M35" s="106">
        <v>48</v>
      </c>
      <c r="N35" s="92">
        <f t="shared" si="0"/>
        <v>49.416666666666664</v>
      </c>
      <c r="O35" s="79">
        <f t="shared" si="1"/>
        <v>19.546952021564216</v>
      </c>
    </row>
    <row r="36" spans="1:15" x14ac:dyDescent="0.2">
      <c r="A36" s="11" t="str">
        <f>'Exp_3 (All)'!A36</f>
        <v>IntoTree_11_PckErr1</v>
      </c>
      <c r="B36" s="8">
        <v>93</v>
      </c>
      <c r="C36" s="29">
        <v>70</v>
      </c>
      <c r="D36" s="8">
        <v>100</v>
      </c>
      <c r="E36" s="29">
        <v>60</v>
      </c>
      <c r="F36" s="8">
        <v>80</v>
      </c>
      <c r="G36" s="8">
        <v>79</v>
      </c>
      <c r="H36" s="8">
        <v>60</v>
      </c>
      <c r="I36" s="8">
        <v>69</v>
      </c>
      <c r="J36" s="28">
        <v>80</v>
      </c>
      <c r="K36" s="28">
        <v>69</v>
      </c>
      <c r="L36" s="28">
        <v>54</v>
      </c>
      <c r="M36" s="106">
        <v>49</v>
      </c>
      <c r="N36" s="92">
        <f t="shared" si="0"/>
        <v>71.916666666666671</v>
      </c>
      <c r="O36" s="79">
        <f t="shared" si="1"/>
        <v>15.270043956198757</v>
      </c>
    </row>
    <row r="37" spans="1:15" x14ac:dyDescent="0.2">
      <c r="A37" s="11" t="str">
        <f>'Exp_3 (All)'!A37</f>
        <v>IntoTree_11_PckErr3</v>
      </c>
      <c r="B37" s="8">
        <v>91</v>
      </c>
      <c r="C37" s="29">
        <v>70</v>
      </c>
      <c r="D37" s="8">
        <v>100</v>
      </c>
      <c r="E37" s="29">
        <v>29</v>
      </c>
      <c r="F37" s="8">
        <v>59</v>
      </c>
      <c r="G37" s="8">
        <v>80</v>
      </c>
      <c r="H37" s="8">
        <v>30</v>
      </c>
      <c r="I37" s="8">
        <v>76</v>
      </c>
      <c r="J37" s="28">
        <v>70</v>
      </c>
      <c r="K37" s="28">
        <v>80</v>
      </c>
      <c r="L37" s="28">
        <v>50</v>
      </c>
      <c r="M37" s="106">
        <v>74</v>
      </c>
      <c r="N37" s="92">
        <f t="shared" si="0"/>
        <v>67.416666666666671</v>
      </c>
      <c r="O37" s="79">
        <f t="shared" si="1"/>
        <v>21.981224770795695</v>
      </c>
    </row>
    <row r="38" spans="1:15" x14ac:dyDescent="0.2">
      <c r="A38" s="11" t="str">
        <f>'Exp_3 (All)'!A38</f>
        <v>IntoTree_12_PckErr1</v>
      </c>
      <c r="B38" s="8">
        <v>64</v>
      </c>
      <c r="C38" s="29">
        <v>34</v>
      </c>
      <c r="D38" s="8">
        <v>70</v>
      </c>
      <c r="E38" s="29">
        <v>20</v>
      </c>
      <c r="F38" s="8">
        <v>40</v>
      </c>
      <c r="G38" s="8">
        <v>50</v>
      </c>
      <c r="H38" s="8">
        <v>29</v>
      </c>
      <c r="I38" s="8">
        <v>71</v>
      </c>
      <c r="J38" s="28">
        <v>67</v>
      </c>
      <c r="K38" s="28">
        <v>65</v>
      </c>
      <c r="L38" s="28">
        <v>29</v>
      </c>
      <c r="M38" s="106">
        <v>57</v>
      </c>
      <c r="N38" s="92">
        <f t="shared" si="0"/>
        <v>49.666666666666664</v>
      </c>
      <c r="O38" s="79">
        <f t="shared" si="1"/>
        <v>18.43087002007691</v>
      </c>
    </row>
    <row r="39" spans="1:15" x14ac:dyDescent="0.2">
      <c r="A39" s="11" t="str">
        <f>'Exp_3 (All)'!A39</f>
        <v>IntoTree_12_PckErr3</v>
      </c>
      <c r="B39" s="8">
        <v>80</v>
      </c>
      <c r="C39" s="29">
        <v>80</v>
      </c>
      <c r="D39" s="8">
        <v>100</v>
      </c>
      <c r="E39" s="29">
        <v>50</v>
      </c>
      <c r="F39" s="8">
        <v>40</v>
      </c>
      <c r="G39" s="8">
        <v>80</v>
      </c>
      <c r="H39" s="8">
        <v>31</v>
      </c>
      <c r="I39" s="8">
        <v>40</v>
      </c>
      <c r="J39" s="28">
        <v>72</v>
      </c>
      <c r="K39" s="28">
        <v>80</v>
      </c>
      <c r="L39" s="28">
        <v>59</v>
      </c>
      <c r="M39" s="106">
        <v>63</v>
      </c>
      <c r="N39" s="92">
        <f t="shared" si="0"/>
        <v>64.583333333333329</v>
      </c>
      <c r="O39" s="79">
        <f t="shared" si="1"/>
        <v>20.982496312763914</v>
      </c>
    </row>
    <row r="40" spans="1:15" x14ac:dyDescent="0.2">
      <c r="A40" s="11" t="str">
        <f>'Exp_3 (All)'!A40</f>
        <v>IntoTree_14_PckErr1</v>
      </c>
      <c r="B40" s="8">
        <v>89</v>
      </c>
      <c r="C40" s="29">
        <v>59</v>
      </c>
      <c r="D40" s="8">
        <v>100</v>
      </c>
      <c r="E40" s="29">
        <v>49</v>
      </c>
      <c r="F40" s="8">
        <v>68</v>
      </c>
      <c r="G40" s="8">
        <v>69</v>
      </c>
      <c r="H40" s="8">
        <v>29</v>
      </c>
      <c r="I40" s="8">
        <v>64</v>
      </c>
      <c r="J40" s="28">
        <v>80</v>
      </c>
      <c r="K40" s="28">
        <v>79</v>
      </c>
      <c r="L40" s="28">
        <v>70</v>
      </c>
      <c r="M40" s="106">
        <v>65</v>
      </c>
      <c r="N40" s="92">
        <f t="shared" si="0"/>
        <v>68.416666666666671</v>
      </c>
      <c r="O40" s="79">
        <f t="shared" si="1"/>
        <v>18.391986067718495</v>
      </c>
    </row>
    <row r="41" spans="1:15" x14ac:dyDescent="0.2">
      <c r="A41" s="11" t="str">
        <f>'Exp_3 (All)'!A41</f>
        <v>IntoTree_14_PckErr3</v>
      </c>
      <c r="B41" s="8">
        <v>87</v>
      </c>
      <c r="C41" s="29">
        <v>66</v>
      </c>
      <c r="D41" s="8">
        <v>100</v>
      </c>
      <c r="E41" s="29">
        <v>33</v>
      </c>
      <c r="F41" s="8">
        <v>59</v>
      </c>
      <c r="G41" s="8">
        <v>50</v>
      </c>
      <c r="H41" s="8">
        <v>59</v>
      </c>
      <c r="I41" s="8">
        <v>70</v>
      </c>
      <c r="J41" s="28">
        <v>69</v>
      </c>
      <c r="K41" s="28">
        <v>94</v>
      </c>
      <c r="L41" s="28">
        <v>90</v>
      </c>
      <c r="M41" s="106">
        <v>84</v>
      </c>
      <c r="N41" s="92">
        <f t="shared" si="0"/>
        <v>71.75</v>
      </c>
      <c r="O41" s="79">
        <f t="shared" si="1"/>
        <v>19.891181234634885</v>
      </c>
    </row>
    <row r="42" spans="1:15" x14ac:dyDescent="0.2">
      <c r="A42" s="11" t="str">
        <f>'Exp_3 (All)'!A42</f>
        <v>IntoTree_15_PckErr1</v>
      </c>
      <c r="B42" s="8">
        <v>100</v>
      </c>
      <c r="C42" s="29">
        <v>87</v>
      </c>
      <c r="D42" s="8">
        <v>100</v>
      </c>
      <c r="E42" s="29">
        <v>60</v>
      </c>
      <c r="F42" s="8">
        <v>70</v>
      </c>
      <c r="G42" s="8">
        <v>100</v>
      </c>
      <c r="H42" s="8">
        <v>60</v>
      </c>
      <c r="I42" s="8">
        <v>77</v>
      </c>
      <c r="J42" s="28">
        <v>79</v>
      </c>
      <c r="K42" s="28">
        <v>99</v>
      </c>
      <c r="L42" s="28">
        <v>89</v>
      </c>
      <c r="M42" s="106">
        <v>94</v>
      </c>
      <c r="N42" s="92">
        <f t="shared" si="0"/>
        <v>84.583333333333329</v>
      </c>
      <c r="O42" s="79">
        <f t="shared" si="1"/>
        <v>15.210393177234474</v>
      </c>
    </row>
    <row r="43" spans="1:15" x14ac:dyDescent="0.2">
      <c r="A43" s="11" t="str">
        <f>'Exp_3 (All)'!A43</f>
        <v>IntoTree_15_PckErr3</v>
      </c>
      <c r="B43" s="8">
        <v>100</v>
      </c>
      <c r="C43" s="29">
        <v>90</v>
      </c>
      <c r="D43" s="8">
        <v>100</v>
      </c>
      <c r="E43" s="29">
        <v>70</v>
      </c>
      <c r="F43" s="8">
        <v>59</v>
      </c>
      <c r="G43" s="8">
        <v>100</v>
      </c>
      <c r="H43" s="8">
        <v>40</v>
      </c>
      <c r="I43" s="8">
        <v>76</v>
      </c>
      <c r="J43" s="28">
        <v>89</v>
      </c>
      <c r="K43" s="28">
        <v>97</v>
      </c>
      <c r="L43" s="28">
        <v>70</v>
      </c>
      <c r="M43" s="106">
        <v>78</v>
      </c>
      <c r="N43" s="92">
        <f t="shared" si="0"/>
        <v>80.75</v>
      </c>
      <c r="O43" s="79">
        <f t="shared" si="1"/>
        <v>18.887826767524103</v>
      </c>
    </row>
    <row r="44" spans="1:15" x14ac:dyDescent="0.2">
      <c r="A44" s="11" t="str">
        <f>'Exp_3 (All)'!A44</f>
        <v>ParkRun_0</v>
      </c>
      <c r="B44" s="8">
        <v>0</v>
      </c>
      <c r="C44" s="29">
        <v>0</v>
      </c>
      <c r="D44" s="8">
        <v>0</v>
      </c>
      <c r="E44" s="29">
        <v>0</v>
      </c>
      <c r="F44" s="8">
        <v>0</v>
      </c>
      <c r="G44" s="8">
        <v>0</v>
      </c>
      <c r="H44" s="8">
        <v>0</v>
      </c>
      <c r="I44" s="8">
        <v>0</v>
      </c>
      <c r="J44" s="28">
        <v>0</v>
      </c>
      <c r="K44" s="28">
        <v>0</v>
      </c>
      <c r="L44" s="28">
        <v>0</v>
      </c>
      <c r="M44" s="106">
        <v>0</v>
      </c>
      <c r="N44" s="92">
        <f t="shared" si="0"/>
        <v>0</v>
      </c>
      <c r="O44" s="79"/>
    </row>
    <row r="45" spans="1:15" x14ac:dyDescent="0.2">
      <c r="A45" s="11" t="str">
        <f>'Exp_3 (All)'!A45</f>
        <v>ParkRun_3</v>
      </c>
      <c r="B45" s="8">
        <v>81</v>
      </c>
      <c r="C45" s="29">
        <v>75</v>
      </c>
      <c r="D45" s="8">
        <v>100</v>
      </c>
      <c r="E45" s="29">
        <v>60</v>
      </c>
      <c r="F45" s="8">
        <v>69</v>
      </c>
      <c r="G45" s="8">
        <v>50</v>
      </c>
      <c r="H45" s="8">
        <v>40</v>
      </c>
      <c r="I45" s="8">
        <v>61</v>
      </c>
      <c r="J45" s="28">
        <v>41</v>
      </c>
      <c r="K45" s="28">
        <v>59</v>
      </c>
      <c r="L45" s="28">
        <v>59</v>
      </c>
      <c r="M45" s="106">
        <v>9</v>
      </c>
      <c r="N45" s="92">
        <f t="shared" si="0"/>
        <v>58.666666666666664</v>
      </c>
      <c r="O45" s="79">
        <f t="shared" si="1"/>
        <v>22.943936942561582</v>
      </c>
    </row>
    <row r="46" spans="1:15" x14ac:dyDescent="0.2">
      <c r="A46" s="11" t="str">
        <f>'Exp_3 (All)'!A46</f>
        <v>ParkRun_12</v>
      </c>
      <c r="B46" s="8">
        <v>50</v>
      </c>
      <c r="C46" s="29">
        <v>40</v>
      </c>
      <c r="D46" s="8">
        <v>59</v>
      </c>
      <c r="E46" s="29">
        <v>20</v>
      </c>
      <c r="F46" s="8">
        <v>69</v>
      </c>
      <c r="G46" s="8">
        <v>71</v>
      </c>
      <c r="H46" s="8">
        <v>50</v>
      </c>
      <c r="I46" s="8">
        <v>50</v>
      </c>
      <c r="J46" s="28">
        <v>70</v>
      </c>
      <c r="K46" s="28">
        <v>73</v>
      </c>
      <c r="L46" s="28">
        <v>50</v>
      </c>
      <c r="M46" s="106">
        <v>51</v>
      </c>
      <c r="N46" s="92">
        <f t="shared" si="0"/>
        <v>54.416666666666664</v>
      </c>
      <c r="O46" s="79">
        <f t="shared" si="1"/>
        <v>15.311661232438807</v>
      </c>
    </row>
    <row r="47" spans="1:15" x14ac:dyDescent="0.2">
      <c r="A47" s="11" t="str">
        <f>'Exp_3 (All)'!A47</f>
        <v>ParkRun_0_PckErr3</v>
      </c>
      <c r="B47" s="8">
        <v>19</v>
      </c>
      <c r="C47" s="29">
        <v>14</v>
      </c>
      <c r="D47" s="8">
        <v>10</v>
      </c>
      <c r="E47" s="29">
        <v>21</v>
      </c>
      <c r="F47" s="8">
        <v>20</v>
      </c>
      <c r="G47" s="8">
        <v>10</v>
      </c>
      <c r="H47" s="8">
        <v>10</v>
      </c>
      <c r="I47" s="8">
        <v>19</v>
      </c>
      <c r="J47" s="28">
        <v>8</v>
      </c>
      <c r="K47" s="28">
        <v>32</v>
      </c>
      <c r="L47" s="28">
        <v>0</v>
      </c>
      <c r="M47" s="106">
        <v>22</v>
      </c>
      <c r="N47" s="92">
        <f t="shared" si="0"/>
        <v>15.416666666666666</v>
      </c>
      <c r="O47" s="79">
        <f t="shared" si="1"/>
        <v>8.4149038057844763</v>
      </c>
    </row>
    <row r="48" spans="1:15" x14ac:dyDescent="0.2">
      <c r="A48" s="11" t="str">
        <f>'Exp_3 (All)'!A48</f>
        <v>ParkRun_2_PckErr1</v>
      </c>
      <c r="B48" s="8">
        <v>8</v>
      </c>
      <c r="C48" s="29">
        <v>25</v>
      </c>
      <c r="D48" s="8">
        <v>0</v>
      </c>
      <c r="E48" s="29">
        <v>0</v>
      </c>
      <c r="F48" s="8">
        <v>31</v>
      </c>
      <c r="G48" s="8">
        <v>0</v>
      </c>
      <c r="H48" s="8">
        <v>29</v>
      </c>
      <c r="I48" s="8">
        <v>0</v>
      </c>
      <c r="J48" s="28">
        <v>11</v>
      </c>
      <c r="K48" s="28">
        <v>40</v>
      </c>
      <c r="L48" s="28">
        <v>10</v>
      </c>
      <c r="M48" s="106">
        <v>0</v>
      </c>
      <c r="N48" s="92">
        <f t="shared" si="0"/>
        <v>12.833333333333334</v>
      </c>
      <c r="O48" s="79">
        <f t="shared" si="1"/>
        <v>14.571661996262931</v>
      </c>
    </row>
    <row r="49" spans="1:15" x14ac:dyDescent="0.2">
      <c r="A49" s="11" t="str">
        <f>'Exp_3 (All)'!A49</f>
        <v>ParkRun_2_PckErr3</v>
      </c>
      <c r="B49" s="8">
        <v>15</v>
      </c>
      <c r="C49" s="29">
        <v>24</v>
      </c>
      <c r="D49" s="8">
        <v>9</v>
      </c>
      <c r="E49" s="29">
        <v>9</v>
      </c>
      <c r="F49" s="8">
        <v>50</v>
      </c>
      <c r="G49" s="8">
        <v>40</v>
      </c>
      <c r="H49" s="8">
        <v>40</v>
      </c>
      <c r="I49" s="8">
        <v>20</v>
      </c>
      <c r="J49" s="28">
        <v>10</v>
      </c>
      <c r="K49" s="28">
        <v>51</v>
      </c>
      <c r="L49" s="28">
        <v>9</v>
      </c>
      <c r="M49" s="106">
        <v>27</v>
      </c>
      <c r="N49" s="92">
        <f t="shared" si="0"/>
        <v>25.333333333333332</v>
      </c>
      <c r="O49" s="79">
        <f t="shared" si="1"/>
        <v>16.160183017265467</v>
      </c>
    </row>
    <row r="50" spans="1:15" x14ac:dyDescent="0.2">
      <c r="A50" s="11" t="str">
        <f>'Exp_3 (All)'!A50</f>
        <v>ParkRun_3_PckErr1</v>
      </c>
      <c r="B50" s="8">
        <v>26</v>
      </c>
      <c r="C50" s="29">
        <v>74</v>
      </c>
      <c r="D50" s="8">
        <v>100</v>
      </c>
      <c r="E50" s="29">
        <v>29</v>
      </c>
      <c r="F50" s="8">
        <v>90</v>
      </c>
      <c r="G50" s="8">
        <v>60</v>
      </c>
      <c r="H50" s="8">
        <v>70</v>
      </c>
      <c r="I50" s="8">
        <v>69</v>
      </c>
      <c r="J50" s="28">
        <v>41</v>
      </c>
      <c r="K50" s="28">
        <v>59</v>
      </c>
      <c r="L50" s="28">
        <v>60</v>
      </c>
      <c r="M50" s="106">
        <v>12</v>
      </c>
      <c r="N50" s="92">
        <f t="shared" si="0"/>
        <v>57.5</v>
      </c>
      <c r="O50" s="79">
        <f t="shared" si="1"/>
        <v>26.259197522876715</v>
      </c>
    </row>
    <row r="51" spans="1:15" x14ac:dyDescent="0.2">
      <c r="A51" s="11" t="str">
        <f>'Exp_3 (All)'!A51</f>
        <v>ParkRun_3_PckErr3</v>
      </c>
      <c r="B51" s="8">
        <v>26</v>
      </c>
      <c r="C51" s="29">
        <v>85</v>
      </c>
      <c r="D51" s="8">
        <v>89</v>
      </c>
      <c r="E51" s="29">
        <v>29</v>
      </c>
      <c r="F51" s="8">
        <v>50</v>
      </c>
      <c r="G51" s="8">
        <v>59</v>
      </c>
      <c r="H51" s="8">
        <v>70</v>
      </c>
      <c r="I51" s="8">
        <v>68</v>
      </c>
      <c r="J51" s="28">
        <v>41</v>
      </c>
      <c r="K51" s="28">
        <v>75</v>
      </c>
      <c r="L51" s="28">
        <v>59</v>
      </c>
      <c r="M51" s="106">
        <v>31</v>
      </c>
      <c r="N51" s="92">
        <f t="shared" si="0"/>
        <v>56.833333333333336</v>
      </c>
      <c r="O51" s="79">
        <f t="shared" si="1"/>
        <v>21.649410377582331</v>
      </c>
    </row>
    <row r="52" spans="1:15" x14ac:dyDescent="0.2">
      <c r="A52" s="11" t="str">
        <f>'Exp_3 (All)'!A52</f>
        <v>ParkRun_8_PckErr1</v>
      </c>
      <c r="B52" s="8">
        <v>28</v>
      </c>
      <c r="C52" s="29">
        <v>21</v>
      </c>
      <c r="D52" s="8">
        <v>0</v>
      </c>
      <c r="E52" s="29">
        <v>30</v>
      </c>
      <c r="F52" s="8">
        <v>39</v>
      </c>
      <c r="G52" s="8">
        <v>50</v>
      </c>
      <c r="H52" s="8">
        <v>30</v>
      </c>
      <c r="I52" s="8">
        <v>31</v>
      </c>
      <c r="J52" s="28">
        <v>20</v>
      </c>
      <c r="K52" s="28">
        <v>65</v>
      </c>
      <c r="L52" s="28">
        <v>24</v>
      </c>
      <c r="M52" s="106">
        <v>48</v>
      </c>
      <c r="N52" s="92">
        <f t="shared" si="0"/>
        <v>32.166666666666664</v>
      </c>
      <c r="O52" s="79">
        <f t="shared" si="1"/>
        <v>16.775703932301688</v>
      </c>
    </row>
    <row r="53" spans="1:15" x14ac:dyDescent="0.2">
      <c r="A53" s="11" t="str">
        <f>'Exp_3 (All)'!A53</f>
        <v>ParkRun_8_PckErr3</v>
      </c>
      <c r="B53" s="8">
        <v>35</v>
      </c>
      <c r="C53" s="29">
        <v>29</v>
      </c>
      <c r="D53" s="8">
        <v>80</v>
      </c>
      <c r="E53" s="29">
        <v>19</v>
      </c>
      <c r="F53" s="8">
        <v>49</v>
      </c>
      <c r="G53" s="8">
        <v>39</v>
      </c>
      <c r="H53" s="8">
        <v>49</v>
      </c>
      <c r="I53" s="8">
        <v>52</v>
      </c>
      <c r="J53" s="28">
        <v>50</v>
      </c>
      <c r="K53" s="28">
        <v>71</v>
      </c>
      <c r="L53" s="28">
        <v>39</v>
      </c>
      <c r="M53" s="106">
        <v>22</v>
      </c>
      <c r="N53" s="92">
        <f t="shared" si="0"/>
        <v>44.5</v>
      </c>
      <c r="O53" s="79">
        <f t="shared" si="1"/>
        <v>18.183409021312908</v>
      </c>
    </row>
    <row r="54" spans="1:15" x14ac:dyDescent="0.2">
      <c r="A54" s="11" t="str">
        <f>'Exp_3 (All)'!A54</f>
        <v>ParkRun_10_PckErr1</v>
      </c>
      <c r="B54" s="8">
        <v>59</v>
      </c>
      <c r="C54" s="29">
        <v>50</v>
      </c>
      <c r="D54" s="8">
        <v>80</v>
      </c>
      <c r="E54" s="29">
        <v>70</v>
      </c>
      <c r="F54" s="8">
        <v>59</v>
      </c>
      <c r="G54" s="8">
        <v>70</v>
      </c>
      <c r="H54" s="8">
        <v>79</v>
      </c>
      <c r="I54" s="8">
        <v>64</v>
      </c>
      <c r="J54" s="28">
        <v>40</v>
      </c>
      <c r="K54" s="28">
        <v>71</v>
      </c>
      <c r="L54" s="28">
        <v>59</v>
      </c>
      <c r="M54" s="106">
        <v>28</v>
      </c>
      <c r="N54" s="92">
        <f t="shared" si="0"/>
        <v>60.75</v>
      </c>
      <c r="O54" s="79">
        <f t="shared" si="1"/>
        <v>15.427985198097881</v>
      </c>
    </row>
    <row r="55" spans="1:15" x14ac:dyDescent="0.2">
      <c r="A55" s="11" t="str">
        <f>'Exp_3 (All)'!A55</f>
        <v>ParkRun_10_PckErr3</v>
      </c>
      <c r="B55" s="8">
        <v>63</v>
      </c>
      <c r="C55" s="29">
        <v>75</v>
      </c>
      <c r="D55" s="8">
        <v>70</v>
      </c>
      <c r="E55" s="29">
        <v>59</v>
      </c>
      <c r="F55" s="8">
        <v>59</v>
      </c>
      <c r="G55" s="8">
        <v>89</v>
      </c>
      <c r="H55" s="8">
        <v>69</v>
      </c>
      <c r="I55" s="8">
        <v>72</v>
      </c>
      <c r="J55" s="28">
        <v>60</v>
      </c>
      <c r="K55" s="28">
        <v>82</v>
      </c>
      <c r="L55" s="28">
        <v>79</v>
      </c>
      <c r="M55" s="106">
        <v>73</v>
      </c>
      <c r="N55" s="92">
        <f t="shared" si="0"/>
        <v>70.833333333333329</v>
      </c>
      <c r="O55" s="79">
        <f t="shared" si="1"/>
        <v>9.5711055059517758</v>
      </c>
    </row>
    <row r="56" spans="1:15" x14ac:dyDescent="0.2">
      <c r="A56" s="11" t="str">
        <f>'Exp_3 (All)'!A56</f>
        <v>ParkRun_11_PckErr1</v>
      </c>
      <c r="B56" s="8">
        <v>100</v>
      </c>
      <c r="C56" s="29">
        <v>92</v>
      </c>
      <c r="D56" s="8">
        <v>100</v>
      </c>
      <c r="E56" s="29">
        <v>79</v>
      </c>
      <c r="F56" s="8">
        <v>81</v>
      </c>
      <c r="G56" s="8">
        <v>100</v>
      </c>
      <c r="H56" s="8">
        <v>89</v>
      </c>
      <c r="I56" s="8">
        <v>69</v>
      </c>
      <c r="J56" s="28">
        <v>80</v>
      </c>
      <c r="K56" s="28">
        <v>80</v>
      </c>
      <c r="L56" s="28">
        <v>88</v>
      </c>
      <c r="M56" s="106">
        <v>86</v>
      </c>
      <c r="N56" s="92">
        <f t="shared" si="0"/>
        <v>87</v>
      </c>
      <c r="O56" s="79">
        <f t="shared" si="1"/>
        <v>9.8164981721404274</v>
      </c>
    </row>
    <row r="57" spans="1:15" x14ac:dyDescent="0.2">
      <c r="A57" s="11" t="str">
        <f>'Exp_3 (All)'!A57</f>
        <v>ParkRun_11_PckErr3</v>
      </c>
      <c r="B57" s="8">
        <v>100</v>
      </c>
      <c r="C57" s="29">
        <v>80</v>
      </c>
      <c r="D57" s="8">
        <v>99</v>
      </c>
      <c r="E57" s="29">
        <v>60</v>
      </c>
      <c r="F57" s="8">
        <v>100</v>
      </c>
      <c r="G57" s="8">
        <v>100</v>
      </c>
      <c r="H57" s="8">
        <v>90</v>
      </c>
      <c r="I57" s="8">
        <v>81</v>
      </c>
      <c r="J57" s="28">
        <v>80</v>
      </c>
      <c r="K57" s="28">
        <v>97</v>
      </c>
      <c r="L57" s="28">
        <v>100</v>
      </c>
      <c r="M57" s="106">
        <v>88</v>
      </c>
      <c r="N57" s="92">
        <f t="shared" si="0"/>
        <v>89.583333333333329</v>
      </c>
      <c r="O57" s="79">
        <f t="shared" si="1"/>
        <v>12.478769850017166</v>
      </c>
    </row>
    <row r="58" spans="1:15" x14ac:dyDescent="0.2">
      <c r="A58" s="11" t="str">
        <f>'Exp_3 (All)'!A58</f>
        <v>ParkRun_12_PckErr1</v>
      </c>
      <c r="B58" s="8">
        <v>54</v>
      </c>
      <c r="C58" s="29">
        <v>30</v>
      </c>
      <c r="D58" s="8">
        <v>80</v>
      </c>
      <c r="E58" s="29">
        <v>50</v>
      </c>
      <c r="F58" s="8">
        <v>61</v>
      </c>
      <c r="G58" s="8">
        <v>39</v>
      </c>
      <c r="H58" s="8">
        <v>61</v>
      </c>
      <c r="I58" s="8">
        <v>30</v>
      </c>
      <c r="J58" s="28">
        <v>71</v>
      </c>
      <c r="K58" s="28">
        <v>70</v>
      </c>
      <c r="L58" s="28">
        <v>39</v>
      </c>
      <c r="M58" s="106">
        <v>53</v>
      </c>
      <c r="N58" s="92">
        <f t="shared" si="0"/>
        <v>53.166666666666664</v>
      </c>
      <c r="O58" s="79">
        <f t="shared" si="1"/>
        <v>16.319722219858189</v>
      </c>
    </row>
    <row r="59" spans="1:15" x14ac:dyDescent="0.2">
      <c r="A59" s="11" t="str">
        <f>'Exp_3 (All)'!A59</f>
        <v>ParkRun_12_PckErr3</v>
      </c>
      <c r="B59" s="8">
        <v>75</v>
      </c>
      <c r="C59" s="29">
        <v>40</v>
      </c>
      <c r="D59" s="8">
        <v>70</v>
      </c>
      <c r="E59" s="29">
        <v>40</v>
      </c>
      <c r="F59" s="8">
        <v>68</v>
      </c>
      <c r="G59" s="8">
        <v>80</v>
      </c>
      <c r="H59" s="8">
        <v>60</v>
      </c>
      <c r="I59" s="8">
        <v>70</v>
      </c>
      <c r="J59" s="28">
        <v>87</v>
      </c>
      <c r="K59" s="28">
        <v>85</v>
      </c>
      <c r="L59" s="28">
        <v>41</v>
      </c>
      <c r="M59" s="106">
        <v>38</v>
      </c>
      <c r="N59" s="92">
        <f t="shared" si="0"/>
        <v>62.833333333333336</v>
      </c>
      <c r="O59" s="79">
        <f t="shared" si="1"/>
        <v>18.56601652743446</v>
      </c>
    </row>
    <row r="60" spans="1:15" x14ac:dyDescent="0.2">
      <c r="A60" s="11" t="str">
        <f>'Exp_3 (All)'!A60</f>
        <v>ParkRun_14_PckErr1</v>
      </c>
      <c r="B60" s="8">
        <v>86</v>
      </c>
      <c r="C60" s="29">
        <v>80</v>
      </c>
      <c r="D60" s="8">
        <v>90</v>
      </c>
      <c r="E60" s="29">
        <v>49</v>
      </c>
      <c r="F60" s="8">
        <v>70</v>
      </c>
      <c r="G60" s="8">
        <v>100</v>
      </c>
      <c r="H60" s="8">
        <v>79</v>
      </c>
      <c r="I60" s="8">
        <v>69</v>
      </c>
      <c r="J60" s="28">
        <v>91</v>
      </c>
      <c r="K60" s="28">
        <v>90</v>
      </c>
      <c r="L60" s="28">
        <v>69</v>
      </c>
      <c r="M60" s="106">
        <v>73</v>
      </c>
      <c r="N60" s="92">
        <f t="shared" si="0"/>
        <v>78.833333333333329</v>
      </c>
      <c r="O60" s="79">
        <f t="shared" si="1"/>
        <v>13.796134724383267</v>
      </c>
    </row>
    <row r="61" spans="1:15" x14ac:dyDescent="0.2">
      <c r="A61" s="11" t="str">
        <f>'Exp_3 (All)'!A61</f>
        <v>ParkRun_14_PckErr3</v>
      </c>
      <c r="B61" s="8">
        <v>84</v>
      </c>
      <c r="C61" s="29">
        <v>87</v>
      </c>
      <c r="D61" s="8">
        <v>100</v>
      </c>
      <c r="E61" s="29">
        <v>79</v>
      </c>
      <c r="F61" s="8">
        <v>80</v>
      </c>
      <c r="G61" s="8">
        <v>100</v>
      </c>
      <c r="H61" s="8">
        <v>70</v>
      </c>
      <c r="I61" s="8">
        <v>69</v>
      </c>
      <c r="J61" s="28">
        <v>89</v>
      </c>
      <c r="K61" s="28">
        <v>90</v>
      </c>
      <c r="L61" s="28">
        <v>91</v>
      </c>
      <c r="M61" s="106">
        <v>87</v>
      </c>
      <c r="N61" s="92">
        <f t="shared" si="0"/>
        <v>85.5</v>
      </c>
      <c r="O61" s="79">
        <f t="shared" si="1"/>
        <v>9.8857105322416121</v>
      </c>
    </row>
    <row r="62" spans="1:15" x14ac:dyDescent="0.2">
      <c r="A62" s="11" t="str">
        <f>'Exp_3 (All)'!A62</f>
        <v>ParkRun_15_PckErr1</v>
      </c>
      <c r="B62" s="8">
        <v>100</v>
      </c>
      <c r="C62" s="29">
        <v>85</v>
      </c>
      <c r="D62" s="8">
        <v>100</v>
      </c>
      <c r="E62" s="29">
        <v>58</v>
      </c>
      <c r="F62" s="8">
        <v>89</v>
      </c>
      <c r="G62" s="8">
        <v>100</v>
      </c>
      <c r="H62" s="8">
        <v>90</v>
      </c>
      <c r="I62" s="8">
        <v>80</v>
      </c>
      <c r="J62" s="28">
        <v>99</v>
      </c>
      <c r="K62" s="28">
        <v>99</v>
      </c>
      <c r="L62" s="28">
        <v>89</v>
      </c>
      <c r="M62" s="106">
        <v>99</v>
      </c>
      <c r="N62" s="92">
        <f t="shared" si="0"/>
        <v>90.666666666666671</v>
      </c>
      <c r="O62" s="79">
        <f t="shared" si="1"/>
        <v>12.390123143663745</v>
      </c>
    </row>
    <row r="63" spans="1:15" x14ac:dyDescent="0.2">
      <c r="A63" s="11" t="str">
        <f>'Exp_3 (All)'!A63</f>
        <v>ParkRun_15_PckErr3</v>
      </c>
      <c r="B63" s="8">
        <v>100</v>
      </c>
      <c r="C63" s="29">
        <v>99</v>
      </c>
      <c r="D63" s="8">
        <v>100</v>
      </c>
      <c r="E63" s="29">
        <v>88</v>
      </c>
      <c r="F63" s="8">
        <v>100</v>
      </c>
      <c r="G63" s="8">
        <v>100</v>
      </c>
      <c r="H63" s="8">
        <v>90</v>
      </c>
      <c r="I63" s="8">
        <v>89</v>
      </c>
      <c r="J63" s="28">
        <v>100</v>
      </c>
      <c r="K63" s="28">
        <v>97</v>
      </c>
      <c r="L63" s="28">
        <v>100</v>
      </c>
      <c r="M63" s="106">
        <v>99</v>
      </c>
      <c r="N63" s="92">
        <f t="shared" si="0"/>
        <v>96.833333333333329</v>
      </c>
      <c r="O63" s="79">
        <f t="shared" si="1"/>
        <v>4.8210397470280446</v>
      </c>
    </row>
    <row r="64" spans="1:15" x14ac:dyDescent="0.2">
      <c r="A64" s="11" t="str">
        <f>'Exp_3 (All)'!A64</f>
        <v>RomeoJ_0</v>
      </c>
      <c r="B64" s="8">
        <v>0</v>
      </c>
      <c r="C64" s="29">
        <v>0</v>
      </c>
      <c r="D64" s="8">
        <v>0</v>
      </c>
      <c r="E64" s="29">
        <v>0</v>
      </c>
      <c r="F64" s="8">
        <v>0</v>
      </c>
      <c r="G64" s="8">
        <v>0</v>
      </c>
      <c r="H64" s="8">
        <v>0</v>
      </c>
      <c r="I64" s="8">
        <v>0</v>
      </c>
      <c r="J64" s="28">
        <v>0</v>
      </c>
      <c r="K64" s="28">
        <v>0</v>
      </c>
      <c r="L64" s="28">
        <v>0</v>
      </c>
      <c r="M64" s="106">
        <v>0</v>
      </c>
      <c r="N64" s="92">
        <f t="shared" si="0"/>
        <v>0</v>
      </c>
      <c r="O64" s="79"/>
    </row>
    <row r="65" spans="1:15" x14ac:dyDescent="0.2">
      <c r="A65" s="11" t="str">
        <f>'Exp_3 (All)'!A65</f>
        <v>RomeoJ_3</v>
      </c>
      <c r="B65" s="8">
        <v>0</v>
      </c>
      <c r="C65" s="29">
        <v>24</v>
      </c>
      <c r="D65" s="8">
        <v>0</v>
      </c>
      <c r="E65" s="29">
        <v>0</v>
      </c>
      <c r="F65" s="8">
        <v>39</v>
      </c>
      <c r="G65" s="8">
        <v>0</v>
      </c>
      <c r="H65" s="8">
        <v>0</v>
      </c>
      <c r="I65" s="8">
        <v>47</v>
      </c>
      <c r="J65" s="28">
        <v>0</v>
      </c>
      <c r="K65" s="28">
        <v>0</v>
      </c>
      <c r="L65" s="28">
        <v>0</v>
      </c>
      <c r="M65" s="106">
        <v>0</v>
      </c>
      <c r="N65" s="92">
        <f t="shared" si="0"/>
        <v>9.1666666666666661</v>
      </c>
      <c r="O65" s="79">
        <f t="shared" si="1"/>
        <v>17.314383580938674</v>
      </c>
    </row>
    <row r="66" spans="1:15" x14ac:dyDescent="0.2">
      <c r="A66" s="11" t="str">
        <f>'Exp_3 (All)'!A66</f>
        <v>RomeoJ_12</v>
      </c>
      <c r="B66" s="8">
        <v>51</v>
      </c>
      <c r="C66" s="29">
        <v>69</v>
      </c>
      <c r="D66" s="8">
        <v>50</v>
      </c>
      <c r="E66" s="29">
        <v>30</v>
      </c>
      <c r="F66" s="8">
        <v>42</v>
      </c>
      <c r="G66" s="8">
        <v>40</v>
      </c>
      <c r="H66" s="8">
        <v>30</v>
      </c>
      <c r="I66" s="8">
        <v>50</v>
      </c>
      <c r="J66" s="28">
        <v>72</v>
      </c>
      <c r="K66" s="28">
        <v>69</v>
      </c>
      <c r="L66" s="28">
        <v>69</v>
      </c>
      <c r="M66" s="106">
        <v>33</v>
      </c>
      <c r="N66" s="92">
        <f t="shared" si="0"/>
        <v>50.416666666666664</v>
      </c>
      <c r="O66" s="79">
        <f t="shared" si="1"/>
        <v>16.008283840410616</v>
      </c>
    </row>
    <row r="67" spans="1:15" x14ac:dyDescent="0.2">
      <c r="A67" s="11" t="str">
        <f>'Exp_3 (All)'!A67</f>
        <v>RomeoJ_0_PckErr3</v>
      </c>
      <c r="B67" s="8">
        <v>38</v>
      </c>
      <c r="C67" s="29">
        <v>80</v>
      </c>
      <c r="D67" s="8">
        <v>100</v>
      </c>
      <c r="E67" s="29">
        <v>0</v>
      </c>
      <c r="F67" s="8">
        <v>30</v>
      </c>
      <c r="G67" s="8">
        <v>40</v>
      </c>
      <c r="H67" s="8">
        <v>19</v>
      </c>
      <c r="I67" s="8">
        <v>62</v>
      </c>
      <c r="J67" s="28">
        <v>37</v>
      </c>
      <c r="K67" s="28">
        <v>57</v>
      </c>
      <c r="L67" s="28">
        <v>29</v>
      </c>
      <c r="M67" s="106">
        <v>60</v>
      </c>
      <c r="N67" s="92">
        <f t="shared" si="0"/>
        <v>46</v>
      </c>
      <c r="O67" s="79">
        <f t="shared" si="1"/>
        <v>27.329637591982276</v>
      </c>
    </row>
    <row r="68" spans="1:15" x14ac:dyDescent="0.2">
      <c r="A68" s="11" t="str">
        <f>'Exp_3 (All)'!A68</f>
        <v>RomeoJ_2_PckErr1</v>
      </c>
      <c r="B68" s="8">
        <v>11</v>
      </c>
      <c r="C68" s="29">
        <v>0</v>
      </c>
      <c r="D68" s="8">
        <v>20</v>
      </c>
      <c r="E68" s="29">
        <v>0</v>
      </c>
      <c r="F68" s="8">
        <v>20</v>
      </c>
      <c r="G68" s="8">
        <v>9</v>
      </c>
      <c r="H68" s="8">
        <v>0</v>
      </c>
      <c r="I68" s="8">
        <v>7</v>
      </c>
      <c r="J68" s="28">
        <v>19</v>
      </c>
      <c r="K68" s="28">
        <v>0</v>
      </c>
      <c r="L68" s="28">
        <v>9</v>
      </c>
      <c r="M68" s="106">
        <v>25</v>
      </c>
      <c r="N68" s="92">
        <f t="shared" si="0"/>
        <v>10</v>
      </c>
      <c r="O68" s="79">
        <f t="shared" si="1"/>
        <v>9.1353459406059407</v>
      </c>
    </row>
    <row r="69" spans="1:15" x14ac:dyDescent="0.2">
      <c r="A69" s="11" t="str">
        <f>'Exp_3 (All)'!A69</f>
        <v>RomeoJ_2_PckErr3</v>
      </c>
      <c r="B69" s="8">
        <v>59</v>
      </c>
      <c r="C69" s="29">
        <v>90</v>
      </c>
      <c r="D69" s="8">
        <v>100</v>
      </c>
      <c r="E69" s="29">
        <v>28</v>
      </c>
      <c r="F69" s="8">
        <v>28</v>
      </c>
      <c r="G69" s="8">
        <v>50</v>
      </c>
      <c r="H69" s="8">
        <v>30</v>
      </c>
      <c r="I69" s="8">
        <v>59</v>
      </c>
      <c r="J69" s="28">
        <v>51</v>
      </c>
      <c r="K69" s="28">
        <v>68</v>
      </c>
      <c r="L69" s="28">
        <v>30</v>
      </c>
      <c r="M69" s="106">
        <v>52</v>
      </c>
      <c r="N69" s="92">
        <f t="shared" ref="N69:N132" si="2">AVERAGE(B69:M69)</f>
        <v>53.75</v>
      </c>
      <c r="O69" s="79">
        <f t="shared" ref="O69:O132" si="3">STDEV(B69:M69)</f>
        <v>23.722352328552915</v>
      </c>
    </row>
    <row r="70" spans="1:15" x14ac:dyDescent="0.2">
      <c r="A70" s="11" t="str">
        <f>'Exp_3 (All)'!A70</f>
        <v>RomeoJ_3_PckErr1</v>
      </c>
      <c r="B70" s="8">
        <v>14</v>
      </c>
      <c r="C70" s="29">
        <v>60</v>
      </c>
      <c r="D70" s="8">
        <v>9</v>
      </c>
      <c r="E70" s="29">
        <v>7</v>
      </c>
      <c r="F70" s="8">
        <v>40</v>
      </c>
      <c r="G70" s="8">
        <v>10</v>
      </c>
      <c r="H70" s="8">
        <v>9</v>
      </c>
      <c r="I70" s="8">
        <v>7</v>
      </c>
      <c r="J70" s="28">
        <v>30</v>
      </c>
      <c r="K70" s="28">
        <v>19</v>
      </c>
      <c r="L70" s="28">
        <v>19</v>
      </c>
      <c r="M70" s="106">
        <v>46</v>
      </c>
      <c r="N70" s="92">
        <f t="shared" si="2"/>
        <v>22.5</v>
      </c>
      <c r="O70" s="79">
        <f t="shared" si="3"/>
        <v>17.630036353285885</v>
      </c>
    </row>
    <row r="71" spans="1:15" x14ac:dyDescent="0.2">
      <c r="A71" s="11" t="str">
        <f>'Exp_3 (All)'!A71</f>
        <v>RomeoJ_3_PckErr3</v>
      </c>
      <c r="B71" s="8">
        <v>71</v>
      </c>
      <c r="C71" s="29">
        <v>85</v>
      </c>
      <c r="D71" s="8">
        <v>100</v>
      </c>
      <c r="E71" s="29">
        <v>50</v>
      </c>
      <c r="F71" s="8">
        <v>39</v>
      </c>
      <c r="G71" s="8">
        <v>49</v>
      </c>
      <c r="H71" s="8">
        <v>19</v>
      </c>
      <c r="I71" s="8">
        <v>69</v>
      </c>
      <c r="J71" s="28">
        <v>60</v>
      </c>
      <c r="K71" s="28">
        <v>40</v>
      </c>
      <c r="L71" s="28">
        <v>70</v>
      </c>
      <c r="M71" s="106">
        <v>64</v>
      </c>
      <c r="N71" s="92">
        <f t="shared" si="2"/>
        <v>59.666666666666664</v>
      </c>
      <c r="O71" s="79">
        <f t="shared" si="3"/>
        <v>21.918582126228927</v>
      </c>
    </row>
    <row r="72" spans="1:15" x14ac:dyDescent="0.2">
      <c r="A72" s="11" t="str">
        <f>'Exp_3 (All)'!A72</f>
        <v>RomeoJ_8_PckErr1</v>
      </c>
      <c r="B72" s="8">
        <v>28</v>
      </c>
      <c r="C72" s="29">
        <v>34</v>
      </c>
      <c r="D72" s="8">
        <v>100</v>
      </c>
      <c r="E72" s="29">
        <v>28</v>
      </c>
      <c r="F72" s="8">
        <v>50</v>
      </c>
      <c r="G72" s="8">
        <v>60</v>
      </c>
      <c r="H72" s="8">
        <v>20</v>
      </c>
      <c r="I72" s="8">
        <v>62</v>
      </c>
      <c r="J72" s="28">
        <v>50</v>
      </c>
      <c r="K72" s="28">
        <v>50</v>
      </c>
      <c r="L72" s="28">
        <v>29</v>
      </c>
      <c r="M72" s="106">
        <v>42</v>
      </c>
      <c r="N72" s="92">
        <f t="shared" si="2"/>
        <v>46.083333333333336</v>
      </c>
      <c r="O72" s="79">
        <f t="shared" si="3"/>
        <v>21.719109027989546</v>
      </c>
    </row>
    <row r="73" spans="1:15" x14ac:dyDescent="0.2">
      <c r="A73" s="11" t="str">
        <f>'Exp_3 (All)'!A73</f>
        <v>RomeoJ_8_PckErr3</v>
      </c>
      <c r="B73" s="8">
        <v>78</v>
      </c>
      <c r="C73" s="29">
        <v>96</v>
      </c>
      <c r="D73" s="8">
        <v>100</v>
      </c>
      <c r="E73" s="29">
        <v>35</v>
      </c>
      <c r="F73" s="8">
        <v>29</v>
      </c>
      <c r="G73" s="8">
        <v>60</v>
      </c>
      <c r="H73" s="8">
        <v>19</v>
      </c>
      <c r="I73" s="8">
        <v>64</v>
      </c>
      <c r="J73" s="28">
        <v>60</v>
      </c>
      <c r="K73" s="28">
        <v>75</v>
      </c>
      <c r="L73" s="28">
        <v>90</v>
      </c>
      <c r="M73" s="106">
        <v>60</v>
      </c>
      <c r="N73" s="92">
        <f t="shared" si="2"/>
        <v>63.833333333333336</v>
      </c>
      <c r="O73" s="79">
        <f t="shared" si="3"/>
        <v>26.027374866172003</v>
      </c>
    </row>
    <row r="74" spans="1:15" x14ac:dyDescent="0.2">
      <c r="A74" s="11" t="str">
        <f>'Exp_3 (All)'!A74</f>
        <v>RomeoJ_10_PckErr1</v>
      </c>
      <c r="B74" s="8">
        <v>70</v>
      </c>
      <c r="C74" s="29">
        <v>64</v>
      </c>
      <c r="D74" s="8">
        <v>40</v>
      </c>
      <c r="E74" s="29">
        <v>19</v>
      </c>
      <c r="F74" s="8">
        <v>49</v>
      </c>
      <c r="G74" s="8">
        <v>59</v>
      </c>
      <c r="H74" s="8">
        <v>30</v>
      </c>
      <c r="I74" s="8">
        <v>30</v>
      </c>
      <c r="J74" s="28">
        <v>50</v>
      </c>
      <c r="K74" s="28">
        <v>60</v>
      </c>
      <c r="L74" s="28">
        <v>39</v>
      </c>
      <c r="M74" s="106">
        <v>48</v>
      </c>
      <c r="N74" s="92">
        <f t="shared" si="2"/>
        <v>46.5</v>
      </c>
      <c r="O74" s="79">
        <f t="shared" si="3"/>
        <v>15.424301958568202</v>
      </c>
    </row>
    <row r="75" spans="1:15" x14ac:dyDescent="0.2">
      <c r="A75" s="11" t="str">
        <f>'Exp_3 (All)'!A75</f>
        <v>RomeoJ_10_PckErr3</v>
      </c>
      <c r="B75" s="8">
        <v>58</v>
      </c>
      <c r="C75" s="29">
        <v>84</v>
      </c>
      <c r="D75" s="8">
        <v>100</v>
      </c>
      <c r="E75" s="29">
        <v>61</v>
      </c>
      <c r="F75" s="8">
        <v>61</v>
      </c>
      <c r="G75" s="8">
        <v>90</v>
      </c>
      <c r="H75" s="8">
        <v>30</v>
      </c>
      <c r="I75" s="8">
        <v>10</v>
      </c>
      <c r="J75" s="28">
        <v>70</v>
      </c>
      <c r="K75" s="28">
        <v>83</v>
      </c>
      <c r="L75" s="28">
        <v>50</v>
      </c>
      <c r="M75" s="106">
        <v>76</v>
      </c>
      <c r="N75" s="92">
        <f t="shared" si="2"/>
        <v>64.416666666666671</v>
      </c>
      <c r="O75" s="79">
        <f t="shared" si="3"/>
        <v>25.642501414407263</v>
      </c>
    </row>
    <row r="76" spans="1:15" x14ac:dyDescent="0.2">
      <c r="A76" s="11" t="str">
        <f>'Exp_3 (All)'!A76</f>
        <v>RomeoJ_11_PckErr1</v>
      </c>
      <c r="B76" s="8">
        <v>59</v>
      </c>
      <c r="C76" s="29">
        <v>90</v>
      </c>
      <c r="D76" s="8">
        <v>80</v>
      </c>
      <c r="E76" s="29">
        <v>49</v>
      </c>
      <c r="F76" s="8">
        <v>59</v>
      </c>
      <c r="G76" s="8">
        <v>50</v>
      </c>
      <c r="H76" s="8">
        <v>40</v>
      </c>
      <c r="I76" s="8">
        <v>65</v>
      </c>
      <c r="J76" s="28">
        <v>82</v>
      </c>
      <c r="K76" s="28">
        <v>78</v>
      </c>
      <c r="L76" s="28">
        <v>49</v>
      </c>
      <c r="M76" s="106">
        <v>50</v>
      </c>
      <c r="N76" s="92">
        <f t="shared" si="2"/>
        <v>62.583333333333336</v>
      </c>
      <c r="O76" s="79">
        <f t="shared" si="3"/>
        <v>16.228248845949473</v>
      </c>
    </row>
    <row r="77" spans="1:15" x14ac:dyDescent="0.2">
      <c r="A77" s="11" t="str">
        <f>'Exp_3 (All)'!A77</f>
        <v>RomeoJ_11_PckErr3</v>
      </c>
      <c r="B77" s="8">
        <v>66</v>
      </c>
      <c r="C77" s="29">
        <v>100</v>
      </c>
      <c r="D77" s="8">
        <v>81</v>
      </c>
      <c r="E77" s="29">
        <v>50</v>
      </c>
      <c r="F77" s="8">
        <v>69</v>
      </c>
      <c r="G77" s="8">
        <v>90</v>
      </c>
      <c r="H77" s="8">
        <v>49</v>
      </c>
      <c r="I77" s="8">
        <v>71</v>
      </c>
      <c r="J77" s="28">
        <v>61</v>
      </c>
      <c r="K77" s="28">
        <v>73</v>
      </c>
      <c r="L77" s="28">
        <v>70</v>
      </c>
      <c r="M77" s="106">
        <v>69</v>
      </c>
      <c r="N77" s="92">
        <f t="shared" si="2"/>
        <v>70.75</v>
      </c>
      <c r="O77" s="79">
        <f t="shared" si="3"/>
        <v>14.660553133555984</v>
      </c>
    </row>
    <row r="78" spans="1:15" x14ac:dyDescent="0.2">
      <c r="A78" s="11" t="str">
        <f>'Exp_3 (All)'!A78</f>
        <v>RomeoJ_12_PckErr1</v>
      </c>
      <c r="B78" s="8">
        <v>49</v>
      </c>
      <c r="C78" s="29">
        <v>74</v>
      </c>
      <c r="D78" s="8">
        <v>70</v>
      </c>
      <c r="E78" s="29">
        <v>40</v>
      </c>
      <c r="F78" s="8">
        <v>50</v>
      </c>
      <c r="G78" s="8">
        <v>70</v>
      </c>
      <c r="H78" s="8">
        <v>40</v>
      </c>
      <c r="I78" s="8">
        <v>70</v>
      </c>
      <c r="J78" s="28">
        <v>51</v>
      </c>
      <c r="K78" s="28">
        <v>79</v>
      </c>
      <c r="L78" s="28">
        <v>39</v>
      </c>
      <c r="M78" s="106">
        <v>59</v>
      </c>
      <c r="N78" s="92">
        <f t="shared" si="2"/>
        <v>57.583333333333336</v>
      </c>
      <c r="O78" s="79">
        <f t="shared" si="3"/>
        <v>14.55683740211159</v>
      </c>
    </row>
    <row r="79" spans="1:15" x14ac:dyDescent="0.2">
      <c r="A79" s="11" t="str">
        <f>'Exp_3 (All)'!A79</f>
        <v>RomeoJ_12_PckErr3</v>
      </c>
      <c r="B79" s="8">
        <v>69</v>
      </c>
      <c r="C79" s="29">
        <v>100</v>
      </c>
      <c r="D79" s="8">
        <v>100</v>
      </c>
      <c r="E79" s="29">
        <v>60</v>
      </c>
      <c r="F79" s="8">
        <v>61</v>
      </c>
      <c r="G79" s="8">
        <v>70</v>
      </c>
      <c r="H79" s="8">
        <v>30</v>
      </c>
      <c r="I79" s="8">
        <v>72</v>
      </c>
      <c r="J79" s="28">
        <v>70</v>
      </c>
      <c r="K79" s="28">
        <v>70</v>
      </c>
      <c r="L79" s="28">
        <v>50</v>
      </c>
      <c r="M79" s="106">
        <v>88</v>
      </c>
      <c r="N79" s="92">
        <f t="shared" si="2"/>
        <v>70</v>
      </c>
      <c r="O79" s="79">
        <f t="shared" si="3"/>
        <v>19.794397738203145</v>
      </c>
    </row>
    <row r="80" spans="1:15" x14ac:dyDescent="0.2">
      <c r="A80" s="11" t="str">
        <f>'Exp_3 (All)'!A80</f>
        <v>RomeoJ_14_PckErr1</v>
      </c>
      <c r="B80" s="8">
        <v>73</v>
      </c>
      <c r="C80" s="29">
        <v>75</v>
      </c>
      <c r="D80" s="8">
        <v>69</v>
      </c>
      <c r="E80" s="29">
        <v>60</v>
      </c>
      <c r="F80" s="8">
        <v>51</v>
      </c>
      <c r="G80" s="8">
        <v>80</v>
      </c>
      <c r="H80" s="8">
        <v>40</v>
      </c>
      <c r="I80" s="8">
        <v>65</v>
      </c>
      <c r="J80" s="28">
        <v>69</v>
      </c>
      <c r="K80" s="28">
        <v>78</v>
      </c>
      <c r="L80" s="28">
        <v>80</v>
      </c>
      <c r="M80" s="106">
        <v>76</v>
      </c>
      <c r="N80" s="92">
        <f t="shared" si="2"/>
        <v>68</v>
      </c>
      <c r="O80" s="79">
        <f t="shared" si="3"/>
        <v>12.336199503162154</v>
      </c>
    </row>
    <row r="81" spans="1:15" x14ac:dyDescent="0.2">
      <c r="A81" s="11" t="str">
        <f>'Exp_3 (All)'!A81</f>
        <v>RomeoJ_14_PckErr3</v>
      </c>
      <c r="B81" s="21">
        <v>69</v>
      </c>
      <c r="C81" s="29">
        <v>85</v>
      </c>
      <c r="D81" s="21">
        <v>100</v>
      </c>
      <c r="E81" s="29">
        <v>40</v>
      </c>
      <c r="F81" s="8">
        <v>69</v>
      </c>
      <c r="G81" s="8">
        <v>80</v>
      </c>
      <c r="H81" s="8">
        <v>50</v>
      </c>
      <c r="I81" s="8">
        <v>79</v>
      </c>
      <c r="J81" s="28">
        <v>88</v>
      </c>
      <c r="K81" s="28">
        <v>81</v>
      </c>
      <c r="L81" s="28">
        <v>70</v>
      </c>
      <c r="M81" s="106">
        <v>78</v>
      </c>
      <c r="N81" s="92">
        <f t="shared" si="2"/>
        <v>74.083333333333329</v>
      </c>
      <c r="O81" s="79">
        <f t="shared" si="3"/>
        <v>16.284171530177485</v>
      </c>
    </row>
    <row r="82" spans="1:15" x14ac:dyDescent="0.2">
      <c r="A82" s="11" t="str">
        <f>'Exp_3 (All)'!A82</f>
        <v>RomeoJ_15_PckErr1</v>
      </c>
      <c r="B82" s="8">
        <v>76</v>
      </c>
      <c r="C82" s="29">
        <v>74</v>
      </c>
      <c r="D82" s="8">
        <v>100</v>
      </c>
      <c r="E82" s="29">
        <v>60</v>
      </c>
      <c r="F82" s="8">
        <v>59</v>
      </c>
      <c r="G82" s="8">
        <v>90</v>
      </c>
      <c r="H82" s="8">
        <v>50</v>
      </c>
      <c r="I82" s="8">
        <v>80</v>
      </c>
      <c r="J82" s="28">
        <v>81</v>
      </c>
      <c r="K82" s="28">
        <v>79</v>
      </c>
      <c r="L82" s="28">
        <v>70</v>
      </c>
      <c r="M82" s="106">
        <v>70</v>
      </c>
      <c r="N82" s="92">
        <f t="shared" si="2"/>
        <v>74.083333333333329</v>
      </c>
      <c r="O82" s="79">
        <f t="shared" si="3"/>
        <v>13.734219594821845</v>
      </c>
    </row>
    <row r="83" spans="1:15" x14ac:dyDescent="0.2">
      <c r="A83" s="11" t="str">
        <f>'Exp_3 (All)'!A83</f>
        <v>RomeoJ_15_PckErr3</v>
      </c>
      <c r="B83" s="8">
        <v>87</v>
      </c>
      <c r="C83" s="29">
        <v>100</v>
      </c>
      <c r="D83" s="8">
        <v>100</v>
      </c>
      <c r="E83" s="29">
        <v>72</v>
      </c>
      <c r="F83" s="8">
        <v>79</v>
      </c>
      <c r="G83" s="8">
        <v>91</v>
      </c>
      <c r="H83" s="8">
        <v>78</v>
      </c>
      <c r="I83" s="8">
        <v>80</v>
      </c>
      <c r="J83" s="28">
        <v>81</v>
      </c>
      <c r="K83" s="28">
        <v>84</v>
      </c>
      <c r="L83" s="28">
        <v>80</v>
      </c>
      <c r="M83" s="106">
        <v>87</v>
      </c>
      <c r="N83" s="92">
        <f t="shared" si="2"/>
        <v>84.916666666666671</v>
      </c>
      <c r="O83" s="79">
        <f t="shared" si="3"/>
        <v>8.6071675557835725</v>
      </c>
    </row>
    <row r="84" spans="1:15" x14ac:dyDescent="0.2">
      <c r="A84" s="11" t="str">
        <f>'Exp_3 (All)'!A84</f>
        <v>Cactus_0</v>
      </c>
      <c r="B84" s="8">
        <v>0</v>
      </c>
      <c r="C84" s="29">
        <v>0</v>
      </c>
      <c r="D84" s="8">
        <v>0</v>
      </c>
      <c r="E84" s="29">
        <v>0</v>
      </c>
      <c r="F84" s="8">
        <v>0</v>
      </c>
      <c r="G84" s="8">
        <v>0</v>
      </c>
      <c r="H84" s="8">
        <v>0</v>
      </c>
      <c r="I84" s="8">
        <v>0</v>
      </c>
      <c r="J84" s="28">
        <v>0</v>
      </c>
      <c r="K84" s="28">
        <v>0</v>
      </c>
      <c r="L84" s="28">
        <v>0</v>
      </c>
      <c r="M84" s="106">
        <v>0</v>
      </c>
      <c r="N84" s="92">
        <f t="shared" si="2"/>
        <v>0</v>
      </c>
      <c r="O84" s="79"/>
    </row>
    <row r="85" spans="1:15" x14ac:dyDescent="0.2">
      <c r="A85" s="11" t="str">
        <f>'Exp_3 (All)'!A85</f>
        <v>Cactus_3</v>
      </c>
      <c r="B85" s="8">
        <v>0</v>
      </c>
      <c r="C85" s="29">
        <v>40</v>
      </c>
      <c r="D85" s="8">
        <v>40</v>
      </c>
      <c r="E85" s="29">
        <v>25</v>
      </c>
      <c r="F85" s="8">
        <v>39</v>
      </c>
      <c r="G85" s="8">
        <v>30</v>
      </c>
      <c r="H85" s="8">
        <v>10</v>
      </c>
      <c r="I85" s="8">
        <v>19</v>
      </c>
      <c r="J85" s="28">
        <v>10</v>
      </c>
      <c r="K85" s="28">
        <v>49</v>
      </c>
      <c r="L85" s="28">
        <v>30</v>
      </c>
      <c r="M85" s="106">
        <v>31</v>
      </c>
      <c r="N85" s="92">
        <f t="shared" si="2"/>
        <v>26.916666666666668</v>
      </c>
      <c r="O85" s="79">
        <f t="shared" si="3"/>
        <v>14.693587552109767</v>
      </c>
    </row>
    <row r="86" spans="1:15" x14ac:dyDescent="0.2">
      <c r="A86" s="11" t="str">
        <f>'Exp_3 (All)'!A86</f>
        <v>Cactus_12</v>
      </c>
      <c r="B86" s="8">
        <v>38</v>
      </c>
      <c r="C86" s="29">
        <v>50</v>
      </c>
      <c r="D86" s="8">
        <v>0</v>
      </c>
      <c r="E86" s="29">
        <v>4</v>
      </c>
      <c r="F86" s="8">
        <v>38</v>
      </c>
      <c r="G86" s="8">
        <v>30</v>
      </c>
      <c r="H86" s="8">
        <v>30</v>
      </c>
      <c r="I86" s="8">
        <v>50</v>
      </c>
      <c r="J86" s="28">
        <v>20</v>
      </c>
      <c r="K86" s="28">
        <v>48</v>
      </c>
      <c r="L86" s="28">
        <v>20</v>
      </c>
      <c r="M86" s="106">
        <v>39</v>
      </c>
      <c r="N86" s="92">
        <f t="shared" si="2"/>
        <v>30.583333333333332</v>
      </c>
      <c r="O86" s="79">
        <f t="shared" si="3"/>
        <v>16.800748540322584</v>
      </c>
    </row>
    <row r="87" spans="1:15" x14ac:dyDescent="0.2">
      <c r="A87" s="11" t="str">
        <f>'Exp_3 (All)'!A87</f>
        <v>Cactus_0_PckErr3</v>
      </c>
      <c r="B87" s="8">
        <v>37</v>
      </c>
      <c r="C87" s="29">
        <v>14</v>
      </c>
      <c r="D87" s="8">
        <v>9</v>
      </c>
      <c r="E87" s="29">
        <v>17</v>
      </c>
      <c r="F87" s="8">
        <v>19</v>
      </c>
      <c r="G87" s="8">
        <v>30</v>
      </c>
      <c r="H87" s="8">
        <v>9</v>
      </c>
      <c r="I87" s="8">
        <v>40</v>
      </c>
      <c r="J87" s="28">
        <v>19</v>
      </c>
      <c r="K87" s="28">
        <v>41</v>
      </c>
      <c r="L87" s="28">
        <v>20</v>
      </c>
      <c r="M87" s="106">
        <v>45</v>
      </c>
      <c r="N87" s="92">
        <f t="shared" si="2"/>
        <v>25</v>
      </c>
      <c r="O87" s="79">
        <f t="shared" si="3"/>
        <v>12.947446220639947</v>
      </c>
    </row>
    <row r="88" spans="1:15" x14ac:dyDescent="0.2">
      <c r="A88" s="11" t="str">
        <f>'Exp_3 (All)'!A88</f>
        <v>Cactus_2_PckErr1</v>
      </c>
      <c r="B88" s="8">
        <v>30</v>
      </c>
      <c r="C88" s="29">
        <v>15</v>
      </c>
      <c r="D88" s="8">
        <v>20</v>
      </c>
      <c r="E88" s="29">
        <v>0</v>
      </c>
      <c r="F88" s="8">
        <v>30</v>
      </c>
      <c r="G88" s="8">
        <v>0</v>
      </c>
      <c r="H88" s="8">
        <v>0</v>
      </c>
      <c r="I88" s="8">
        <v>20</v>
      </c>
      <c r="J88" s="28">
        <v>7</v>
      </c>
      <c r="K88" s="28">
        <v>29</v>
      </c>
      <c r="L88" s="28">
        <v>10</v>
      </c>
      <c r="M88" s="106">
        <v>2</v>
      </c>
      <c r="N88" s="92">
        <f t="shared" si="2"/>
        <v>13.583333333333334</v>
      </c>
      <c r="O88" s="79">
        <f t="shared" si="3"/>
        <v>12.078969954077836</v>
      </c>
    </row>
    <row r="89" spans="1:15" x14ac:dyDescent="0.2">
      <c r="A89" s="11" t="str">
        <f>'Exp_3 (All)'!A89</f>
        <v>Cactus_2_PckErr3</v>
      </c>
      <c r="B89" s="8">
        <v>39</v>
      </c>
      <c r="C89" s="29">
        <v>50</v>
      </c>
      <c r="D89" s="8">
        <v>80</v>
      </c>
      <c r="E89" s="29">
        <v>50</v>
      </c>
      <c r="F89" s="8">
        <v>31</v>
      </c>
      <c r="G89" s="8">
        <v>50</v>
      </c>
      <c r="H89" s="8">
        <v>10</v>
      </c>
      <c r="I89" s="8">
        <v>71</v>
      </c>
      <c r="J89" s="28">
        <v>81</v>
      </c>
      <c r="K89" s="28">
        <v>70</v>
      </c>
      <c r="L89" s="28">
        <v>50</v>
      </c>
      <c r="M89" s="106">
        <v>35</v>
      </c>
      <c r="N89" s="92">
        <f t="shared" si="2"/>
        <v>51.416666666666664</v>
      </c>
      <c r="O89" s="79">
        <f t="shared" si="3"/>
        <v>21.287889571872608</v>
      </c>
    </row>
    <row r="90" spans="1:15" x14ac:dyDescent="0.2">
      <c r="A90" s="11" t="str">
        <f>'Exp_3 (All)'!A90</f>
        <v>Cactus_3_PckErr1</v>
      </c>
      <c r="B90" s="8">
        <v>23</v>
      </c>
      <c r="C90" s="29">
        <v>56</v>
      </c>
      <c r="D90" s="8">
        <v>69</v>
      </c>
      <c r="E90" s="29">
        <v>9</v>
      </c>
      <c r="F90" s="8">
        <v>39</v>
      </c>
      <c r="G90" s="8">
        <v>40</v>
      </c>
      <c r="H90" s="8">
        <v>10</v>
      </c>
      <c r="I90" s="8">
        <v>49</v>
      </c>
      <c r="J90" s="28">
        <v>30</v>
      </c>
      <c r="K90" s="28">
        <v>50</v>
      </c>
      <c r="L90" s="28">
        <v>20</v>
      </c>
      <c r="M90" s="106">
        <v>18</v>
      </c>
      <c r="N90" s="92">
        <f t="shared" si="2"/>
        <v>34.416666666666664</v>
      </c>
      <c r="O90" s="79">
        <f t="shared" si="3"/>
        <v>19.161791211268387</v>
      </c>
    </row>
    <row r="91" spans="1:15" x14ac:dyDescent="0.2">
      <c r="A91" s="11" t="str">
        <f>'Exp_3 (All)'!A91</f>
        <v>Cactus_3_PckErr3</v>
      </c>
      <c r="B91" s="8">
        <v>54</v>
      </c>
      <c r="C91" s="29">
        <v>64</v>
      </c>
      <c r="D91" s="8">
        <v>100</v>
      </c>
      <c r="E91" s="29">
        <v>19</v>
      </c>
      <c r="F91" s="8">
        <v>49</v>
      </c>
      <c r="G91" s="8">
        <v>79</v>
      </c>
      <c r="H91" s="8">
        <v>21</v>
      </c>
      <c r="I91" s="8">
        <v>30</v>
      </c>
      <c r="J91" s="28">
        <v>90</v>
      </c>
      <c r="K91" s="28">
        <v>76</v>
      </c>
      <c r="L91" s="28">
        <v>60</v>
      </c>
      <c r="M91" s="106">
        <v>53</v>
      </c>
      <c r="N91" s="92">
        <f t="shared" si="2"/>
        <v>57.916666666666664</v>
      </c>
      <c r="O91" s="79">
        <f t="shared" si="3"/>
        <v>25.917555767658662</v>
      </c>
    </row>
    <row r="92" spans="1:15" x14ac:dyDescent="0.2">
      <c r="A92" s="11" t="str">
        <f>'Exp_3 (All)'!A92</f>
        <v>Cactus_8_PckErr1</v>
      </c>
      <c r="B92" s="8">
        <v>51</v>
      </c>
      <c r="C92" s="29">
        <v>40</v>
      </c>
      <c r="D92" s="8">
        <v>19</v>
      </c>
      <c r="E92" s="29">
        <v>9</v>
      </c>
      <c r="F92" s="8">
        <v>30</v>
      </c>
      <c r="G92" s="8">
        <v>20</v>
      </c>
      <c r="H92" s="8">
        <v>9</v>
      </c>
      <c r="I92" s="8">
        <v>69</v>
      </c>
      <c r="J92" s="28">
        <v>8</v>
      </c>
      <c r="K92" s="28">
        <v>14</v>
      </c>
      <c r="L92" s="28">
        <v>8</v>
      </c>
      <c r="M92" s="106">
        <v>28</v>
      </c>
      <c r="N92" s="92">
        <f t="shared" si="2"/>
        <v>25.416666666666668</v>
      </c>
      <c r="O92" s="79">
        <f t="shared" si="3"/>
        <v>19.402241357558918</v>
      </c>
    </row>
    <row r="93" spans="1:15" x14ac:dyDescent="0.2">
      <c r="A93" s="11" t="str">
        <f>'Exp_3 (All)'!A93</f>
        <v>Cactus_8_PckErr3</v>
      </c>
      <c r="B93" s="8">
        <v>67</v>
      </c>
      <c r="C93" s="29">
        <v>69</v>
      </c>
      <c r="D93" s="8">
        <v>79</v>
      </c>
      <c r="E93" s="29">
        <v>29</v>
      </c>
      <c r="F93" s="8">
        <v>60</v>
      </c>
      <c r="G93" s="8">
        <v>40</v>
      </c>
      <c r="H93" s="8">
        <v>29</v>
      </c>
      <c r="I93" s="8">
        <v>67</v>
      </c>
      <c r="J93" s="28">
        <v>40</v>
      </c>
      <c r="K93" s="28">
        <v>70</v>
      </c>
      <c r="L93" s="28">
        <v>80</v>
      </c>
      <c r="M93" s="106">
        <v>50</v>
      </c>
      <c r="N93" s="92">
        <f t="shared" si="2"/>
        <v>56.666666666666664</v>
      </c>
      <c r="O93" s="79">
        <f t="shared" si="3"/>
        <v>18.411129703787783</v>
      </c>
    </row>
    <row r="94" spans="1:15" x14ac:dyDescent="0.2">
      <c r="A94" s="11" t="str">
        <f>'Exp_3 (All)'!A94</f>
        <v>Cactus_10_PckErr1</v>
      </c>
      <c r="B94" s="8">
        <v>50</v>
      </c>
      <c r="C94" s="29">
        <v>40</v>
      </c>
      <c r="D94" s="8">
        <v>9</v>
      </c>
      <c r="E94" s="29">
        <v>36</v>
      </c>
      <c r="F94" s="8">
        <v>38</v>
      </c>
      <c r="G94" s="8">
        <v>40</v>
      </c>
      <c r="H94" s="8">
        <v>19</v>
      </c>
      <c r="I94" s="8">
        <v>30</v>
      </c>
      <c r="J94" s="28">
        <v>29</v>
      </c>
      <c r="K94" s="28">
        <v>62</v>
      </c>
      <c r="L94" s="28">
        <v>59</v>
      </c>
      <c r="M94" s="106">
        <v>34</v>
      </c>
      <c r="N94" s="92">
        <f t="shared" si="2"/>
        <v>37.166666666666664</v>
      </c>
      <c r="O94" s="79">
        <f t="shared" si="3"/>
        <v>15.15875584564508</v>
      </c>
    </row>
    <row r="95" spans="1:15" x14ac:dyDescent="0.2">
      <c r="A95" s="11" t="str">
        <f>'Exp_3 (All)'!A95</f>
        <v>Cactus_10_PckErr3</v>
      </c>
      <c r="B95" s="8">
        <v>84</v>
      </c>
      <c r="C95" s="29">
        <v>84</v>
      </c>
      <c r="D95" s="8">
        <v>90</v>
      </c>
      <c r="E95" s="29">
        <v>49</v>
      </c>
      <c r="F95" s="8">
        <v>79</v>
      </c>
      <c r="G95" s="8">
        <v>70</v>
      </c>
      <c r="H95" s="8">
        <v>40</v>
      </c>
      <c r="I95" s="8">
        <v>77</v>
      </c>
      <c r="J95" s="28">
        <v>69</v>
      </c>
      <c r="K95" s="28">
        <v>80</v>
      </c>
      <c r="L95" s="28">
        <v>69</v>
      </c>
      <c r="M95" s="106">
        <v>62</v>
      </c>
      <c r="N95" s="92">
        <f t="shared" si="2"/>
        <v>71.083333333333329</v>
      </c>
      <c r="O95" s="79">
        <f t="shared" si="3"/>
        <v>14.816810682055655</v>
      </c>
    </row>
    <row r="96" spans="1:15" x14ac:dyDescent="0.2">
      <c r="A96" s="11" t="str">
        <f>'Exp_3 (All)'!A96</f>
        <v>Cactus_11_PckErr1</v>
      </c>
      <c r="B96" s="8">
        <v>50</v>
      </c>
      <c r="C96" s="29">
        <v>76</v>
      </c>
      <c r="D96" s="8">
        <v>40</v>
      </c>
      <c r="E96" s="29">
        <v>19</v>
      </c>
      <c r="F96" s="8">
        <v>70</v>
      </c>
      <c r="G96" s="8">
        <v>79</v>
      </c>
      <c r="H96" s="8">
        <v>40</v>
      </c>
      <c r="I96" s="8">
        <v>76</v>
      </c>
      <c r="J96" s="28">
        <v>68</v>
      </c>
      <c r="K96" s="28">
        <v>72</v>
      </c>
      <c r="L96" s="28">
        <v>30</v>
      </c>
      <c r="M96" s="106">
        <v>35</v>
      </c>
      <c r="N96" s="92">
        <f t="shared" si="2"/>
        <v>54.583333333333336</v>
      </c>
      <c r="O96" s="79">
        <f t="shared" si="3"/>
        <v>21.180858997660781</v>
      </c>
    </row>
    <row r="97" spans="1:15" x14ac:dyDescent="0.2">
      <c r="A97" s="11" t="str">
        <f>'Exp_3 (All)'!A97</f>
        <v>Cactus_11_PckErr3</v>
      </c>
      <c r="B97" s="8">
        <v>62</v>
      </c>
      <c r="C97" s="29">
        <v>74</v>
      </c>
      <c r="D97" s="8">
        <v>100</v>
      </c>
      <c r="E97" s="29">
        <v>59</v>
      </c>
      <c r="F97" s="8">
        <v>70</v>
      </c>
      <c r="G97" s="8">
        <v>100</v>
      </c>
      <c r="H97" s="8">
        <v>31</v>
      </c>
      <c r="I97" s="8">
        <v>75</v>
      </c>
      <c r="J97" s="28">
        <v>69</v>
      </c>
      <c r="K97" s="28">
        <v>87</v>
      </c>
      <c r="L97" s="28">
        <v>70</v>
      </c>
      <c r="M97" s="106">
        <v>64</v>
      </c>
      <c r="N97" s="92">
        <f t="shared" si="2"/>
        <v>71.75</v>
      </c>
      <c r="O97" s="79">
        <f t="shared" si="3"/>
        <v>18.674849396983099</v>
      </c>
    </row>
    <row r="98" spans="1:15" x14ac:dyDescent="0.2">
      <c r="A98" s="11" t="str">
        <f>'Exp_3 (All)'!A98</f>
        <v>Cactus_12_PckErr1</v>
      </c>
      <c r="B98" s="8">
        <v>61</v>
      </c>
      <c r="C98" s="29">
        <v>34</v>
      </c>
      <c r="D98" s="8">
        <v>0</v>
      </c>
      <c r="E98" s="29">
        <v>39</v>
      </c>
      <c r="F98" s="8">
        <v>50</v>
      </c>
      <c r="G98" s="8">
        <v>59</v>
      </c>
      <c r="H98" s="8">
        <v>19</v>
      </c>
      <c r="I98" s="8">
        <v>49</v>
      </c>
      <c r="J98" s="28">
        <v>42</v>
      </c>
      <c r="K98" s="28">
        <v>66</v>
      </c>
      <c r="L98" s="28">
        <v>5</v>
      </c>
      <c r="M98" s="106">
        <v>55</v>
      </c>
      <c r="N98" s="92">
        <f t="shared" si="2"/>
        <v>39.916666666666664</v>
      </c>
      <c r="O98" s="79">
        <f t="shared" si="3"/>
        <v>21.723294297861806</v>
      </c>
    </row>
    <row r="99" spans="1:15" x14ac:dyDescent="0.2">
      <c r="A99" s="11" t="str">
        <f>'Exp_3 (All)'!A99</f>
        <v>Cactus_12_PckErr3</v>
      </c>
      <c r="B99" s="8">
        <v>58</v>
      </c>
      <c r="C99" s="29">
        <v>76</v>
      </c>
      <c r="D99" s="8">
        <v>100</v>
      </c>
      <c r="E99" s="29">
        <v>60</v>
      </c>
      <c r="F99" s="8">
        <v>70</v>
      </c>
      <c r="G99" s="8">
        <v>79</v>
      </c>
      <c r="H99" s="8">
        <v>31</v>
      </c>
      <c r="I99" s="8">
        <v>72</v>
      </c>
      <c r="J99" s="28">
        <v>71</v>
      </c>
      <c r="K99" s="28">
        <v>67</v>
      </c>
      <c r="L99" s="28">
        <v>60</v>
      </c>
      <c r="M99" s="106">
        <v>67</v>
      </c>
      <c r="N99" s="92">
        <f t="shared" si="2"/>
        <v>67.583333333333329</v>
      </c>
      <c r="O99" s="79">
        <f t="shared" si="3"/>
        <v>16.053650580777468</v>
      </c>
    </row>
    <row r="100" spans="1:15" x14ac:dyDescent="0.2">
      <c r="A100" s="11" t="str">
        <f>'Exp_3 (All)'!A100</f>
        <v>Cactus_14_PckErr1</v>
      </c>
      <c r="B100" s="8">
        <v>81</v>
      </c>
      <c r="C100" s="29">
        <v>90</v>
      </c>
      <c r="D100" s="8">
        <v>59</v>
      </c>
      <c r="E100" s="29">
        <v>30</v>
      </c>
      <c r="F100" s="8">
        <v>49</v>
      </c>
      <c r="G100" s="8">
        <v>70</v>
      </c>
      <c r="H100" s="8">
        <v>30</v>
      </c>
      <c r="I100" s="8">
        <v>60</v>
      </c>
      <c r="J100" s="28">
        <v>49</v>
      </c>
      <c r="K100" s="28">
        <v>74</v>
      </c>
      <c r="L100" s="28">
        <v>29</v>
      </c>
      <c r="M100" s="106">
        <v>51</v>
      </c>
      <c r="N100" s="92">
        <f t="shared" si="2"/>
        <v>56</v>
      </c>
      <c r="O100" s="79">
        <f t="shared" si="3"/>
        <v>20.293303866501923</v>
      </c>
    </row>
    <row r="101" spans="1:15" x14ac:dyDescent="0.2">
      <c r="A101" s="11" t="str">
        <f>'Exp_3 (All)'!A101</f>
        <v>Cactus_14_PckErr3</v>
      </c>
      <c r="B101" s="8">
        <v>63</v>
      </c>
      <c r="C101" s="29">
        <v>86</v>
      </c>
      <c r="D101" s="8">
        <v>100</v>
      </c>
      <c r="E101" s="29">
        <v>41</v>
      </c>
      <c r="F101" s="8">
        <v>60</v>
      </c>
      <c r="G101" s="8">
        <v>100</v>
      </c>
      <c r="H101" s="8">
        <v>40</v>
      </c>
      <c r="I101" s="8">
        <v>70</v>
      </c>
      <c r="J101" s="28">
        <v>80</v>
      </c>
      <c r="K101" s="28">
        <v>96</v>
      </c>
      <c r="L101" s="28">
        <v>79</v>
      </c>
      <c r="M101" s="106">
        <v>80</v>
      </c>
      <c r="N101" s="92">
        <f t="shared" si="2"/>
        <v>74.583333333333329</v>
      </c>
      <c r="O101" s="79">
        <f t="shared" si="3"/>
        <v>20.562358961476345</v>
      </c>
    </row>
    <row r="102" spans="1:15" x14ac:dyDescent="0.2">
      <c r="A102" s="11" t="str">
        <f>'Exp_3 (All)'!A102</f>
        <v>Cactus_15_PckErr1</v>
      </c>
      <c r="B102" s="8">
        <v>69</v>
      </c>
      <c r="C102" s="29">
        <v>100</v>
      </c>
      <c r="D102" s="8">
        <v>100</v>
      </c>
      <c r="E102" s="29">
        <v>59</v>
      </c>
      <c r="F102" s="8">
        <v>60</v>
      </c>
      <c r="G102" s="8">
        <v>100</v>
      </c>
      <c r="H102" s="8">
        <v>60</v>
      </c>
      <c r="I102" s="8">
        <v>80</v>
      </c>
      <c r="J102" s="28">
        <v>59</v>
      </c>
      <c r="K102" s="28">
        <v>90</v>
      </c>
      <c r="L102" s="28">
        <v>90</v>
      </c>
      <c r="M102" s="106">
        <v>66</v>
      </c>
      <c r="N102" s="92">
        <f t="shared" si="2"/>
        <v>77.75</v>
      </c>
      <c r="O102" s="79">
        <f t="shared" si="3"/>
        <v>17.420599092088445</v>
      </c>
    </row>
    <row r="103" spans="1:15" x14ac:dyDescent="0.2">
      <c r="A103" s="11" t="str">
        <f>'Exp_3 (All)'!A103</f>
        <v>Cactus_15_PckErr3</v>
      </c>
      <c r="B103" s="8">
        <v>90</v>
      </c>
      <c r="C103" s="29">
        <v>100</v>
      </c>
      <c r="D103" s="8">
        <v>100</v>
      </c>
      <c r="E103" s="29">
        <v>70</v>
      </c>
      <c r="F103" s="8">
        <v>89</v>
      </c>
      <c r="G103" s="8">
        <v>100</v>
      </c>
      <c r="H103" s="8">
        <v>59</v>
      </c>
      <c r="I103" s="8">
        <v>80</v>
      </c>
      <c r="J103" s="28">
        <v>95</v>
      </c>
      <c r="K103" s="28">
        <v>77</v>
      </c>
      <c r="L103" s="28">
        <v>79</v>
      </c>
      <c r="M103" s="106">
        <v>97</v>
      </c>
      <c r="N103" s="92">
        <f t="shared" si="2"/>
        <v>86.333333333333329</v>
      </c>
      <c r="O103" s="79">
        <f t="shared" si="3"/>
        <v>13.364357844882075</v>
      </c>
    </row>
    <row r="104" spans="1:15" x14ac:dyDescent="0.2">
      <c r="A104" s="11" t="str">
        <f>'Exp_3 (All)'!A104</f>
        <v>Basketball_0</v>
      </c>
      <c r="B104" s="8">
        <v>0</v>
      </c>
      <c r="C104" s="29">
        <v>0</v>
      </c>
      <c r="D104" s="8">
        <v>0</v>
      </c>
      <c r="E104" s="29">
        <v>0</v>
      </c>
      <c r="F104" s="8">
        <v>0</v>
      </c>
      <c r="G104" s="8">
        <v>0</v>
      </c>
      <c r="H104" s="8">
        <v>0</v>
      </c>
      <c r="I104" s="8">
        <v>0</v>
      </c>
      <c r="J104" s="28">
        <v>0</v>
      </c>
      <c r="K104" s="28">
        <v>0</v>
      </c>
      <c r="L104" s="28">
        <v>0</v>
      </c>
      <c r="M104" s="106">
        <v>0</v>
      </c>
      <c r="N104" s="92">
        <f t="shared" si="2"/>
        <v>0</v>
      </c>
      <c r="O104" s="79"/>
    </row>
    <row r="105" spans="1:15" x14ac:dyDescent="0.2">
      <c r="A105" s="11" t="str">
        <f>'Exp_3 (All)'!A105</f>
        <v>Basketball_3</v>
      </c>
      <c r="B105" s="8">
        <v>17</v>
      </c>
      <c r="C105" s="29">
        <v>60</v>
      </c>
      <c r="D105" s="8">
        <v>89</v>
      </c>
      <c r="E105" s="29">
        <v>0</v>
      </c>
      <c r="F105" s="8">
        <v>59</v>
      </c>
      <c r="G105" s="8">
        <v>10</v>
      </c>
      <c r="H105" s="8">
        <v>10</v>
      </c>
      <c r="I105" s="8">
        <v>0</v>
      </c>
      <c r="J105" s="28">
        <v>19</v>
      </c>
      <c r="K105" s="28">
        <v>50</v>
      </c>
      <c r="L105" s="28">
        <v>20</v>
      </c>
      <c r="M105" s="106">
        <v>0</v>
      </c>
      <c r="N105" s="92">
        <f t="shared" si="2"/>
        <v>27.833333333333332</v>
      </c>
      <c r="O105" s="79">
        <f t="shared" si="3"/>
        <v>29.319039216967198</v>
      </c>
    </row>
    <row r="106" spans="1:15" x14ac:dyDescent="0.2">
      <c r="A106" s="11" t="str">
        <f>'Exp_3 (All)'!A106</f>
        <v>Basketball_12</v>
      </c>
      <c r="B106" s="8">
        <v>60</v>
      </c>
      <c r="C106" s="29">
        <v>77</v>
      </c>
      <c r="D106" s="8">
        <v>81</v>
      </c>
      <c r="E106" s="29">
        <v>38</v>
      </c>
      <c r="F106" s="8">
        <v>50</v>
      </c>
      <c r="G106" s="8">
        <v>39</v>
      </c>
      <c r="H106" s="8">
        <v>20</v>
      </c>
      <c r="I106" s="8">
        <v>51</v>
      </c>
      <c r="J106" s="28">
        <v>28</v>
      </c>
      <c r="K106" s="28">
        <v>68</v>
      </c>
      <c r="L106" s="28">
        <v>60</v>
      </c>
      <c r="M106" s="106">
        <v>78</v>
      </c>
      <c r="N106" s="92">
        <f t="shared" si="2"/>
        <v>54.166666666666664</v>
      </c>
      <c r="O106" s="79">
        <f t="shared" si="3"/>
        <v>20.089949243491393</v>
      </c>
    </row>
    <row r="107" spans="1:15" x14ac:dyDescent="0.2">
      <c r="A107" s="11" t="str">
        <f>'Exp_3 (All)'!A107</f>
        <v>Basketball_0_PckErr3</v>
      </c>
      <c r="B107" s="8">
        <v>51</v>
      </c>
      <c r="C107" s="29">
        <v>59</v>
      </c>
      <c r="D107" s="8">
        <v>80</v>
      </c>
      <c r="E107" s="29">
        <v>29</v>
      </c>
      <c r="F107" s="8">
        <v>31</v>
      </c>
      <c r="G107" s="8">
        <v>40</v>
      </c>
      <c r="H107" s="8">
        <v>19</v>
      </c>
      <c r="I107" s="8">
        <v>39</v>
      </c>
      <c r="J107" s="28">
        <v>30</v>
      </c>
      <c r="K107" s="28">
        <v>62</v>
      </c>
      <c r="L107" s="28">
        <v>10</v>
      </c>
      <c r="M107" s="106">
        <v>63</v>
      </c>
      <c r="N107" s="92">
        <f t="shared" si="2"/>
        <v>42.75</v>
      </c>
      <c r="O107" s="79">
        <f t="shared" si="3"/>
        <v>20.556463261421744</v>
      </c>
    </row>
    <row r="108" spans="1:15" x14ac:dyDescent="0.2">
      <c r="A108" s="11" t="str">
        <f>'Exp_3 (All)'!A108</f>
        <v>Basketball_2_PckErr1</v>
      </c>
      <c r="B108" s="8">
        <v>78</v>
      </c>
      <c r="C108" s="29">
        <v>30</v>
      </c>
      <c r="D108" s="8">
        <v>70</v>
      </c>
      <c r="E108" s="29">
        <v>9</v>
      </c>
      <c r="F108" s="8">
        <v>9</v>
      </c>
      <c r="G108" s="8">
        <v>10</v>
      </c>
      <c r="H108" s="8">
        <v>9</v>
      </c>
      <c r="I108" s="8">
        <v>20</v>
      </c>
      <c r="J108" s="28">
        <v>7</v>
      </c>
      <c r="K108" s="28">
        <v>29</v>
      </c>
      <c r="L108" s="28">
        <v>10</v>
      </c>
      <c r="M108" s="106">
        <v>30</v>
      </c>
      <c r="N108" s="92">
        <f t="shared" si="2"/>
        <v>25.916666666666668</v>
      </c>
      <c r="O108" s="79">
        <f t="shared" si="3"/>
        <v>24.227926536177716</v>
      </c>
    </row>
    <row r="109" spans="1:15" x14ac:dyDescent="0.2">
      <c r="A109" s="11" t="str">
        <f>'Exp_3 (All)'!A109</f>
        <v>Basketball_2_PckErr3</v>
      </c>
      <c r="B109" s="8">
        <v>69</v>
      </c>
      <c r="C109" s="29">
        <v>100</v>
      </c>
      <c r="D109" s="8">
        <v>100</v>
      </c>
      <c r="E109" s="29">
        <v>59</v>
      </c>
      <c r="F109" s="8">
        <v>70</v>
      </c>
      <c r="G109" s="8">
        <v>60</v>
      </c>
      <c r="H109" s="8">
        <v>20</v>
      </c>
      <c r="I109" s="8">
        <v>37</v>
      </c>
      <c r="J109" s="28">
        <v>86</v>
      </c>
      <c r="K109" s="28">
        <v>89</v>
      </c>
      <c r="L109" s="28">
        <v>40</v>
      </c>
      <c r="M109" s="106">
        <v>77</v>
      </c>
      <c r="N109" s="92">
        <f t="shared" si="2"/>
        <v>67.25</v>
      </c>
      <c r="O109" s="79">
        <f t="shared" si="3"/>
        <v>25.381184870973726</v>
      </c>
    </row>
    <row r="110" spans="1:15" x14ac:dyDescent="0.2">
      <c r="A110" s="11" t="str">
        <f>'Exp_3 (All)'!A110</f>
        <v>Basketball_3_PckErr1</v>
      </c>
      <c r="B110" s="8">
        <v>39</v>
      </c>
      <c r="C110" s="29">
        <v>85</v>
      </c>
      <c r="D110" s="8">
        <v>100</v>
      </c>
      <c r="E110" s="29">
        <v>18</v>
      </c>
      <c r="F110" s="8">
        <v>39</v>
      </c>
      <c r="G110" s="8">
        <v>10</v>
      </c>
      <c r="H110" s="8">
        <v>30</v>
      </c>
      <c r="I110" s="8">
        <v>9</v>
      </c>
      <c r="J110" s="28">
        <v>8</v>
      </c>
      <c r="K110" s="28">
        <v>55</v>
      </c>
      <c r="L110" s="28">
        <v>49</v>
      </c>
      <c r="M110" s="106">
        <v>50</v>
      </c>
      <c r="N110" s="92">
        <f t="shared" si="2"/>
        <v>41</v>
      </c>
      <c r="O110" s="79">
        <f t="shared" si="3"/>
        <v>29.372219404179738</v>
      </c>
    </row>
    <row r="111" spans="1:15" x14ac:dyDescent="0.2">
      <c r="A111" s="11" t="str">
        <f>'Exp_3 (All)'!A111</f>
        <v>Basketball_3_PckErr3</v>
      </c>
      <c r="B111" s="8">
        <v>58</v>
      </c>
      <c r="C111" s="29">
        <v>100</v>
      </c>
      <c r="D111" s="8">
        <v>100</v>
      </c>
      <c r="E111" s="29">
        <v>41</v>
      </c>
      <c r="F111" s="8">
        <v>60</v>
      </c>
      <c r="G111" s="8">
        <v>60</v>
      </c>
      <c r="H111" s="8">
        <v>30</v>
      </c>
      <c r="I111" s="8">
        <v>80</v>
      </c>
      <c r="J111" s="28">
        <v>71</v>
      </c>
      <c r="K111" s="28">
        <v>87</v>
      </c>
      <c r="L111" s="28">
        <v>40</v>
      </c>
      <c r="M111" s="106">
        <v>72</v>
      </c>
      <c r="N111" s="92">
        <f t="shared" si="2"/>
        <v>66.583333333333329</v>
      </c>
      <c r="O111" s="79">
        <f t="shared" si="3"/>
        <v>22.841184228706197</v>
      </c>
    </row>
    <row r="112" spans="1:15" x14ac:dyDescent="0.2">
      <c r="A112" s="11" t="str">
        <f>'Exp_3 (All)'!A112</f>
        <v>Basketball_8_PckErr1</v>
      </c>
      <c r="B112" s="8">
        <v>40</v>
      </c>
      <c r="C112" s="29">
        <v>80</v>
      </c>
      <c r="D112" s="8">
        <v>79</v>
      </c>
      <c r="E112" s="29">
        <v>38</v>
      </c>
      <c r="F112" s="8">
        <v>30</v>
      </c>
      <c r="G112" s="8">
        <v>20</v>
      </c>
      <c r="H112" s="8">
        <v>9</v>
      </c>
      <c r="I112" s="8">
        <v>50</v>
      </c>
      <c r="J112" s="28">
        <v>40</v>
      </c>
      <c r="K112" s="28">
        <v>60</v>
      </c>
      <c r="L112" s="28">
        <v>40</v>
      </c>
      <c r="M112" s="106">
        <v>59</v>
      </c>
      <c r="N112" s="92">
        <f t="shared" si="2"/>
        <v>45.416666666666664</v>
      </c>
      <c r="O112" s="79">
        <f t="shared" si="3"/>
        <v>21.52148327658302</v>
      </c>
    </row>
    <row r="113" spans="1:15" x14ac:dyDescent="0.2">
      <c r="A113" s="11" t="str">
        <f>'Exp_3 (All)'!A113</f>
        <v>Basketball_8_PckErr3</v>
      </c>
      <c r="B113" s="8">
        <v>71</v>
      </c>
      <c r="C113" s="29">
        <v>89</v>
      </c>
      <c r="D113" s="8">
        <v>100</v>
      </c>
      <c r="E113" s="29">
        <v>49</v>
      </c>
      <c r="F113" s="8">
        <v>70</v>
      </c>
      <c r="G113" s="8">
        <v>50</v>
      </c>
      <c r="H113" s="8">
        <v>20</v>
      </c>
      <c r="I113" s="8">
        <v>70</v>
      </c>
      <c r="J113" s="28">
        <v>60</v>
      </c>
      <c r="K113" s="28">
        <v>89</v>
      </c>
      <c r="L113" s="28">
        <v>59</v>
      </c>
      <c r="M113" s="106">
        <v>83</v>
      </c>
      <c r="N113" s="92">
        <f t="shared" si="2"/>
        <v>67.5</v>
      </c>
      <c r="O113" s="79">
        <f t="shared" si="3"/>
        <v>21.906827495305908</v>
      </c>
    </row>
    <row r="114" spans="1:15" x14ac:dyDescent="0.2">
      <c r="A114" s="11" t="str">
        <f>'Exp_3 (All)'!A114</f>
        <v>Basketball_10_PckErr1</v>
      </c>
      <c r="B114" s="8">
        <v>50</v>
      </c>
      <c r="C114" s="29">
        <v>90</v>
      </c>
      <c r="D114" s="8">
        <v>29</v>
      </c>
      <c r="E114" s="29">
        <v>19</v>
      </c>
      <c r="F114" s="8">
        <v>39</v>
      </c>
      <c r="G114" s="8">
        <v>30</v>
      </c>
      <c r="H114" s="8">
        <v>29</v>
      </c>
      <c r="I114" s="8">
        <v>64</v>
      </c>
      <c r="J114" s="28">
        <v>51</v>
      </c>
      <c r="K114" s="28">
        <v>82</v>
      </c>
      <c r="L114" s="28">
        <v>69</v>
      </c>
      <c r="M114" s="106">
        <v>68</v>
      </c>
      <c r="N114" s="92">
        <f t="shared" si="2"/>
        <v>51.666666666666664</v>
      </c>
      <c r="O114" s="79">
        <f t="shared" si="3"/>
        <v>23.034887900878978</v>
      </c>
    </row>
    <row r="115" spans="1:15" x14ac:dyDescent="0.2">
      <c r="A115" s="11" t="str">
        <f>'Exp_3 (All)'!A115</f>
        <v>Basketball_10_PckErr3</v>
      </c>
      <c r="B115" s="8">
        <v>69</v>
      </c>
      <c r="C115" s="29">
        <v>95</v>
      </c>
      <c r="D115" s="8">
        <v>89</v>
      </c>
      <c r="E115" s="29">
        <v>41</v>
      </c>
      <c r="F115" s="8">
        <v>60</v>
      </c>
      <c r="G115" s="8">
        <v>79</v>
      </c>
      <c r="H115" s="8">
        <v>29</v>
      </c>
      <c r="I115" s="8">
        <v>32</v>
      </c>
      <c r="J115" s="28">
        <v>79</v>
      </c>
      <c r="K115" s="28">
        <v>84</v>
      </c>
      <c r="L115" s="28">
        <v>100</v>
      </c>
      <c r="M115" s="106">
        <v>84</v>
      </c>
      <c r="N115" s="92">
        <f t="shared" si="2"/>
        <v>70.083333333333329</v>
      </c>
      <c r="O115" s="79">
        <f t="shared" si="3"/>
        <v>24.321551734786137</v>
      </c>
    </row>
    <row r="116" spans="1:15" x14ac:dyDescent="0.2">
      <c r="A116" s="11" t="str">
        <f>'Exp_3 (All)'!A116</f>
        <v>Basketball_11_PckErr1</v>
      </c>
      <c r="B116" s="8">
        <v>76</v>
      </c>
      <c r="C116" s="29">
        <v>100</v>
      </c>
      <c r="D116" s="8">
        <v>100</v>
      </c>
      <c r="E116" s="29">
        <v>31</v>
      </c>
      <c r="F116" s="8">
        <v>58</v>
      </c>
      <c r="G116" s="8">
        <v>80</v>
      </c>
      <c r="H116" s="8">
        <v>20</v>
      </c>
      <c r="I116" s="8">
        <v>69</v>
      </c>
      <c r="J116" s="28">
        <v>78</v>
      </c>
      <c r="K116" s="28">
        <v>94</v>
      </c>
      <c r="L116" s="28">
        <v>60</v>
      </c>
      <c r="M116" s="106">
        <v>75</v>
      </c>
      <c r="N116" s="92">
        <f t="shared" si="2"/>
        <v>70.083333333333329</v>
      </c>
      <c r="O116" s="79">
        <f t="shared" si="3"/>
        <v>24.985298707743144</v>
      </c>
    </row>
    <row r="117" spans="1:15" x14ac:dyDescent="0.2">
      <c r="A117" s="11" t="str">
        <f>'Exp_3 (All)'!A117</f>
        <v>Basketball_11_PckErr3</v>
      </c>
      <c r="B117" s="8">
        <v>100</v>
      </c>
      <c r="C117" s="29">
        <v>100</v>
      </c>
      <c r="D117" s="8">
        <v>100</v>
      </c>
      <c r="E117" s="29">
        <v>49</v>
      </c>
      <c r="F117" s="8">
        <v>90</v>
      </c>
      <c r="G117" s="8">
        <v>80</v>
      </c>
      <c r="H117" s="8">
        <v>60</v>
      </c>
      <c r="I117" s="8">
        <v>76</v>
      </c>
      <c r="J117" s="28">
        <v>68</v>
      </c>
      <c r="K117" s="28">
        <v>95</v>
      </c>
      <c r="L117" s="28">
        <v>80</v>
      </c>
      <c r="M117" s="106">
        <v>87</v>
      </c>
      <c r="N117" s="92">
        <f t="shared" si="2"/>
        <v>82.083333333333329</v>
      </c>
      <c r="O117" s="79">
        <f t="shared" si="3"/>
        <v>16.632161250985643</v>
      </c>
    </row>
    <row r="118" spans="1:15" x14ac:dyDescent="0.2">
      <c r="A118" s="11" t="str">
        <f>'Exp_3 (All)'!A118</f>
        <v>Basketball_12_PckErr1</v>
      </c>
      <c r="B118" s="8">
        <v>66</v>
      </c>
      <c r="C118" s="29">
        <v>59</v>
      </c>
      <c r="D118" s="8">
        <v>69</v>
      </c>
      <c r="E118" s="29">
        <v>39</v>
      </c>
      <c r="F118" s="8">
        <v>49</v>
      </c>
      <c r="G118" s="8">
        <v>39</v>
      </c>
      <c r="H118" s="8">
        <v>20</v>
      </c>
      <c r="I118" s="8">
        <v>70</v>
      </c>
      <c r="J118" s="28">
        <v>69</v>
      </c>
      <c r="K118" s="28">
        <v>79</v>
      </c>
      <c r="L118" s="28">
        <v>59</v>
      </c>
      <c r="M118" s="106">
        <v>68</v>
      </c>
      <c r="N118" s="92">
        <f t="shared" si="2"/>
        <v>57.166666666666664</v>
      </c>
      <c r="O118" s="79">
        <f t="shared" si="3"/>
        <v>17.140241503195881</v>
      </c>
    </row>
    <row r="119" spans="1:15" x14ac:dyDescent="0.2">
      <c r="A119" s="11" t="str">
        <f>'Exp_3 (All)'!A119</f>
        <v>Basketball_12_PckErr3</v>
      </c>
      <c r="B119" s="8">
        <v>76</v>
      </c>
      <c r="C119" s="29">
        <v>90</v>
      </c>
      <c r="D119" s="8">
        <v>80</v>
      </c>
      <c r="E119" s="29">
        <v>70</v>
      </c>
      <c r="F119" s="8">
        <v>80</v>
      </c>
      <c r="G119" s="8">
        <v>89</v>
      </c>
      <c r="H119" s="8">
        <v>21</v>
      </c>
      <c r="I119" s="8">
        <v>81</v>
      </c>
      <c r="J119" s="28">
        <v>87</v>
      </c>
      <c r="K119" s="28">
        <v>80</v>
      </c>
      <c r="L119" s="28">
        <v>69</v>
      </c>
      <c r="M119" s="106">
        <v>90</v>
      </c>
      <c r="N119" s="92">
        <f t="shared" si="2"/>
        <v>76.083333333333329</v>
      </c>
      <c r="O119" s="79">
        <f t="shared" si="3"/>
        <v>18.74449414110877</v>
      </c>
    </row>
    <row r="120" spans="1:15" x14ac:dyDescent="0.2">
      <c r="A120" s="11" t="str">
        <f>'Exp_3 (All)'!A120</f>
        <v>Basketball_14_PckErr1</v>
      </c>
      <c r="B120" s="8">
        <v>68</v>
      </c>
      <c r="C120" s="29">
        <v>87</v>
      </c>
      <c r="D120" s="8">
        <v>99</v>
      </c>
      <c r="E120" s="29">
        <v>40</v>
      </c>
      <c r="F120" s="8">
        <v>79</v>
      </c>
      <c r="G120" s="8">
        <v>59</v>
      </c>
      <c r="H120" s="8">
        <v>39</v>
      </c>
      <c r="I120" s="8">
        <v>68</v>
      </c>
      <c r="J120" s="28">
        <v>79</v>
      </c>
      <c r="K120" s="28">
        <v>89</v>
      </c>
      <c r="L120" s="28">
        <v>90</v>
      </c>
      <c r="M120" s="106">
        <v>89</v>
      </c>
      <c r="N120" s="92">
        <f t="shared" si="2"/>
        <v>73.833333333333329</v>
      </c>
      <c r="O120" s="79">
        <f t="shared" si="3"/>
        <v>19.604421270043478</v>
      </c>
    </row>
    <row r="121" spans="1:15" x14ac:dyDescent="0.2">
      <c r="A121" s="11" t="str">
        <f>'Exp_3 (All)'!A121</f>
        <v>Basketball_14_PckErr3</v>
      </c>
      <c r="B121" s="8">
        <v>79</v>
      </c>
      <c r="C121" s="29">
        <v>100</v>
      </c>
      <c r="D121" s="8">
        <v>100</v>
      </c>
      <c r="E121" s="29">
        <v>61</v>
      </c>
      <c r="F121" s="8">
        <v>90</v>
      </c>
      <c r="G121" s="8">
        <v>80</v>
      </c>
      <c r="H121" s="8">
        <v>30</v>
      </c>
      <c r="I121" s="8">
        <v>82</v>
      </c>
      <c r="J121" s="28">
        <v>94</v>
      </c>
      <c r="K121" s="28">
        <v>92</v>
      </c>
      <c r="L121" s="28">
        <v>100</v>
      </c>
      <c r="M121" s="106">
        <v>99</v>
      </c>
      <c r="N121" s="92">
        <f t="shared" si="2"/>
        <v>83.916666666666671</v>
      </c>
      <c r="O121" s="79">
        <f t="shared" si="3"/>
        <v>20.632975960091102</v>
      </c>
    </row>
    <row r="122" spans="1:15" x14ac:dyDescent="0.2">
      <c r="A122" s="11" t="str">
        <f>'Exp_3 (All)'!A122</f>
        <v>Basketball_15_PckErr1</v>
      </c>
      <c r="B122" s="8">
        <v>83</v>
      </c>
      <c r="C122" s="29">
        <v>100</v>
      </c>
      <c r="D122" s="8">
        <v>100</v>
      </c>
      <c r="E122" s="29">
        <v>70</v>
      </c>
      <c r="F122" s="8">
        <v>80</v>
      </c>
      <c r="G122" s="8">
        <v>90</v>
      </c>
      <c r="H122" s="8">
        <v>39</v>
      </c>
      <c r="I122" s="8">
        <v>69</v>
      </c>
      <c r="J122" s="28">
        <v>80</v>
      </c>
      <c r="K122" s="28">
        <v>97</v>
      </c>
      <c r="L122" s="28">
        <v>69</v>
      </c>
      <c r="M122" s="106">
        <v>86</v>
      </c>
      <c r="N122" s="92">
        <f t="shared" si="2"/>
        <v>80.25</v>
      </c>
      <c r="O122" s="79">
        <f t="shared" si="3"/>
        <v>17.205311019354671</v>
      </c>
    </row>
    <row r="123" spans="1:15" x14ac:dyDescent="0.2">
      <c r="A123" s="11" t="str">
        <f>'Exp_3 (All)'!A123</f>
        <v>Basketball_15_PckErr3</v>
      </c>
      <c r="B123" s="8">
        <v>95</v>
      </c>
      <c r="C123" s="29">
        <v>100</v>
      </c>
      <c r="D123" s="8">
        <v>99</v>
      </c>
      <c r="E123" s="29">
        <v>80</v>
      </c>
      <c r="F123" s="8">
        <v>79</v>
      </c>
      <c r="G123" s="8">
        <v>90</v>
      </c>
      <c r="H123" s="8">
        <v>49</v>
      </c>
      <c r="I123" s="8">
        <v>80</v>
      </c>
      <c r="J123" s="28">
        <v>100</v>
      </c>
      <c r="K123" s="28">
        <v>90</v>
      </c>
      <c r="L123" s="28">
        <v>100</v>
      </c>
      <c r="M123" s="106">
        <v>99</v>
      </c>
      <c r="N123" s="92">
        <f t="shared" si="2"/>
        <v>88.416666666666671</v>
      </c>
      <c r="O123" s="79">
        <f t="shared" si="3"/>
        <v>14.951183190232111</v>
      </c>
    </row>
    <row r="124" spans="1:15" x14ac:dyDescent="0.2">
      <c r="A124" s="11" t="str">
        <f>'Exp_3 (All)'!A124</f>
        <v>Barbecue_0</v>
      </c>
      <c r="B124" s="8">
        <v>0</v>
      </c>
      <c r="C124" s="29">
        <v>0</v>
      </c>
      <c r="D124" s="8">
        <v>0</v>
      </c>
      <c r="E124" s="29">
        <v>0</v>
      </c>
      <c r="F124" s="8">
        <v>0</v>
      </c>
      <c r="G124" s="8">
        <v>0</v>
      </c>
      <c r="H124" s="8">
        <v>0</v>
      </c>
      <c r="I124" s="8">
        <v>0</v>
      </c>
      <c r="J124" s="28">
        <v>0</v>
      </c>
      <c r="K124" s="28">
        <v>0</v>
      </c>
      <c r="L124" s="28">
        <v>0</v>
      </c>
      <c r="M124" s="106">
        <v>0</v>
      </c>
      <c r="N124" s="92">
        <f t="shared" si="2"/>
        <v>0</v>
      </c>
      <c r="O124" s="79"/>
    </row>
    <row r="125" spans="1:15" x14ac:dyDescent="0.2">
      <c r="A125" s="11" t="str">
        <f>'Exp_3 (All)'!A125</f>
        <v>Barbecue_3</v>
      </c>
      <c r="B125" s="8">
        <v>0</v>
      </c>
      <c r="C125" s="29">
        <v>65</v>
      </c>
      <c r="D125" s="8">
        <v>0</v>
      </c>
      <c r="E125" s="29">
        <v>7</v>
      </c>
      <c r="F125" s="8">
        <v>20</v>
      </c>
      <c r="G125" s="8">
        <v>0</v>
      </c>
      <c r="H125" s="8">
        <v>20</v>
      </c>
      <c r="I125" s="8">
        <v>19</v>
      </c>
      <c r="J125" s="28">
        <v>10</v>
      </c>
      <c r="K125" s="28">
        <v>49</v>
      </c>
      <c r="L125" s="28">
        <v>0</v>
      </c>
      <c r="M125" s="106">
        <v>5</v>
      </c>
      <c r="N125" s="92">
        <f t="shared" si="2"/>
        <v>16.25</v>
      </c>
      <c r="O125" s="79">
        <f t="shared" si="3"/>
        <v>20.87244812927058</v>
      </c>
    </row>
    <row r="126" spans="1:15" x14ac:dyDescent="0.2">
      <c r="A126" s="11" t="str">
        <f>'Exp_3 (All)'!A126</f>
        <v>Barbecue_12</v>
      </c>
      <c r="B126" s="8">
        <v>58</v>
      </c>
      <c r="C126" s="29">
        <v>60</v>
      </c>
      <c r="D126" s="8">
        <v>100</v>
      </c>
      <c r="E126" s="29">
        <v>60</v>
      </c>
      <c r="F126" s="8">
        <v>69</v>
      </c>
      <c r="G126" s="8">
        <v>50</v>
      </c>
      <c r="H126" s="8">
        <v>40</v>
      </c>
      <c r="I126" s="8">
        <v>70</v>
      </c>
      <c r="J126" s="28">
        <v>49</v>
      </c>
      <c r="K126" s="28">
        <v>87</v>
      </c>
      <c r="L126" s="28">
        <v>80</v>
      </c>
      <c r="M126" s="106">
        <v>68</v>
      </c>
      <c r="N126" s="92">
        <f t="shared" si="2"/>
        <v>65.916666666666671</v>
      </c>
      <c r="O126" s="79">
        <f t="shared" si="3"/>
        <v>16.999777182140477</v>
      </c>
    </row>
    <row r="127" spans="1:15" x14ac:dyDescent="0.2">
      <c r="A127" s="11" t="str">
        <f>'Exp_3 (All)'!A127</f>
        <v>Barbecue_0_PckErr3</v>
      </c>
      <c r="B127" s="8">
        <v>20</v>
      </c>
      <c r="C127" s="29">
        <v>35</v>
      </c>
      <c r="D127" s="8">
        <v>70</v>
      </c>
      <c r="E127" s="29">
        <v>29</v>
      </c>
      <c r="F127" s="8">
        <v>19</v>
      </c>
      <c r="G127" s="8">
        <v>59</v>
      </c>
      <c r="H127" s="8">
        <v>10</v>
      </c>
      <c r="I127" s="8">
        <v>48</v>
      </c>
      <c r="J127" s="28">
        <v>51</v>
      </c>
      <c r="K127" s="28">
        <v>59</v>
      </c>
      <c r="L127" s="28">
        <v>30</v>
      </c>
      <c r="M127" s="106">
        <v>50</v>
      </c>
      <c r="N127" s="92">
        <f t="shared" si="2"/>
        <v>40</v>
      </c>
      <c r="O127" s="79">
        <f t="shared" si="3"/>
        <v>18.814887722226779</v>
      </c>
    </row>
    <row r="128" spans="1:15" x14ac:dyDescent="0.2">
      <c r="A128" s="11" t="str">
        <f>'Exp_3 (All)'!A128</f>
        <v>Barbecue_2_PckErr1</v>
      </c>
      <c r="B128" s="8">
        <v>12</v>
      </c>
      <c r="C128" s="29">
        <v>19</v>
      </c>
      <c r="D128" s="8">
        <v>19</v>
      </c>
      <c r="E128" s="29">
        <v>18</v>
      </c>
      <c r="F128" s="8">
        <v>19</v>
      </c>
      <c r="G128" s="8">
        <v>30</v>
      </c>
      <c r="H128" s="8">
        <v>9</v>
      </c>
      <c r="I128" s="8">
        <v>29</v>
      </c>
      <c r="J128" s="28">
        <v>0</v>
      </c>
      <c r="K128" s="28">
        <v>22</v>
      </c>
      <c r="L128" s="28">
        <v>10</v>
      </c>
      <c r="M128" s="106">
        <v>13</v>
      </c>
      <c r="N128" s="92">
        <f t="shared" si="2"/>
        <v>16.666666666666668</v>
      </c>
      <c r="O128" s="79">
        <f t="shared" si="3"/>
        <v>8.4888518693994204</v>
      </c>
    </row>
    <row r="129" spans="1:15" x14ac:dyDescent="0.2">
      <c r="A129" s="11" t="str">
        <f>'Exp_3 (All)'!A129</f>
        <v>Barbecue_2_PckErr3</v>
      </c>
      <c r="B129" s="8">
        <v>30</v>
      </c>
      <c r="C129" s="29">
        <v>36</v>
      </c>
      <c r="D129" s="8">
        <v>79</v>
      </c>
      <c r="E129" s="29">
        <v>41</v>
      </c>
      <c r="F129" s="8">
        <v>31</v>
      </c>
      <c r="G129" s="8">
        <v>60</v>
      </c>
      <c r="H129" s="8">
        <v>20</v>
      </c>
      <c r="I129" s="8">
        <v>22</v>
      </c>
      <c r="J129" s="28">
        <v>48</v>
      </c>
      <c r="K129" s="28">
        <v>44</v>
      </c>
      <c r="L129" s="28">
        <v>40</v>
      </c>
      <c r="M129" s="106">
        <v>58</v>
      </c>
      <c r="N129" s="92">
        <f t="shared" si="2"/>
        <v>42.416666666666664</v>
      </c>
      <c r="O129" s="79">
        <f t="shared" si="3"/>
        <v>16.994428677087271</v>
      </c>
    </row>
    <row r="130" spans="1:15" x14ac:dyDescent="0.2">
      <c r="A130" s="11" t="str">
        <f>'Exp_3 (All)'!A130</f>
        <v>Barbecue_3_PckErr1</v>
      </c>
      <c r="B130" s="8">
        <v>39</v>
      </c>
      <c r="C130" s="29">
        <v>35</v>
      </c>
      <c r="D130" s="8">
        <v>100</v>
      </c>
      <c r="E130" s="29">
        <v>11</v>
      </c>
      <c r="F130" s="8">
        <v>19</v>
      </c>
      <c r="G130" s="8">
        <v>20</v>
      </c>
      <c r="H130" s="8">
        <v>11</v>
      </c>
      <c r="I130" s="8">
        <v>25</v>
      </c>
      <c r="J130" s="28">
        <v>30</v>
      </c>
      <c r="K130" s="28">
        <v>49</v>
      </c>
      <c r="L130" s="28">
        <v>60</v>
      </c>
      <c r="M130" s="106">
        <v>9</v>
      </c>
      <c r="N130" s="92">
        <f t="shared" si="2"/>
        <v>34</v>
      </c>
      <c r="O130" s="79">
        <f t="shared" si="3"/>
        <v>26.083781097909029</v>
      </c>
    </row>
    <row r="131" spans="1:15" x14ac:dyDescent="0.2">
      <c r="A131" s="11" t="str">
        <f>'Exp_3 (All)'!A131</f>
        <v>Barbecue_3_PckErr3</v>
      </c>
      <c r="B131" s="8">
        <v>50</v>
      </c>
      <c r="C131" s="29">
        <v>20</v>
      </c>
      <c r="D131" s="8">
        <v>100</v>
      </c>
      <c r="E131" s="29">
        <v>20</v>
      </c>
      <c r="F131" s="8">
        <v>39</v>
      </c>
      <c r="G131" s="8">
        <v>70</v>
      </c>
      <c r="H131" s="8">
        <v>29</v>
      </c>
      <c r="I131" s="8">
        <v>73</v>
      </c>
      <c r="J131" s="28">
        <v>68</v>
      </c>
      <c r="K131" s="28">
        <v>69</v>
      </c>
      <c r="L131" s="28">
        <v>29</v>
      </c>
      <c r="M131" s="106">
        <v>38</v>
      </c>
      <c r="N131" s="92">
        <f t="shared" si="2"/>
        <v>50.416666666666664</v>
      </c>
      <c r="O131" s="79">
        <f t="shared" si="3"/>
        <v>25.332186975658004</v>
      </c>
    </row>
    <row r="132" spans="1:15" x14ac:dyDescent="0.2">
      <c r="A132" s="11" t="str">
        <f>'Exp_3 (All)'!A132</f>
        <v>Barbecue_8_PckErr1</v>
      </c>
      <c r="B132" s="8">
        <v>28</v>
      </c>
      <c r="C132" s="29">
        <v>30</v>
      </c>
      <c r="D132" s="8">
        <v>59</v>
      </c>
      <c r="E132" s="29">
        <v>39</v>
      </c>
      <c r="F132" s="8">
        <v>40</v>
      </c>
      <c r="G132" s="8">
        <v>60</v>
      </c>
      <c r="H132" s="8">
        <v>10</v>
      </c>
      <c r="I132" s="8">
        <v>58</v>
      </c>
      <c r="J132" s="28">
        <v>60</v>
      </c>
      <c r="K132" s="28">
        <v>80</v>
      </c>
      <c r="L132" s="28">
        <v>59</v>
      </c>
      <c r="M132" s="106">
        <v>27</v>
      </c>
      <c r="N132" s="92">
        <f t="shared" si="2"/>
        <v>45.833333333333336</v>
      </c>
      <c r="O132" s="79">
        <f t="shared" si="3"/>
        <v>19.889848179562879</v>
      </c>
    </row>
    <row r="133" spans="1:15" x14ac:dyDescent="0.2">
      <c r="A133" s="11" t="str">
        <f>'Exp_3 (All)'!A133</f>
        <v>Barbecue_8_PckErr3</v>
      </c>
      <c r="B133" s="8">
        <v>100</v>
      </c>
      <c r="C133" s="29">
        <v>35</v>
      </c>
      <c r="D133" s="8">
        <v>100</v>
      </c>
      <c r="E133" s="29">
        <v>50</v>
      </c>
      <c r="F133" s="8">
        <v>50</v>
      </c>
      <c r="G133" s="8">
        <v>79</v>
      </c>
      <c r="H133" s="8">
        <v>30</v>
      </c>
      <c r="I133" s="8">
        <v>40</v>
      </c>
      <c r="J133" s="28">
        <v>97</v>
      </c>
      <c r="K133" s="28">
        <v>93</v>
      </c>
      <c r="L133" s="28">
        <v>40</v>
      </c>
      <c r="M133" s="106">
        <v>80</v>
      </c>
      <c r="N133" s="92">
        <f t="shared" ref="N133:N143" si="4">AVERAGE(B133:M133)</f>
        <v>66.166666666666671</v>
      </c>
      <c r="O133" s="79">
        <f t="shared" ref="O133:O143" si="5">STDEV(B133:M133)</f>
        <v>27.77779797979063</v>
      </c>
    </row>
    <row r="134" spans="1:15" x14ac:dyDescent="0.2">
      <c r="A134" s="11" t="str">
        <f>'Exp_3 (All)'!A134</f>
        <v>Barbecue_10_PckErr1</v>
      </c>
      <c r="B134" s="8">
        <v>61</v>
      </c>
      <c r="C134" s="29">
        <v>75</v>
      </c>
      <c r="D134" s="8">
        <v>9</v>
      </c>
      <c r="E134" s="29">
        <v>50</v>
      </c>
      <c r="F134" s="8">
        <v>60</v>
      </c>
      <c r="G134" s="8">
        <v>69</v>
      </c>
      <c r="H134" s="8">
        <v>30</v>
      </c>
      <c r="I134" s="8">
        <v>51</v>
      </c>
      <c r="J134" s="28">
        <v>70</v>
      </c>
      <c r="K134" s="28">
        <v>74</v>
      </c>
      <c r="L134" s="28">
        <v>39</v>
      </c>
      <c r="M134" s="106">
        <v>67</v>
      </c>
      <c r="N134" s="92">
        <f t="shared" si="4"/>
        <v>54.583333333333336</v>
      </c>
      <c r="O134" s="79">
        <f t="shared" si="5"/>
        <v>20.052015692526602</v>
      </c>
    </row>
    <row r="135" spans="1:15" x14ac:dyDescent="0.2">
      <c r="A135" s="11" t="str">
        <f>'Exp_3 (All)'!A135</f>
        <v>Barbecue_10_PckErr3</v>
      </c>
      <c r="B135" s="8">
        <v>83</v>
      </c>
      <c r="C135" s="29">
        <v>75</v>
      </c>
      <c r="D135" s="8">
        <v>80</v>
      </c>
      <c r="E135" s="29">
        <v>100</v>
      </c>
      <c r="F135" s="8">
        <v>60</v>
      </c>
      <c r="G135" s="8">
        <v>70</v>
      </c>
      <c r="H135" s="8">
        <v>49</v>
      </c>
      <c r="I135" s="8">
        <v>72</v>
      </c>
      <c r="J135" s="28">
        <v>79</v>
      </c>
      <c r="K135" s="28">
        <v>90</v>
      </c>
      <c r="L135" s="28">
        <v>60</v>
      </c>
      <c r="M135" s="106">
        <v>82</v>
      </c>
      <c r="N135" s="92">
        <f t="shared" si="4"/>
        <v>75</v>
      </c>
      <c r="O135" s="79">
        <f t="shared" si="5"/>
        <v>14.025949975929356</v>
      </c>
    </row>
    <row r="136" spans="1:15" x14ac:dyDescent="0.2">
      <c r="A136" s="11" t="str">
        <f>'Exp_3 (All)'!A136</f>
        <v>Barbecue_11_PckErr1</v>
      </c>
      <c r="B136" s="8">
        <v>87</v>
      </c>
      <c r="C136" s="29">
        <v>75</v>
      </c>
      <c r="D136" s="8">
        <v>100</v>
      </c>
      <c r="E136" s="29">
        <v>60</v>
      </c>
      <c r="F136" s="8">
        <v>71</v>
      </c>
      <c r="G136" s="8">
        <v>100</v>
      </c>
      <c r="H136" s="8">
        <v>61</v>
      </c>
      <c r="I136" s="8">
        <v>73</v>
      </c>
      <c r="J136" s="28">
        <v>91</v>
      </c>
      <c r="K136" s="28">
        <v>100</v>
      </c>
      <c r="L136" s="28">
        <v>44</v>
      </c>
      <c r="M136" s="106">
        <v>92</v>
      </c>
      <c r="N136" s="92">
        <f t="shared" si="4"/>
        <v>79.5</v>
      </c>
      <c r="O136" s="79">
        <f t="shared" si="5"/>
        <v>18.397134164172023</v>
      </c>
    </row>
    <row r="137" spans="1:15" x14ac:dyDescent="0.2">
      <c r="A137" s="11" t="str">
        <f>'Exp_3 (All)'!A137</f>
        <v>Barbecue_11_PckErr3</v>
      </c>
      <c r="B137" s="8">
        <v>65</v>
      </c>
      <c r="C137" s="29">
        <v>94</v>
      </c>
      <c r="D137" s="8">
        <v>100</v>
      </c>
      <c r="E137" s="29">
        <v>70</v>
      </c>
      <c r="F137" s="8">
        <v>89</v>
      </c>
      <c r="G137" s="8">
        <v>100</v>
      </c>
      <c r="H137" s="8">
        <v>71</v>
      </c>
      <c r="I137" s="8">
        <v>80</v>
      </c>
      <c r="J137" s="28">
        <v>89</v>
      </c>
      <c r="K137" s="28">
        <v>100</v>
      </c>
      <c r="L137" s="28">
        <v>100</v>
      </c>
      <c r="M137" s="106">
        <v>100</v>
      </c>
      <c r="N137" s="92">
        <f t="shared" si="4"/>
        <v>88.166666666666671</v>
      </c>
      <c r="O137" s="79">
        <f t="shared" si="5"/>
        <v>13.360956235058625</v>
      </c>
    </row>
    <row r="138" spans="1:15" x14ac:dyDescent="0.2">
      <c r="A138" s="11" t="str">
        <f>'Exp_3 (All)'!A138</f>
        <v>Barbecue_12_PckErr1</v>
      </c>
      <c r="B138" s="8">
        <v>59</v>
      </c>
      <c r="C138" s="29">
        <v>25</v>
      </c>
      <c r="D138" s="8">
        <v>99</v>
      </c>
      <c r="E138" s="29">
        <v>59</v>
      </c>
      <c r="F138" s="8">
        <v>70</v>
      </c>
      <c r="G138" s="8">
        <v>90</v>
      </c>
      <c r="H138" s="8">
        <v>40</v>
      </c>
      <c r="I138" s="8">
        <v>70</v>
      </c>
      <c r="J138" s="28">
        <v>59</v>
      </c>
      <c r="K138" s="28">
        <v>97</v>
      </c>
      <c r="L138" s="28">
        <v>59</v>
      </c>
      <c r="M138" s="106">
        <v>60</v>
      </c>
      <c r="N138" s="92">
        <f t="shared" si="4"/>
        <v>65.583333333333329</v>
      </c>
      <c r="O138" s="79">
        <f t="shared" si="5"/>
        <v>21.83599336097641</v>
      </c>
    </row>
    <row r="139" spans="1:15" x14ac:dyDescent="0.2">
      <c r="A139" s="11" t="str">
        <f>'Exp_3 (All)'!A139</f>
        <v>Barbecue_12_PckErr3</v>
      </c>
      <c r="B139" s="8">
        <v>65</v>
      </c>
      <c r="C139" s="29">
        <v>40</v>
      </c>
      <c r="D139" s="8">
        <v>90</v>
      </c>
      <c r="E139" s="29">
        <v>39</v>
      </c>
      <c r="F139" s="8">
        <v>79</v>
      </c>
      <c r="G139" s="8">
        <v>100</v>
      </c>
      <c r="H139" s="8">
        <v>59</v>
      </c>
      <c r="I139" s="8">
        <v>72</v>
      </c>
      <c r="J139" s="28">
        <v>90</v>
      </c>
      <c r="K139" s="28">
        <v>86</v>
      </c>
      <c r="L139" s="28">
        <v>69</v>
      </c>
      <c r="M139" s="106">
        <v>68</v>
      </c>
      <c r="N139" s="92">
        <f t="shared" si="4"/>
        <v>71.416666666666671</v>
      </c>
      <c r="O139" s="79">
        <f t="shared" si="5"/>
        <v>19.13805506092903</v>
      </c>
    </row>
    <row r="140" spans="1:15" x14ac:dyDescent="0.2">
      <c r="A140" s="11" t="str">
        <f>'Exp_3 (All)'!A140</f>
        <v>Barbecue_14_PckErr1</v>
      </c>
      <c r="B140" s="8">
        <v>88</v>
      </c>
      <c r="C140" s="29">
        <v>85</v>
      </c>
      <c r="D140" s="8">
        <v>89</v>
      </c>
      <c r="E140" s="29">
        <v>39</v>
      </c>
      <c r="F140" s="8">
        <v>80</v>
      </c>
      <c r="G140" s="8">
        <v>100</v>
      </c>
      <c r="H140" s="8">
        <v>50</v>
      </c>
      <c r="I140" s="8">
        <v>70</v>
      </c>
      <c r="J140" s="28">
        <v>69</v>
      </c>
      <c r="K140" s="28">
        <v>93</v>
      </c>
      <c r="L140" s="28">
        <v>90</v>
      </c>
      <c r="M140" s="106">
        <v>72</v>
      </c>
      <c r="N140" s="92">
        <f t="shared" si="4"/>
        <v>77.083333333333329</v>
      </c>
      <c r="O140" s="79">
        <f t="shared" si="5"/>
        <v>18.098007591662657</v>
      </c>
    </row>
    <row r="141" spans="1:15" x14ac:dyDescent="0.2">
      <c r="A141" s="11" t="str">
        <f>'Exp_3 (All)'!A141</f>
        <v>Barbecue_14_PckErr3</v>
      </c>
      <c r="B141" s="8">
        <v>76</v>
      </c>
      <c r="C141" s="29">
        <v>94</v>
      </c>
      <c r="D141" s="8">
        <v>80</v>
      </c>
      <c r="E141" s="29">
        <v>91</v>
      </c>
      <c r="F141" s="8">
        <v>90</v>
      </c>
      <c r="G141" s="8">
        <v>100</v>
      </c>
      <c r="H141" s="8">
        <v>60</v>
      </c>
      <c r="I141" s="8">
        <v>79</v>
      </c>
      <c r="J141" s="28">
        <v>90</v>
      </c>
      <c r="K141" s="28">
        <v>93</v>
      </c>
      <c r="L141" s="28">
        <v>80</v>
      </c>
      <c r="M141" s="106">
        <v>88</v>
      </c>
      <c r="N141" s="92">
        <f t="shared" si="4"/>
        <v>85.083333333333329</v>
      </c>
      <c r="O141" s="79">
        <f t="shared" si="5"/>
        <v>10.689487897703611</v>
      </c>
    </row>
    <row r="142" spans="1:15" x14ac:dyDescent="0.2">
      <c r="A142" s="11" t="str">
        <f>'Exp_3 (All)'!A142</f>
        <v>Barbecue_15_PckErr1</v>
      </c>
      <c r="B142" s="8">
        <v>94</v>
      </c>
      <c r="C142" s="29">
        <v>100</v>
      </c>
      <c r="D142" s="8">
        <v>100</v>
      </c>
      <c r="E142" s="29">
        <v>100</v>
      </c>
      <c r="F142" s="8">
        <v>89</v>
      </c>
      <c r="G142" s="8">
        <v>100</v>
      </c>
      <c r="H142" s="8">
        <v>89</v>
      </c>
      <c r="I142" s="8">
        <v>75</v>
      </c>
      <c r="J142" s="28">
        <v>89</v>
      </c>
      <c r="K142" s="28">
        <v>99</v>
      </c>
      <c r="L142" s="28">
        <v>91</v>
      </c>
      <c r="M142" s="106">
        <v>84</v>
      </c>
      <c r="N142" s="92">
        <f t="shared" si="4"/>
        <v>92.5</v>
      </c>
      <c r="O142" s="79">
        <f t="shared" si="5"/>
        <v>7.9028188296673898</v>
      </c>
    </row>
    <row r="143" spans="1:15" x14ac:dyDescent="0.2">
      <c r="A143" s="11" t="str">
        <f>'Exp_3 (All)'!A143</f>
        <v>Barbecue_15_PckErr3</v>
      </c>
      <c r="B143" s="8">
        <v>100</v>
      </c>
      <c r="C143" s="29">
        <v>99</v>
      </c>
      <c r="D143" s="8">
        <v>99</v>
      </c>
      <c r="E143" s="29">
        <v>89</v>
      </c>
      <c r="F143" s="8">
        <v>90</v>
      </c>
      <c r="G143" s="8">
        <v>100</v>
      </c>
      <c r="H143" s="8">
        <v>90</v>
      </c>
      <c r="I143" s="8">
        <v>81</v>
      </c>
      <c r="J143" s="28">
        <v>99</v>
      </c>
      <c r="K143" s="28">
        <v>94</v>
      </c>
      <c r="L143" s="28">
        <v>100</v>
      </c>
      <c r="M143" s="106">
        <v>99</v>
      </c>
      <c r="N143" s="92">
        <f t="shared" si="4"/>
        <v>95</v>
      </c>
      <c r="O143" s="79">
        <f t="shared" si="5"/>
        <v>6.1938385806893912</v>
      </c>
    </row>
  </sheetData>
  <mergeCells count="5">
    <mergeCell ref="A1:A3"/>
    <mergeCell ref="B1:G1"/>
    <mergeCell ref="H1:M1"/>
    <mergeCell ref="N2:N3"/>
    <mergeCell ref="O2:O3"/>
  </mergeCells>
  <pageMargins left="0" right="0" top="0.39410000000000006" bottom="0.39410000000000006" header="0" footer="0"/>
  <headerFooter>
    <oddHeader>&amp;C&amp;A</oddHeader>
    <oddFooter>&amp;CPage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9B7F195-A9F1-4226-BEEB-23C031051748}">
            <xm:f>NOT(ISERROR(SEARCH("Outlier",B4)))</xm:f>
            <xm:f>"Outlier"</xm:f>
            <x14:dxf>
              <font>
                <b/>
                <i val="0"/>
                <color rgb="FFC00000"/>
              </font>
            </x14:dxf>
          </x14:cfRule>
          <xm:sqref>B4:M143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A143"/>
  <sheetViews>
    <sheetView workbookViewId="0">
      <selection sqref="A1:A3"/>
    </sheetView>
  </sheetViews>
  <sheetFormatPr defaultColWidth="10.625" defaultRowHeight="11.25" x14ac:dyDescent="0.2"/>
  <cols>
    <col min="1" max="1" width="20.375" style="30" customWidth="1"/>
    <col min="2" max="2" width="5.625" style="30" customWidth="1"/>
    <col min="3" max="4" width="5.625" style="2" customWidth="1"/>
    <col min="5" max="5" width="5.625" style="18" customWidth="1"/>
    <col min="6" max="11" width="5.625" style="2" customWidth="1"/>
    <col min="12" max="25" width="5.625" style="18" customWidth="1"/>
    <col min="26" max="26" width="6.5" style="18" bestFit="1" customWidth="1"/>
    <col min="27" max="27" width="5.625" style="18" customWidth="1"/>
    <col min="28" max="16384" width="10.625" style="18"/>
  </cols>
  <sheetData>
    <row r="1" spans="1:27" s="4" customFormat="1" ht="15" customHeight="1" x14ac:dyDescent="0.2">
      <c r="A1" s="281" t="s">
        <v>1</v>
      </c>
      <c r="B1" s="280" t="s">
        <v>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0"/>
    </row>
    <row r="2" spans="1:27" s="3" customFormat="1" ht="21" customHeight="1" x14ac:dyDescent="0.2">
      <c r="A2" s="281"/>
      <c r="B2" s="29" t="str">
        <f>'Exp_3 (All)'!B2</f>
        <v>Nikita</v>
      </c>
      <c r="C2" s="22" t="str">
        <f>'Exp_3 (All)'!D2</f>
        <v>Yuri</v>
      </c>
      <c r="D2" s="29" t="str">
        <f>'Exp_3 (All)'!F2</f>
        <v>George</v>
      </c>
      <c r="E2" s="10" t="str">
        <f>'Exp_3 (All)'!H2</f>
        <v>Chiara</v>
      </c>
      <c r="F2" s="29" t="str">
        <f>'Exp_3 (All)'!J2</f>
        <v>Junchao</v>
      </c>
      <c r="G2" s="22" t="str">
        <f>'Exp_3 (All)'!L2</f>
        <v>Rashi</v>
      </c>
      <c r="H2" s="29" t="str">
        <f>'Exp_3 (All)'!N2</f>
        <v>Grigori</v>
      </c>
      <c r="I2" s="21" t="str">
        <f>'Exp_3 (All)'!P2</f>
        <v>Max</v>
      </c>
      <c r="J2" s="29" t="str">
        <f>'Exp_3 (All)'!R2</f>
        <v>Samur</v>
      </c>
      <c r="K2" s="22" t="str">
        <f>'Exp_3 (All)'!T2</f>
        <v>Jairo</v>
      </c>
      <c r="L2" s="29" t="str">
        <f>'Exp_3 (All)'!V2</f>
        <v>Daniel</v>
      </c>
      <c r="M2" s="21" t="str">
        <f>'Exp_3 (All)'!X2</f>
        <v>Chunyan</v>
      </c>
      <c r="N2" s="29" t="str">
        <f>'Exp_3 (All)'!Z2</f>
        <v>Marcelo</v>
      </c>
      <c r="O2" s="22" t="str">
        <f>'Exp_3 (All)'!AB2</f>
        <v>Daniele</v>
      </c>
      <c r="P2" s="29" t="str">
        <f>'Exp_3 (All)'!AD2</f>
        <v>Tingting</v>
      </c>
      <c r="Q2" s="21" t="str">
        <f>'Exp_3 (All)'!AF2</f>
        <v>Alexis</v>
      </c>
      <c r="R2" s="29" t="str">
        <f>'Exp_3 (All)'!AH2</f>
        <v>Andrea</v>
      </c>
      <c r="S2" s="22" t="str">
        <f>'Exp_3 (All)'!AJ2</f>
        <v>Chayan</v>
      </c>
      <c r="T2" s="29" t="str">
        <f>'Exp_3 (All)'!AL2</f>
        <v>Gong</v>
      </c>
      <c r="U2" s="21" t="str">
        <f>'Exp_3 (All)'!AN2</f>
        <v>Claudia</v>
      </c>
      <c r="V2" s="29" t="str">
        <f>'Exp_3 (All)'!AP2</f>
        <v>Marian</v>
      </c>
      <c r="W2" s="22" t="str">
        <f>'Exp_3 (All)'!AR2</f>
        <v>Joris</v>
      </c>
      <c r="X2" s="29" t="str">
        <f>'Exp_3 (All)'!AT2</f>
        <v>Yi</v>
      </c>
      <c r="Y2" s="291" t="s">
        <v>52</v>
      </c>
      <c r="Z2" s="291" t="s">
        <v>53</v>
      </c>
      <c r="AA2" s="291" t="s">
        <v>54</v>
      </c>
    </row>
    <row r="3" spans="1:27" s="3" customFormat="1" ht="15" customHeight="1" x14ac:dyDescent="0.2">
      <c r="A3" s="281"/>
      <c r="B3" s="27" t="s">
        <v>14</v>
      </c>
      <c r="C3" s="6" t="s">
        <v>14</v>
      </c>
      <c r="D3" s="27" t="s">
        <v>14</v>
      </c>
      <c r="E3" s="6" t="s">
        <v>14</v>
      </c>
      <c r="F3" s="27" t="s">
        <v>14</v>
      </c>
      <c r="G3" s="6" t="s">
        <v>14</v>
      </c>
      <c r="H3" s="27" t="s">
        <v>14</v>
      </c>
      <c r="I3" s="6" t="s">
        <v>14</v>
      </c>
      <c r="J3" s="27" t="s">
        <v>14</v>
      </c>
      <c r="K3" s="6" t="s">
        <v>14</v>
      </c>
      <c r="L3" s="27" t="s">
        <v>14</v>
      </c>
      <c r="M3" s="6" t="s">
        <v>14</v>
      </c>
      <c r="N3" s="27" t="s">
        <v>14</v>
      </c>
      <c r="O3" s="6" t="s">
        <v>14</v>
      </c>
      <c r="P3" s="27" t="s">
        <v>14</v>
      </c>
      <c r="Q3" s="6" t="s">
        <v>14</v>
      </c>
      <c r="R3" s="27" t="s">
        <v>14</v>
      </c>
      <c r="S3" s="6" t="s">
        <v>14</v>
      </c>
      <c r="T3" s="27" t="s">
        <v>14</v>
      </c>
      <c r="U3" s="6" t="s">
        <v>14</v>
      </c>
      <c r="V3" s="27" t="s">
        <v>14</v>
      </c>
      <c r="W3" s="6" t="s">
        <v>14</v>
      </c>
      <c r="X3" s="27" t="s">
        <v>14</v>
      </c>
      <c r="Y3" s="292"/>
      <c r="Z3" s="292"/>
      <c r="AA3" s="292"/>
    </row>
    <row r="4" spans="1:27" s="3" customFormat="1" x14ac:dyDescent="0.2">
      <c r="A4" s="7" t="str">
        <f>'Exp_3 (All)'!A4</f>
        <v>ParkJoy_0</v>
      </c>
      <c r="B4" s="29">
        <f>IF('Exp_3 (All)'!B4="","",'Exp_3 (All)'!B4)</f>
        <v>0</v>
      </c>
      <c r="C4" s="22">
        <f>IF('Exp_3 (All)'!D4="","",'Exp_3 (All)'!D4)</f>
        <v>0</v>
      </c>
      <c r="D4" s="29">
        <f>IF('Exp_3 (All)'!F4="","",'Exp_3 (All)'!F4)</f>
        <v>0</v>
      </c>
      <c r="E4" s="22">
        <f>IF('Exp_3 (All)'!H4="","",'Exp_3 (All)'!H4)</f>
        <v>0</v>
      </c>
      <c r="F4" s="29">
        <f>IF('Exp_3 (All)'!J4="","",'Exp_3 (All)'!J4)</f>
        <v>0</v>
      </c>
      <c r="G4" s="21">
        <f>IF('Exp_3 (All)'!L4="","",'Exp_3 (All)'!L4)</f>
        <v>0</v>
      </c>
      <c r="H4" s="29">
        <f>IF('Exp_3 (All)'!N4="","",'Exp_3 (All)'!N4)</f>
        <v>0</v>
      </c>
      <c r="I4" s="21">
        <f>IF('Exp_3 (All)'!P4="","",'Exp_3 (All)'!P4)</f>
        <v>0</v>
      </c>
      <c r="J4" s="29">
        <f>IF('Exp_3 (All)'!R4="","",'Exp_3 (All)'!R4)</f>
        <v>0</v>
      </c>
      <c r="K4" s="21">
        <f>IF('Exp_3 (All)'!T4="","",'Exp_3 (All)'!T4)</f>
        <v>0</v>
      </c>
      <c r="L4" s="29">
        <f>IF('Exp_3 (All)'!V4="","",'Exp_3 (All)'!V4)</f>
        <v>0</v>
      </c>
      <c r="M4" s="21">
        <f>IF('Exp_3 (All)'!X4="","",'Exp_3 (All)'!X4)</f>
        <v>0</v>
      </c>
      <c r="N4" s="29">
        <f>IF('Exp_3 (All)'!Z4="","",'Exp_3 (All)'!Z4)</f>
        <v>0</v>
      </c>
      <c r="O4" s="21">
        <f>IF('Exp_3 (All)'!AB4="","",'Exp_3 (All)'!AB4)</f>
        <v>0</v>
      </c>
      <c r="P4" s="29">
        <f>IF('Exp_3 (All)'!AD4="","",'Exp_3 (All)'!AD4)</f>
        <v>0</v>
      </c>
      <c r="Q4" s="21">
        <f>IF('Exp_3 (All)'!AF4="","",'Exp_3 (All)'!AF4)</f>
        <v>0</v>
      </c>
      <c r="R4" s="29">
        <f>IF('Exp_3 (All)'!AH4="","",'Exp_3 (All)'!AH4)</f>
        <v>0</v>
      </c>
      <c r="S4" s="21">
        <f>IF('Exp_3 (All)'!AJ4="","",'Exp_3 (All)'!AJ4)</f>
        <v>0</v>
      </c>
      <c r="T4" s="29">
        <f>IF('Exp_3 (All)'!AL4="","",'Exp_3 (All)'!AL4)</f>
        <v>0</v>
      </c>
      <c r="U4" s="21">
        <f>IF('Exp_3 (All)'!AN4="","",'Exp_3 (All)'!AN4)</f>
        <v>0</v>
      </c>
      <c r="V4" s="29">
        <f>IF('Exp_3 (All)'!AP4="","",'Exp_3 (All)'!AP4)</f>
        <v>0</v>
      </c>
      <c r="W4" s="21">
        <f>IF('Exp_3 (All)'!AR4="","",'Exp_3 (All)'!AR4)</f>
        <v>0</v>
      </c>
      <c r="X4" s="29">
        <f>IF('Exp_3 (All)'!AT4="","",'Exp_3 (All)'!AT4)</f>
        <v>0</v>
      </c>
      <c r="Y4" s="23">
        <f>COUNT(B4:X4)</f>
        <v>23</v>
      </c>
      <c r="Z4" s="23">
        <f>SUMIF(B4:X4,1)</f>
        <v>0</v>
      </c>
      <c r="AA4" s="50">
        <f>Z4/Y4</f>
        <v>0</v>
      </c>
    </row>
    <row r="5" spans="1:27" s="3" customFormat="1" x14ac:dyDescent="0.2">
      <c r="A5" s="7" t="str">
        <f>'Exp_3 (All)'!A5</f>
        <v>ParkJoy_3</v>
      </c>
      <c r="B5" s="29">
        <f>IF('Exp_3 (All)'!B5="","",'Exp_3 (All)'!B5)</f>
        <v>1</v>
      </c>
      <c r="C5" s="22">
        <f>IF('Exp_3 (All)'!D5="","",'Exp_3 (All)'!D5)</f>
        <v>1</v>
      </c>
      <c r="D5" s="29">
        <f>IF('Exp_3 (All)'!F5="","",'Exp_3 (All)'!F5)</f>
        <v>0</v>
      </c>
      <c r="E5" s="22">
        <f>IF('Exp_3 (All)'!H5="","",'Exp_3 (All)'!H5)</f>
        <v>1</v>
      </c>
      <c r="F5" s="29">
        <f>IF('Exp_3 (All)'!J5="","",'Exp_3 (All)'!J5)</f>
        <v>1</v>
      </c>
      <c r="G5" s="21">
        <f>IF('Exp_3 (All)'!L5="","",'Exp_3 (All)'!L5)</f>
        <v>1</v>
      </c>
      <c r="H5" s="29">
        <f>IF('Exp_3 (All)'!N5="","",'Exp_3 (All)'!N5)</f>
        <v>1</v>
      </c>
      <c r="I5" s="21">
        <f>IF('Exp_3 (All)'!P5="","",'Exp_3 (All)'!P5)</f>
        <v>1</v>
      </c>
      <c r="J5" s="29">
        <f>IF('Exp_3 (All)'!R5="","",'Exp_3 (All)'!R5)</f>
        <v>1</v>
      </c>
      <c r="K5" s="21">
        <f>IF('Exp_3 (All)'!T5="","",'Exp_3 (All)'!T5)</f>
        <v>1</v>
      </c>
      <c r="L5" s="29">
        <f>IF('Exp_3 (All)'!V5="","",'Exp_3 (All)'!V5)</f>
        <v>1</v>
      </c>
      <c r="M5" s="21">
        <f>IF('Exp_3 (All)'!X5="","",'Exp_3 (All)'!X5)</f>
        <v>0</v>
      </c>
      <c r="N5" s="29">
        <f>IF('Exp_3 (All)'!Z5="","",'Exp_3 (All)'!Z5)</f>
        <v>1</v>
      </c>
      <c r="O5" s="21">
        <f>IF('Exp_3 (All)'!AB5="","",'Exp_3 (All)'!AB5)</f>
        <v>1</v>
      </c>
      <c r="P5" s="29">
        <f>IF('Exp_3 (All)'!AD5="","",'Exp_3 (All)'!AD5)</f>
        <v>1</v>
      </c>
      <c r="Q5" s="21">
        <f>IF('Exp_3 (All)'!AF5="","",'Exp_3 (All)'!AF5)</f>
        <v>1</v>
      </c>
      <c r="R5" s="29">
        <f>IF('Exp_3 (All)'!AH5="","",'Exp_3 (All)'!AH5)</f>
        <v>1</v>
      </c>
      <c r="S5" s="21">
        <f>IF('Exp_3 (All)'!AJ5="","",'Exp_3 (All)'!AJ5)</f>
        <v>1</v>
      </c>
      <c r="T5" s="29">
        <f>IF('Exp_3 (All)'!AL5="","",'Exp_3 (All)'!AL5)</f>
        <v>1</v>
      </c>
      <c r="U5" s="21">
        <f>IF('Exp_3 (All)'!AN5="","",'Exp_3 (All)'!AN5)</f>
        <v>1</v>
      </c>
      <c r="V5" s="29">
        <f>IF('Exp_3 (All)'!AP5="","",'Exp_3 (All)'!AP5)</f>
        <v>1</v>
      </c>
      <c r="W5" s="21">
        <f>IF('Exp_3 (All)'!AR5="","",'Exp_3 (All)'!AR5)</f>
        <v>1</v>
      </c>
      <c r="X5" s="29">
        <f>IF('Exp_3 (All)'!AT5="","",'Exp_3 (All)'!AT5)</f>
        <v>1</v>
      </c>
      <c r="Y5" s="23">
        <f t="shared" ref="Y5:Y68" si="0">COUNT(B5:X5)</f>
        <v>23</v>
      </c>
      <c r="Z5" s="23">
        <f t="shared" ref="Z5:Z68" si="1">SUMIF(B5:X5,1)</f>
        <v>21</v>
      </c>
      <c r="AA5" s="50">
        <f t="shared" ref="AA5:AA68" si="2">Z5/Y5</f>
        <v>0.91304347826086951</v>
      </c>
    </row>
    <row r="6" spans="1:27" s="3" customFormat="1" x14ac:dyDescent="0.2">
      <c r="A6" s="7" t="str">
        <f>'Exp_3 (All)'!A6</f>
        <v>ParkJoy_12</v>
      </c>
      <c r="B6" s="29">
        <f>IF('Exp_3 (All)'!B6="","",'Exp_3 (All)'!B6)</f>
        <v>1</v>
      </c>
      <c r="C6" s="22">
        <f>IF('Exp_3 (All)'!D6="","",'Exp_3 (All)'!D6)</f>
        <v>1</v>
      </c>
      <c r="D6" s="29">
        <f>IF('Exp_3 (All)'!F6="","",'Exp_3 (All)'!F6)</f>
        <v>1</v>
      </c>
      <c r="E6" s="22">
        <f>IF('Exp_3 (All)'!H6="","",'Exp_3 (All)'!H6)</f>
        <v>1</v>
      </c>
      <c r="F6" s="29">
        <f>IF('Exp_3 (All)'!J6="","",'Exp_3 (All)'!J6)</f>
        <v>1</v>
      </c>
      <c r="G6" s="21">
        <f>IF('Exp_3 (All)'!L6="","",'Exp_3 (All)'!L6)</f>
        <v>1</v>
      </c>
      <c r="H6" s="29">
        <f>IF('Exp_3 (All)'!N6="","",'Exp_3 (All)'!N6)</f>
        <v>1</v>
      </c>
      <c r="I6" s="21">
        <f>IF('Exp_3 (All)'!P6="","",'Exp_3 (All)'!P6)</f>
        <v>1</v>
      </c>
      <c r="J6" s="29">
        <f>IF('Exp_3 (All)'!R6="","",'Exp_3 (All)'!R6)</f>
        <v>1</v>
      </c>
      <c r="K6" s="21">
        <f>IF('Exp_3 (All)'!T6="","",'Exp_3 (All)'!T6)</f>
        <v>1</v>
      </c>
      <c r="L6" s="29">
        <f>IF('Exp_3 (All)'!V6="","",'Exp_3 (All)'!V6)</f>
        <v>1</v>
      </c>
      <c r="M6" s="21">
        <f>IF('Exp_3 (All)'!X6="","",'Exp_3 (All)'!X6)</f>
        <v>1</v>
      </c>
      <c r="N6" s="29">
        <f>IF('Exp_3 (All)'!Z6="","",'Exp_3 (All)'!Z6)</f>
        <v>1</v>
      </c>
      <c r="O6" s="21">
        <f>IF('Exp_3 (All)'!AB6="","",'Exp_3 (All)'!AB6)</f>
        <v>1</v>
      </c>
      <c r="P6" s="29">
        <f>IF('Exp_3 (All)'!AD6="","",'Exp_3 (All)'!AD6)</f>
        <v>1</v>
      </c>
      <c r="Q6" s="21">
        <f>IF('Exp_3 (All)'!AF6="","",'Exp_3 (All)'!AF6)</f>
        <v>1</v>
      </c>
      <c r="R6" s="29">
        <f>IF('Exp_3 (All)'!AH6="","",'Exp_3 (All)'!AH6)</f>
        <v>1</v>
      </c>
      <c r="S6" s="21">
        <f>IF('Exp_3 (All)'!AJ6="","",'Exp_3 (All)'!AJ6)</f>
        <v>1</v>
      </c>
      <c r="T6" s="29">
        <f>IF('Exp_3 (All)'!AL6="","",'Exp_3 (All)'!AL6)</f>
        <v>1</v>
      </c>
      <c r="U6" s="21">
        <f>IF('Exp_3 (All)'!AN6="","",'Exp_3 (All)'!AN6)</f>
        <v>1</v>
      </c>
      <c r="V6" s="29">
        <f>IF('Exp_3 (All)'!AP6="","",'Exp_3 (All)'!AP6)</f>
        <v>1</v>
      </c>
      <c r="W6" s="21">
        <f>IF('Exp_3 (All)'!AR6="","",'Exp_3 (All)'!AR6)</f>
        <v>1</v>
      </c>
      <c r="X6" s="29">
        <f>IF('Exp_3 (All)'!AT6="","",'Exp_3 (All)'!AT6)</f>
        <v>1</v>
      </c>
      <c r="Y6" s="23">
        <f t="shared" si="0"/>
        <v>23</v>
      </c>
      <c r="Z6" s="23">
        <f t="shared" si="1"/>
        <v>23</v>
      </c>
      <c r="AA6" s="50">
        <f t="shared" si="2"/>
        <v>1</v>
      </c>
    </row>
    <row r="7" spans="1:27" s="3" customFormat="1" x14ac:dyDescent="0.2">
      <c r="A7" s="7" t="str">
        <f>'Exp_3 (All)'!A7</f>
        <v>ParkJoy_0_PckErr3</v>
      </c>
      <c r="B7" s="29">
        <f>IF('Exp_3 (All)'!B7="","",'Exp_3 (All)'!B7)</f>
        <v>1</v>
      </c>
      <c r="C7" s="22">
        <f>IF('Exp_3 (All)'!D7="","",'Exp_3 (All)'!D7)</f>
        <v>1</v>
      </c>
      <c r="D7" s="29">
        <f>IF('Exp_3 (All)'!F7="","",'Exp_3 (All)'!F7)</f>
        <v>1</v>
      </c>
      <c r="E7" s="22">
        <f>IF('Exp_3 (All)'!H7="","",'Exp_3 (All)'!H7)</f>
        <v>1</v>
      </c>
      <c r="F7" s="29">
        <f>IF('Exp_3 (All)'!J7="","",'Exp_3 (All)'!J7)</f>
        <v>1</v>
      </c>
      <c r="G7" s="21">
        <f>IF('Exp_3 (All)'!L7="","",'Exp_3 (All)'!L7)</f>
        <v>1</v>
      </c>
      <c r="H7" s="29">
        <f>IF('Exp_3 (All)'!N7="","",'Exp_3 (All)'!N7)</f>
        <v>1</v>
      </c>
      <c r="I7" s="21">
        <f>IF('Exp_3 (All)'!P7="","",'Exp_3 (All)'!P7)</f>
        <v>1</v>
      </c>
      <c r="J7" s="29">
        <f>IF('Exp_3 (All)'!R7="","",'Exp_3 (All)'!R7)</f>
        <v>1</v>
      </c>
      <c r="K7" s="21">
        <f>IF('Exp_3 (All)'!T7="","",'Exp_3 (All)'!T7)</f>
        <v>1</v>
      </c>
      <c r="L7" s="29">
        <f>IF('Exp_3 (All)'!V7="","",'Exp_3 (All)'!V7)</f>
        <v>1</v>
      </c>
      <c r="M7" s="21">
        <f>IF('Exp_3 (All)'!X7="","",'Exp_3 (All)'!X7)</f>
        <v>1</v>
      </c>
      <c r="N7" s="29">
        <f>IF('Exp_3 (All)'!Z7="","",'Exp_3 (All)'!Z7)</f>
        <v>1</v>
      </c>
      <c r="O7" s="21">
        <f>IF('Exp_3 (All)'!AB7="","",'Exp_3 (All)'!AB7)</f>
        <v>1</v>
      </c>
      <c r="P7" s="29">
        <f>IF('Exp_3 (All)'!AD7="","",'Exp_3 (All)'!AD7)</f>
        <v>1</v>
      </c>
      <c r="Q7" s="21">
        <f>IF('Exp_3 (All)'!AF7="","",'Exp_3 (All)'!AF7)</f>
        <v>1</v>
      </c>
      <c r="R7" s="29">
        <f>IF('Exp_3 (All)'!AH7="","",'Exp_3 (All)'!AH7)</f>
        <v>1</v>
      </c>
      <c r="S7" s="21">
        <f>IF('Exp_3 (All)'!AJ7="","",'Exp_3 (All)'!AJ7)</f>
        <v>1</v>
      </c>
      <c r="T7" s="29">
        <f>IF('Exp_3 (All)'!AL7="","",'Exp_3 (All)'!AL7)</f>
        <v>1</v>
      </c>
      <c r="U7" s="21">
        <f>IF('Exp_3 (All)'!AN7="","",'Exp_3 (All)'!AN7)</f>
        <v>1</v>
      </c>
      <c r="V7" s="29">
        <f>IF('Exp_3 (All)'!AP7="","",'Exp_3 (All)'!AP7)</f>
        <v>1</v>
      </c>
      <c r="W7" s="21">
        <f>IF('Exp_3 (All)'!AR7="","",'Exp_3 (All)'!AR7)</f>
        <v>1</v>
      </c>
      <c r="X7" s="29">
        <f>IF('Exp_3 (All)'!AT7="","",'Exp_3 (All)'!AT7)</f>
        <v>1</v>
      </c>
      <c r="Y7" s="23">
        <f t="shared" si="0"/>
        <v>23</v>
      </c>
      <c r="Z7" s="23">
        <f t="shared" si="1"/>
        <v>23</v>
      </c>
      <c r="AA7" s="50">
        <f t="shared" si="2"/>
        <v>1</v>
      </c>
    </row>
    <row r="8" spans="1:27" s="3" customFormat="1" x14ac:dyDescent="0.2">
      <c r="A8" s="7" t="str">
        <f>'Exp_3 (All)'!A8</f>
        <v>ParkJoy_2_PckErr1</v>
      </c>
      <c r="B8" s="29">
        <f>IF('Exp_3 (All)'!B8="","",'Exp_3 (All)'!B8)</f>
        <v>1</v>
      </c>
      <c r="C8" s="22">
        <f>IF('Exp_3 (All)'!D8="","",'Exp_3 (All)'!D8)</f>
        <v>1</v>
      </c>
      <c r="D8" s="29">
        <f>IF('Exp_3 (All)'!F8="","",'Exp_3 (All)'!F8)</f>
        <v>1</v>
      </c>
      <c r="E8" s="22">
        <f>IF('Exp_3 (All)'!H8="","",'Exp_3 (All)'!H8)</f>
        <v>1</v>
      </c>
      <c r="F8" s="29">
        <f>IF('Exp_3 (All)'!J8="","",'Exp_3 (All)'!J8)</f>
        <v>1</v>
      </c>
      <c r="G8" s="21">
        <f>IF('Exp_3 (All)'!L8="","",'Exp_3 (All)'!L8)</f>
        <v>1</v>
      </c>
      <c r="H8" s="29">
        <f>IF('Exp_3 (All)'!N8="","",'Exp_3 (All)'!N8)</f>
        <v>0</v>
      </c>
      <c r="I8" s="21">
        <f>IF('Exp_3 (All)'!P8="","",'Exp_3 (All)'!P8)</f>
        <v>1</v>
      </c>
      <c r="J8" s="29">
        <f>IF('Exp_3 (All)'!R8="","",'Exp_3 (All)'!R8)</f>
        <v>1</v>
      </c>
      <c r="K8" s="21">
        <f>IF('Exp_3 (All)'!T8="","",'Exp_3 (All)'!T8)</f>
        <v>1</v>
      </c>
      <c r="L8" s="29">
        <f>IF('Exp_3 (All)'!V8="","",'Exp_3 (All)'!V8)</f>
        <v>1</v>
      </c>
      <c r="M8" s="21">
        <f>IF('Exp_3 (All)'!X8="","",'Exp_3 (All)'!X8)</f>
        <v>1</v>
      </c>
      <c r="N8" s="29">
        <f>IF('Exp_3 (All)'!Z8="","",'Exp_3 (All)'!Z8)</f>
        <v>1</v>
      </c>
      <c r="O8" s="21">
        <f>IF('Exp_3 (All)'!AB8="","",'Exp_3 (All)'!AB8)</f>
        <v>1</v>
      </c>
      <c r="P8" s="29">
        <f>IF('Exp_3 (All)'!AD8="","",'Exp_3 (All)'!AD8)</f>
        <v>1</v>
      </c>
      <c r="Q8" s="21">
        <f>IF('Exp_3 (All)'!AF8="","",'Exp_3 (All)'!AF8)</f>
        <v>1</v>
      </c>
      <c r="R8" s="29">
        <f>IF('Exp_3 (All)'!AH8="","",'Exp_3 (All)'!AH8)</f>
        <v>1</v>
      </c>
      <c r="S8" s="21">
        <f>IF('Exp_3 (All)'!AJ8="","",'Exp_3 (All)'!AJ8)</f>
        <v>1</v>
      </c>
      <c r="T8" s="29">
        <f>IF('Exp_3 (All)'!AL8="","",'Exp_3 (All)'!AL8)</f>
        <v>1</v>
      </c>
      <c r="U8" s="21">
        <f>IF('Exp_3 (All)'!AN8="","",'Exp_3 (All)'!AN8)</f>
        <v>1</v>
      </c>
      <c r="V8" s="29">
        <f>IF('Exp_3 (All)'!AP8="","",'Exp_3 (All)'!AP8)</f>
        <v>1</v>
      </c>
      <c r="W8" s="21">
        <f>IF('Exp_3 (All)'!AR8="","",'Exp_3 (All)'!AR8)</f>
        <v>1</v>
      </c>
      <c r="X8" s="29">
        <f>IF('Exp_3 (All)'!AT8="","",'Exp_3 (All)'!AT8)</f>
        <v>1</v>
      </c>
      <c r="Y8" s="23">
        <f t="shared" si="0"/>
        <v>23</v>
      </c>
      <c r="Z8" s="23">
        <f t="shared" si="1"/>
        <v>22</v>
      </c>
      <c r="AA8" s="50">
        <f t="shared" si="2"/>
        <v>0.95652173913043481</v>
      </c>
    </row>
    <row r="9" spans="1:27" s="3" customFormat="1" x14ac:dyDescent="0.2">
      <c r="A9" s="7" t="str">
        <f>'Exp_3 (All)'!A9</f>
        <v>ParkJoy_2_PckErr3</v>
      </c>
      <c r="B9" s="29">
        <f>IF('Exp_3 (All)'!B9="","",'Exp_3 (All)'!B9)</f>
        <v>1</v>
      </c>
      <c r="C9" s="22">
        <f>IF('Exp_3 (All)'!D9="","",'Exp_3 (All)'!D9)</f>
        <v>1</v>
      </c>
      <c r="D9" s="29">
        <f>IF('Exp_3 (All)'!F9="","",'Exp_3 (All)'!F9)</f>
        <v>1</v>
      </c>
      <c r="E9" s="22">
        <f>IF('Exp_3 (All)'!H9="","",'Exp_3 (All)'!H9)</f>
        <v>1</v>
      </c>
      <c r="F9" s="29">
        <f>IF('Exp_3 (All)'!J9="","",'Exp_3 (All)'!J9)</f>
        <v>1</v>
      </c>
      <c r="G9" s="21">
        <f>IF('Exp_3 (All)'!L9="","",'Exp_3 (All)'!L9)</f>
        <v>1</v>
      </c>
      <c r="H9" s="29">
        <f>IF('Exp_3 (All)'!N9="","",'Exp_3 (All)'!N9)</f>
        <v>1</v>
      </c>
      <c r="I9" s="21">
        <f>IF('Exp_3 (All)'!P9="","",'Exp_3 (All)'!P9)</f>
        <v>1</v>
      </c>
      <c r="J9" s="29">
        <f>IF('Exp_3 (All)'!R9="","",'Exp_3 (All)'!R9)</f>
        <v>1</v>
      </c>
      <c r="K9" s="21">
        <f>IF('Exp_3 (All)'!T9="","",'Exp_3 (All)'!T9)</f>
        <v>1</v>
      </c>
      <c r="L9" s="29">
        <f>IF('Exp_3 (All)'!V9="","",'Exp_3 (All)'!V9)</f>
        <v>1</v>
      </c>
      <c r="M9" s="21">
        <f>IF('Exp_3 (All)'!X9="","",'Exp_3 (All)'!X9)</f>
        <v>1</v>
      </c>
      <c r="N9" s="29">
        <f>IF('Exp_3 (All)'!Z9="","",'Exp_3 (All)'!Z9)</f>
        <v>1</v>
      </c>
      <c r="O9" s="21">
        <f>IF('Exp_3 (All)'!AB9="","",'Exp_3 (All)'!AB9)</f>
        <v>1</v>
      </c>
      <c r="P9" s="29">
        <f>IF('Exp_3 (All)'!AD9="","",'Exp_3 (All)'!AD9)</f>
        <v>1</v>
      </c>
      <c r="Q9" s="21">
        <f>IF('Exp_3 (All)'!AF9="","",'Exp_3 (All)'!AF9)</f>
        <v>1</v>
      </c>
      <c r="R9" s="29">
        <f>IF('Exp_3 (All)'!AH9="","",'Exp_3 (All)'!AH9)</f>
        <v>1</v>
      </c>
      <c r="S9" s="21">
        <f>IF('Exp_3 (All)'!AJ9="","",'Exp_3 (All)'!AJ9)</f>
        <v>1</v>
      </c>
      <c r="T9" s="29">
        <f>IF('Exp_3 (All)'!AL9="","",'Exp_3 (All)'!AL9)</f>
        <v>1</v>
      </c>
      <c r="U9" s="21">
        <f>IF('Exp_3 (All)'!AN9="","",'Exp_3 (All)'!AN9)</f>
        <v>1</v>
      </c>
      <c r="V9" s="29">
        <f>IF('Exp_3 (All)'!AP9="","",'Exp_3 (All)'!AP9)</f>
        <v>1</v>
      </c>
      <c r="W9" s="21">
        <f>IF('Exp_3 (All)'!AR9="","",'Exp_3 (All)'!AR9)</f>
        <v>1</v>
      </c>
      <c r="X9" s="29">
        <f>IF('Exp_3 (All)'!AT9="","",'Exp_3 (All)'!AT9)</f>
        <v>1</v>
      </c>
      <c r="Y9" s="23">
        <f t="shared" si="0"/>
        <v>23</v>
      </c>
      <c r="Z9" s="23">
        <f t="shared" si="1"/>
        <v>23</v>
      </c>
      <c r="AA9" s="50">
        <f t="shared" si="2"/>
        <v>1</v>
      </c>
    </row>
    <row r="10" spans="1:27" s="3" customFormat="1" x14ac:dyDescent="0.2">
      <c r="A10" s="7" t="str">
        <f>'Exp_3 (All)'!A10</f>
        <v>ParkJoy_3_PckErr1</v>
      </c>
      <c r="B10" s="29">
        <f>IF('Exp_3 (All)'!B10="","",'Exp_3 (All)'!B10)</f>
        <v>1</v>
      </c>
      <c r="C10" s="22">
        <f>IF('Exp_3 (All)'!D10="","",'Exp_3 (All)'!D10)</f>
        <v>1</v>
      </c>
      <c r="D10" s="29">
        <f>IF('Exp_3 (All)'!F10="","",'Exp_3 (All)'!F10)</f>
        <v>1</v>
      </c>
      <c r="E10" s="22">
        <f>IF('Exp_3 (All)'!H10="","",'Exp_3 (All)'!H10)</f>
        <v>1</v>
      </c>
      <c r="F10" s="29">
        <f>IF('Exp_3 (All)'!J10="","",'Exp_3 (All)'!J10)</f>
        <v>1</v>
      </c>
      <c r="G10" s="21">
        <f>IF('Exp_3 (All)'!L10="","",'Exp_3 (All)'!L10)</f>
        <v>1</v>
      </c>
      <c r="H10" s="29">
        <f>IF('Exp_3 (All)'!N10="","",'Exp_3 (All)'!N10)</f>
        <v>1</v>
      </c>
      <c r="I10" s="21">
        <f>IF('Exp_3 (All)'!P10="","",'Exp_3 (All)'!P10)</f>
        <v>1</v>
      </c>
      <c r="J10" s="29">
        <f>IF('Exp_3 (All)'!R10="","",'Exp_3 (All)'!R10)</f>
        <v>1</v>
      </c>
      <c r="K10" s="21">
        <f>IF('Exp_3 (All)'!T10="","",'Exp_3 (All)'!T10)</f>
        <v>1</v>
      </c>
      <c r="L10" s="29">
        <f>IF('Exp_3 (All)'!V10="","",'Exp_3 (All)'!V10)</f>
        <v>1</v>
      </c>
      <c r="M10" s="21">
        <f>IF('Exp_3 (All)'!X10="","",'Exp_3 (All)'!X10)</f>
        <v>1</v>
      </c>
      <c r="N10" s="29">
        <f>IF('Exp_3 (All)'!Z10="","",'Exp_3 (All)'!Z10)</f>
        <v>1</v>
      </c>
      <c r="O10" s="21">
        <f>IF('Exp_3 (All)'!AB10="","",'Exp_3 (All)'!AB10)</f>
        <v>1</v>
      </c>
      <c r="P10" s="29">
        <f>IF('Exp_3 (All)'!AD10="","",'Exp_3 (All)'!AD10)</f>
        <v>1</v>
      </c>
      <c r="Q10" s="21">
        <f>IF('Exp_3 (All)'!AF10="","",'Exp_3 (All)'!AF10)</f>
        <v>1</v>
      </c>
      <c r="R10" s="29">
        <f>IF('Exp_3 (All)'!AH10="","",'Exp_3 (All)'!AH10)</f>
        <v>1</v>
      </c>
      <c r="S10" s="21">
        <f>IF('Exp_3 (All)'!AJ10="","",'Exp_3 (All)'!AJ10)</f>
        <v>1</v>
      </c>
      <c r="T10" s="29">
        <f>IF('Exp_3 (All)'!AL10="","",'Exp_3 (All)'!AL10)</f>
        <v>1</v>
      </c>
      <c r="U10" s="21">
        <f>IF('Exp_3 (All)'!AN10="","",'Exp_3 (All)'!AN10)</f>
        <v>1</v>
      </c>
      <c r="V10" s="29">
        <f>IF('Exp_3 (All)'!AP10="","",'Exp_3 (All)'!AP10)</f>
        <v>1</v>
      </c>
      <c r="W10" s="21">
        <f>IF('Exp_3 (All)'!AR10="","",'Exp_3 (All)'!AR10)</f>
        <v>1</v>
      </c>
      <c r="X10" s="29">
        <f>IF('Exp_3 (All)'!AT10="","",'Exp_3 (All)'!AT10)</f>
        <v>1</v>
      </c>
      <c r="Y10" s="23">
        <f t="shared" si="0"/>
        <v>23</v>
      </c>
      <c r="Z10" s="23">
        <f t="shared" si="1"/>
        <v>23</v>
      </c>
      <c r="AA10" s="50">
        <f t="shared" si="2"/>
        <v>1</v>
      </c>
    </row>
    <row r="11" spans="1:27" s="3" customFormat="1" x14ac:dyDescent="0.2">
      <c r="A11" s="7" t="str">
        <f>'Exp_3 (All)'!A11</f>
        <v>ParkJoy_3_PckErr3</v>
      </c>
      <c r="B11" s="29">
        <f>IF('Exp_3 (All)'!B11="","",'Exp_3 (All)'!B11)</f>
        <v>1</v>
      </c>
      <c r="C11" s="22">
        <f>IF('Exp_3 (All)'!D11="","",'Exp_3 (All)'!D11)</f>
        <v>1</v>
      </c>
      <c r="D11" s="29">
        <f>IF('Exp_3 (All)'!F11="","",'Exp_3 (All)'!F11)</f>
        <v>1</v>
      </c>
      <c r="E11" s="22">
        <f>IF('Exp_3 (All)'!H11="","",'Exp_3 (All)'!H11)</f>
        <v>1</v>
      </c>
      <c r="F11" s="29">
        <f>IF('Exp_3 (All)'!J11="","",'Exp_3 (All)'!J11)</f>
        <v>1</v>
      </c>
      <c r="G11" s="21">
        <f>IF('Exp_3 (All)'!L11="","",'Exp_3 (All)'!L11)</f>
        <v>1</v>
      </c>
      <c r="H11" s="29">
        <f>IF('Exp_3 (All)'!N11="","",'Exp_3 (All)'!N11)</f>
        <v>1</v>
      </c>
      <c r="I11" s="21">
        <f>IF('Exp_3 (All)'!P11="","",'Exp_3 (All)'!P11)</f>
        <v>1</v>
      </c>
      <c r="J11" s="29">
        <f>IF('Exp_3 (All)'!R11="","",'Exp_3 (All)'!R11)</f>
        <v>1</v>
      </c>
      <c r="K11" s="21">
        <f>IF('Exp_3 (All)'!T11="","",'Exp_3 (All)'!T11)</f>
        <v>1</v>
      </c>
      <c r="L11" s="29">
        <f>IF('Exp_3 (All)'!V11="","",'Exp_3 (All)'!V11)</f>
        <v>1</v>
      </c>
      <c r="M11" s="21">
        <f>IF('Exp_3 (All)'!X11="","",'Exp_3 (All)'!X11)</f>
        <v>1</v>
      </c>
      <c r="N11" s="29">
        <f>IF('Exp_3 (All)'!Z11="","",'Exp_3 (All)'!Z11)</f>
        <v>1</v>
      </c>
      <c r="O11" s="21">
        <f>IF('Exp_3 (All)'!AB11="","",'Exp_3 (All)'!AB11)</f>
        <v>1</v>
      </c>
      <c r="P11" s="29">
        <f>IF('Exp_3 (All)'!AD11="","",'Exp_3 (All)'!AD11)</f>
        <v>1</v>
      </c>
      <c r="Q11" s="21">
        <f>IF('Exp_3 (All)'!AF11="","",'Exp_3 (All)'!AF11)</f>
        <v>1</v>
      </c>
      <c r="R11" s="29">
        <f>IF('Exp_3 (All)'!AH11="","",'Exp_3 (All)'!AH11)</f>
        <v>1</v>
      </c>
      <c r="S11" s="21">
        <f>IF('Exp_3 (All)'!AJ11="","",'Exp_3 (All)'!AJ11)</f>
        <v>1</v>
      </c>
      <c r="T11" s="29">
        <f>IF('Exp_3 (All)'!AL11="","",'Exp_3 (All)'!AL11)</f>
        <v>1</v>
      </c>
      <c r="U11" s="21">
        <f>IF('Exp_3 (All)'!AN11="","",'Exp_3 (All)'!AN11)</f>
        <v>1</v>
      </c>
      <c r="V11" s="29">
        <f>IF('Exp_3 (All)'!AP11="","",'Exp_3 (All)'!AP11)</f>
        <v>1</v>
      </c>
      <c r="W11" s="21">
        <f>IF('Exp_3 (All)'!AR11="","",'Exp_3 (All)'!AR11)</f>
        <v>1</v>
      </c>
      <c r="X11" s="29">
        <f>IF('Exp_3 (All)'!AT11="","",'Exp_3 (All)'!AT11)</f>
        <v>1</v>
      </c>
      <c r="Y11" s="23">
        <f t="shared" si="0"/>
        <v>23</v>
      </c>
      <c r="Z11" s="23">
        <f t="shared" si="1"/>
        <v>23</v>
      </c>
      <c r="AA11" s="50">
        <f t="shared" si="2"/>
        <v>1</v>
      </c>
    </row>
    <row r="12" spans="1:27" s="3" customFormat="1" x14ac:dyDescent="0.2">
      <c r="A12" s="7" t="str">
        <f>'Exp_3 (All)'!A12</f>
        <v>ParkJoy_8_PckErr1</v>
      </c>
      <c r="B12" s="29">
        <f>IF('Exp_3 (All)'!B12="","",'Exp_3 (All)'!B12)</f>
        <v>1</v>
      </c>
      <c r="C12" s="22">
        <f>IF('Exp_3 (All)'!D12="","",'Exp_3 (All)'!D12)</f>
        <v>1</v>
      </c>
      <c r="D12" s="29">
        <f>IF('Exp_3 (All)'!F12="","",'Exp_3 (All)'!F12)</f>
        <v>1</v>
      </c>
      <c r="E12" s="22">
        <f>IF('Exp_3 (All)'!H12="","",'Exp_3 (All)'!H12)</f>
        <v>1</v>
      </c>
      <c r="F12" s="29">
        <f>IF('Exp_3 (All)'!J12="","",'Exp_3 (All)'!J12)</f>
        <v>1</v>
      </c>
      <c r="G12" s="21">
        <f>IF('Exp_3 (All)'!L12="","",'Exp_3 (All)'!L12)</f>
        <v>1</v>
      </c>
      <c r="H12" s="29">
        <f>IF('Exp_3 (All)'!N12="","",'Exp_3 (All)'!N12)</f>
        <v>1</v>
      </c>
      <c r="I12" s="21">
        <f>IF('Exp_3 (All)'!P12="","",'Exp_3 (All)'!P12)</f>
        <v>1</v>
      </c>
      <c r="J12" s="29">
        <f>IF('Exp_3 (All)'!R12="","",'Exp_3 (All)'!R12)</f>
        <v>1</v>
      </c>
      <c r="K12" s="21">
        <f>IF('Exp_3 (All)'!T12="","",'Exp_3 (All)'!T12)</f>
        <v>1</v>
      </c>
      <c r="L12" s="29">
        <f>IF('Exp_3 (All)'!V12="","",'Exp_3 (All)'!V12)</f>
        <v>1</v>
      </c>
      <c r="M12" s="21">
        <f>IF('Exp_3 (All)'!X12="","",'Exp_3 (All)'!X12)</f>
        <v>1</v>
      </c>
      <c r="N12" s="29">
        <f>IF('Exp_3 (All)'!Z12="","",'Exp_3 (All)'!Z12)</f>
        <v>1</v>
      </c>
      <c r="O12" s="21">
        <f>IF('Exp_3 (All)'!AB12="","",'Exp_3 (All)'!AB12)</f>
        <v>1</v>
      </c>
      <c r="P12" s="29">
        <f>IF('Exp_3 (All)'!AD12="","",'Exp_3 (All)'!AD12)</f>
        <v>1</v>
      </c>
      <c r="Q12" s="21">
        <f>IF('Exp_3 (All)'!AF12="","",'Exp_3 (All)'!AF12)</f>
        <v>1</v>
      </c>
      <c r="R12" s="29">
        <f>IF('Exp_3 (All)'!AH12="","",'Exp_3 (All)'!AH12)</f>
        <v>1</v>
      </c>
      <c r="S12" s="21">
        <f>IF('Exp_3 (All)'!AJ12="","",'Exp_3 (All)'!AJ12)</f>
        <v>1</v>
      </c>
      <c r="T12" s="29">
        <f>IF('Exp_3 (All)'!AL12="","",'Exp_3 (All)'!AL12)</f>
        <v>1</v>
      </c>
      <c r="U12" s="21">
        <f>IF('Exp_3 (All)'!AN12="","",'Exp_3 (All)'!AN12)</f>
        <v>1</v>
      </c>
      <c r="V12" s="29">
        <f>IF('Exp_3 (All)'!AP12="","",'Exp_3 (All)'!AP12)</f>
        <v>1</v>
      </c>
      <c r="W12" s="21">
        <f>IF('Exp_3 (All)'!AR12="","",'Exp_3 (All)'!AR12)</f>
        <v>1</v>
      </c>
      <c r="X12" s="29">
        <f>IF('Exp_3 (All)'!AT12="","",'Exp_3 (All)'!AT12)</f>
        <v>1</v>
      </c>
      <c r="Y12" s="23">
        <f t="shared" si="0"/>
        <v>23</v>
      </c>
      <c r="Z12" s="23">
        <f t="shared" si="1"/>
        <v>23</v>
      </c>
      <c r="AA12" s="50">
        <f t="shared" si="2"/>
        <v>1</v>
      </c>
    </row>
    <row r="13" spans="1:27" s="3" customFormat="1" x14ac:dyDescent="0.2">
      <c r="A13" s="7" t="str">
        <f>'Exp_3 (All)'!A13</f>
        <v>ParkJoy_8_PckErr3</v>
      </c>
      <c r="B13" s="29">
        <f>IF('Exp_3 (All)'!B13="","",'Exp_3 (All)'!B13)</f>
        <v>1</v>
      </c>
      <c r="C13" s="22">
        <f>IF('Exp_3 (All)'!D13="","",'Exp_3 (All)'!D13)</f>
        <v>1</v>
      </c>
      <c r="D13" s="29">
        <f>IF('Exp_3 (All)'!F13="","",'Exp_3 (All)'!F13)</f>
        <v>1</v>
      </c>
      <c r="E13" s="22">
        <f>IF('Exp_3 (All)'!H13="","",'Exp_3 (All)'!H13)</f>
        <v>1</v>
      </c>
      <c r="F13" s="29">
        <f>IF('Exp_3 (All)'!J13="","",'Exp_3 (All)'!J13)</f>
        <v>1</v>
      </c>
      <c r="G13" s="21">
        <f>IF('Exp_3 (All)'!L13="","",'Exp_3 (All)'!L13)</f>
        <v>1</v>
      </c>
      <c r="H13" s="29">
        <f>IF('Exp_3 (All)'!N13="","",'Exp_3 (All)'!N13)</f>
        <v>1</v>
      </c>
      <c r="I13" s="21">
        <f>IF('Exp_3 (All)'!P13="","",'Exp_3 (All)'!P13)</f>
        <v>1</v>
      </c>
      <c r="J13" s="29">
        <f>IF('Exp_3 (All)'!R13="","",'Exp_3 (All)'!R13)</f>
        <v>1</v>
      </c>
      <c r="K13" s="21">
        <f>IF('Exp_3 (All)'!T13="","",'Exp_3 (All)'!T13)</f>
        <v>1</v>
      </c>
      <c r="L13" s="29">
        <f>IF('Exp_3 (All)'!V13="","",'Exp_3 (All)'!V13)</f>
        <v>1</v>
      </c>
      <c r="M13" s="21">
        <f>IF('Exp_3 (All)'!X13="","",'Exp_3 (All)'!X13)</f>
        <v>1</v>
      </c>
      <c r="N13" s="29">
        <f>IF('Exp_3 (All)'!Z13="","",'Exp_3 (All)'!Z13)</f>
        <v>1</v>
      </c>
      <c r="O13" s="21">
        <f>IF('Exp_3 (All)'!AB13="","",'Exp_3 (All)'!AB13)</f>
        <v>1</v>
      </c>
      <c r="P13" s="29">
        <f>IF('Exp_3 (All)'!AD13="","",'Exp_3 (All)'!AD13)</f>
        <v>1</v>
      </c>
      <c r="Q13" s="21">
        <f>IF('Exp_3 (All)'!AF13="","",'Exp_3 (All)'!AF13)</f>
        <v>1</v>
      </c>
      <c r="R13" s="29">
        <f>IF('Exp_3 (All)'!AH13="","",'Exp_3 (All)'!AH13)</f>
        <v>1</v>
      </c>
      <c r="S13" s="21">
        <f>IF('Exp_3 (All)'!AJ13="","",'Exp_3 (All)'!AJ13)</f>
        <v>1</v>
      </c>
      <c r="T13" s="29">
        <f>IF('Exp_3 (All)'!AL13="","",'Exp_3 (All)'!AL13)</f>
        <v>1</v>
      </c>
      <c r="U13" s="21">
        <f>IF('Exp_3 (All)'!AN13="","",'Exp_3 (All)'!AN13)</f>
        <v>1</v>
      </c>
      <c r="V13" s="29">
        <f>IF('Exp_3 (All)'!AP13="","",'Exp_3 (All)'!AP13)</f>
        <v>1</v>
      </c>
      <c r="W13" s="21">
        <f>IF('Exp_3 (All)'!AR13="","",'Exp_3 (All)'!AR13)</f>
        <v>1</v>
      </c>
      <c r="X13" s="29">
        <f>IF('Exp_3 (All)'!AT13="","",'Exp_3 (All)'!AT13)</f>
        <v>1</v>
      </c>
      <c r="Y13" s="23">
        <f t="shared" si="0"/>
        <v>23</v>
      </c>
      <c r="Z13" s="23">
        <f t="shared" si="1"/>
        <v>23</v>
      </c>
      <c r="AA13" s="50">
        <f t="shared" si="2"/>
        <v>1</v>
      </c>
    </row>
    <row r="14" spans="1:27" s="3" customFormat="1" x14ac:dyDescent="0.2">
      <c r="A14" s="7" t="str">
        <f>'Exp_3 (All)'!A14</f>
        <v>ParkJoy_10_PckErr1</v>
      </c>
      <c r="B14" s="29">
        <f>IF('Exp_3 (All)'!B14="","",'Exp_3 (All)'!B14)</f>
        <v>1</v>
      </c>
      <c r="C14" s="22">
        <f>IF('Exp_3 (All)'!D14="","",'Exp_3 (All)'!D14)</f>
        <v>1</v>
      </c>
      <c r="D14" s="29">
        <f>IF('Exp_3 (All)'!F14="","",'Exp_3 (All)'!F14)</f>
        <v>1</v>
      </c>
      <c r="E14" s="22">
        <f>IF('Exp_3 (All)'!H14="","",'Exp_3 (All)'!H14)</f>
        <v>1</v>
      </c>
      <c r="F14" s="29">
        <f>IF('Exp_3 (All)'!J14="","",'Exp_3 (All)'!J14)</f>
        <v>1</v>
      </c>
      <c r="G14" s="21">
        <f>IF('Exp_3 (All)'!L14="","",'Exp_3 (All)'!L14)</f>
        <v>1</v>
      </c>
      <c r="H14" s="29">
        <f>IF('Exp_3 (All)'!N14="","",'Exp_3 (All)'!N14)</f>
        <v>1</v>
      </c>
      <c r="I14" s="21">
        <f>IF('Exp_3 (All)'!P14="","",'Exp_3 (All)'!P14)</f>
        <v>1</v>
      </c>
      <c r="J14" s="29">
        <f>IF('Exp_3 (All)'!R14="","",'Exp_3 (All)'!R14)</f>
        <v>1</v>
      </c>
      <c r="K14" s="21">
        <f>IF('Exp_3 (All)'!T14="","",'Exp_3 (All)'!T14)</f>
        <v>1</v>
      </c>
      <c r="L14" s="29">
        <f>IF('Exp_3 (All)'!V14="","",'Exp_3 (All)'!V14)</f>
        <v>1</v>
      </c>
      <c r="M14" s="21">
        <f>IF('Exp_3 (All)'!X14="","",'Exp_3 (All)'!X14)</f>
        <v>1</v>
      </c>
      <c r="N14" s="29">
        <f>IF('Exp_3 (All)'!Z14="","",'Exp_3 (All)'!Z14)</f>
        <v>1</v>
      </c>
      <c r="O14" s="21">
        <f>IF('Exp_3 (All)'!AB14="","",'Exp_3 (All)'!AB14)</f>
        <v>1</v>
      </c>
      <c r="P14" s="29">
        <f>IF('Exp_3 (All)'!AD14="","",'Exp_3 (All)'!AD14)</f>
        <v>1</v>
      </c>
      <c r="Q14" s="21">
        <f>IF('Exp_3 (All)'!AF14="","",'Exp_3 (All)'!AF14)</f>
        <v>1</v>
      </c>
      <c r="R14" s="29">
        <f>IF('Exp_3 (All)'!AH14="","",'Exp_3 (All)'!AH14)</f>
        <v>1</v>
      </c>
      <c r="S14" s="21">
        <f>IF('Exp_3 (All)'!AJ14="","",'Exp_3 (All)'!AJ14)</f>
        <v>1</v>
      </c>
      <c r="T14" s="29">
        <f>IF('Exp_3 (All)'!AL14="","",'Exp_3 (All)'!AL14)</f>
        <v>1</v>
      </c>
      <c r="U14" s="21">
        <f>IF('Exp_3 (All)'!AN14="","",'Exp_3 (All)'!AN14)</f>
        <v>1</v>
      </c>
      <c r="V14" s="29">
        <f>IF('Exp_3 (All)'!AP14="","",'Exp_3 (All)'!AP14)</f>
        <v>1</v>
      </c>
      <c r="W14" s="21">
        <f>IF('Exp_3 (All)'!AR14="","",'Exp_3 (All)'!AR14)</f>
        <v>1</v>
      </c>
      <c r="X14" s="29">
        <f>IF('Exp_3 (All)'!AT14="","",'Exp_3 (All)'!AT14)</f>
        <v>1</v>
      </c>
      <c r="Y14" s="23">
        <f t="shared" si="0"/>
        <v>23</v>
      </c>
      <c r="Z14" s="23">
        <f t="shared" si="1"/>
        <v>23</v>
      </c>
      <c r="AA14" s="50">
        <f t="shared" si="2"/>
        <v>1</v>
      </c>
    </row>
    <row r="15" spans="1:27" s="3" customFormat="1" x14ac:dyDescent="0.2">
      <c r="A15" s="7" t="str">
        <f>'Exp_3 (All)'!A15</f>
        <v>ParkJoy_10_PckErr3</v>
      </c>
      <c r="B15" s="29">
        <f>IF('Exp_3 (All)'!B15="","",'Exp_3 (All)'!B15)</f>
        <v>1</v>
      </c>
      <c r="C15" s="22">
        <f>IF('Exp_3 (All)'!D15="","",'Exp_3 (All)'!D15)</f>
        <v>1</v>
      </c>
      <c r="D15" s="29">
        <f>IF('Exp_3 (All)'!F15="","",'Exp_3 (All)'!F15)</f>
        <v>1</v>
      </c>
      <c r="E15" s="22">
        <f>IF('Exp_3 (All)'!H15="","",'Exp_3 (All)'!H15)</f>
        <v>1</v>
      </c>
      <c r="F15" s="29">
        <f>IF('Exp_3 (All)'!J15="","",'Exp_3 (All)'!J15)</f>
        <v>1</v>
      </c>
      <c r="G15" s="21">
        <f>IF('Exp_3 (All)'!L15="","",'Exp_3 (All)'!L15)</f>
        <v>1</v>
      </c>
      <c r="H15" s="29">
        <f>IF('Exp_3 (All)'!N15="","",'Exp_3 (All)'!N15)</f>
        <v>1</v>
      </c>
      <c r="I15" s="21">
        <f>IF('Exp_3 (All)'!P15="","",'Exp_3 (All)'!P15)</f>
        <v>1</v>
      </c>
      <c r="J15" s="29">
        <f>IF('Exp_3 (All)'!R15="","",'Exp_3 (All)'!R15)</f>
        <v>1</v>
      </c>
      <c r="K15" s="21">
        <f>IF('Exp_3 (All)'!T15="","",'Exp_3 (All)'!T15)</f>
        <v>1</v>
      </c>
      <c r="L15" s="29">
        <f>IF('Exp_3 (All)'!V15="","",'Exp_3 (All)'!V15)</f>
        <v>1</v>
      </c>
      <c r="M15" s="21">
        <f>IF('Exp_3 (All)'!X15="","",'Exp_3 (All)'!X15)</f>
        <v>1</v>
      </c>
      <c r="N15" s="29">
        <f>IF('Exp_3 (All)'!Z15="","",'Exp_3 (All)'!Z15)</f>
        <v>1</v>
      </c>
      <c r="O15" s="21">
        <f>IF('Exp_3 (All)'!AB15="","",'Exp_3 (All)'!AB15)</f>
        <v>1</v>
      </c>
      <c r="P15" s="29">
        <f>IF('Exp_3 (All)'!AD15="","",'Exp_3 (All)'!AD15)</f>
        <v>1</v>
      </c>
      <c r="Q15" s="21">
        <f>IF('Exp_3 (All)'!AF15="","",'Exp_3 (All)'!AF15)</f>
        <v>1</v>
      </c>
      <c r="R15" s="29">
        <f>IF('Exp_3 (All)'!AH15="","",'Exp_3 (All)'!AH15)</f>
        <v>1</v>
      </c>
      <c r="S15" s="21">
        <f>IF('Exp_3 (All)'!AJ15="","",'Exp_3 (All)'!AJ15)</f>
        <v>1</v>
      </c>
      <c r="T15" s="29">
        <f>IF('Exp_3 (All)'!AL15="","",'Exp_3 (All)'!AL15)</f>
        <v>1</v>
      </c>
      <c r="U15" s="21">
        <f>IF('Exp_3 (All)'!AN15="","",'Exp_3 (All)'!AN15)</f>
        <v>1</v>
      </c>
      <c r="V15" s="29">
        <f>IF('Exp_3 (All)'!AP15="","",'Exp_3 (All)'!AP15)</f>
        <v>1</v>
      </c>
      <c r="W15" s="21">
        <f>IF('Exp_3 (All)'!AR15="","",'Exp_3 (All)'!AR15)</f>
        <v>1</v>
      </c>
      <c r="X15" s="29">
        <f>IF('Exp_3 (All)'!AT15="","",'Exp_3 (All)'!AT15)</f>
        <v>1</v>
      </c>
      <c r="Y15" s="23">
        <f t="shared" si="0"/>
        <v>23</v>
      </c>
      <c r="Z15" s="23">
        <f t="shared" si="1"/>
        <v>23</v>
      </c>
      <c r="AA15" s="50">
        <f t="shared" si="2"/>
        <v>1</v>
      </c>
    </row>
    <row r="16" spans="1:27" s="3" customFormat="1" x14ac:dyDescent="0.2">
      <c r="A16" s="7" t="str">
        <f>'Exp_3 (All)'!A16</f>
        <v>ParkJoy_11_PckErr1</v>
      </c>
      <c r="B16" s="29">
        <f>IF('Exp_3 (All)'!B16="","",'Exp_3 (All)'!B16)</f>
        <v>1</v>
      </c>
      <c r="C16" s="22">
        <f>IF('Exp_3 (All)'!D16="","",'Exp_3 (All)'!D16)</f>
        <v>1</v>
      </c>
      <c r="D16" s="29">
        <f>IF('Exp_3 (All)'!F16="","",'Exp_3 (All)'!F16)</f>
        <v>1</v>
      </c>
      <c r="E16" s="22">
        <f>IF('Exp_3 (All)'!H16="","",'Exp_3 (All)'!H16)</f>
        <v>1</v>
      </c>
      <c r="F16" s="29">
        <f>IF('Exp_3 (All)'!J16="","",'Exp_3 (All)'!J16)</f>
        <v>1</v>
      </c>
      <c r="G16" s="21">
        <f>IF('Exp_3 (All)'!L16="","",'Exp_3 (All)'!L16)</f>
        <v>1</v>
      </c>
      <c r="H16" s="29">
        <f>IF('Exp_3 (All)'!N16="","",'Exp_3 (All)'!N16)</f>
        <v>1</v>
      </c>
      <c r="I16" s="21">
        <f>IF('Exp_3 (All)'!P16="","",'Exp_3 (All)'!P16)</f>
        <v>1</v>
      </c>
      <c r="J16" s="29">
        <f>IF('Exp_3 (All)'!R16="","",'Exp_3 (All)'!R16)</f>
        <v>1</v>
      </c>
      <c r="K16" s="21">
        <f>IF('Exp_3 (All)'!T16="","",'Exp_3 (All)'!T16)</f>
        <v>1</v>
      </c>
      <c r="L16" s="29">
        <f>IF('Exp_3 (All)'!V16="","",'Exp_3 (All)'!V16)</f>
        <v>1</v>
      </c>
      <c r="M16" s="21">
        <f>IF('Exp_3 (All)'!X16="","",'Exp_3 (All)'!X16)</f>
        <v>1</v>
      </c>
      <c r="N16" s="29">
        <f>IF('Exp_3 (All)'!Z16="","",'Exp_3 (All)'!Z16)</f>
        <v>1</v>
      </c>
      <c r="O16" s="21">
        <f>IF('Exp_3 (All)'!AB16="","",'Exp_3 (All)'!AB16)</f>
        <v>1</v>
      </c>
      <c r="P16" s="29">
        <f>IF('Exp_3 (All)'!AD16="","",'Exp_3 (All)'!AD16)</f>
        <v>1</v>
      </c>
      <c r="Q16" s="21">
        <f>IF('Exp_3 (All)'!AF16="","",'Exp_3 (All)'!AF16)</f>
        <v>1</v>
      </c>
      <c r="R16" s="29">
        <f>IF('Exp_3 (All)'!AH16="","",'Exp_3 (All)'!AH16)</f>
        <v>1</v>
      </c>
      <c r="S16" s="21">
        <f>IF('Exp_3 (All)'!AJ16="","",'Exp_3 (All)'!AJ16)</f>
        <v>1</v>
      </c>
      <c r="T16" s="29">
        <f>IF('Exp_3 (All)'!AL16="","",'Exp_3 (All)'!AL16)</f>
        <v>1</v>
      </c>
      <c r="U16" s="21">
        <f>IF('Exp_3 (All)'!AN16="","",'Exp_3 (All)'!AN16)</f>
        <v>1</v>
      </c>
      <c r="V16" s="29">
        <f>IF('Exp_3 (All)'!AP16="","",'Exp_3 (All)'!AP16)</f>
        <v>1</v>
      </c>
      <c r="W16" s="21">
        <f>IF('Exp_3 (All)'!AR16="","",'Exp_3 (All)'!AR16)</f>
        <v>1</v>
      </c>
      <c r="X16" s="29">
        <f>IF('Exp_3 (All)'!AT16="","",'Exp_3 (All)'!AT16)</f>
        <v>1</v>
      </c>
      <c r="Y16" s="23">
        <f t="shared" si="0"/>
        <v>23</v>
      </c>
      <c r="Z16" s="23">
        <f t="shared" si="1"/>
        <v>23</v>
      </c>
      <c r="AA16" s="50">
        <f t="shared" si="2"/>
        <v>1</v>
      </c>
    </row>
    <row r="17" spans="1:27" s="3" customFormat="1" x14ac:dyDescent="0.2">
      <c r="A17" s="7" t="str">
        <f>'Exp_3 (All)'!A17</f>
        <v>ParkJoy_11_PckErr3</v>
      </c>
      <c r="B17" s="29">
        <f>IF('Exp_3 (All)'!B17="","",'Exp_3 (All)'!B17)</f>
        <v>1</v>
      </c>
      <c r="C17" s="22">
        <f>IF('Exp_3 (All)'!D17="","",'Exp_3 (All)'!D17)</f>
        <v>1</v>
      </c>
      <c r="D17" s="29">
        <f>IF('Exp_3 (All)'!F17="","",'Exp_3 (All)'!F17)</f>
        <v>1</v>
      </c>
      <c r="E17" s="22">
        <f>IF('Exp_3 (All)'!H17="","",'Exp_3 (All)'!H17)</f>
        <v>1</v>
      </c>
      <c r="F17" s="29">
        <f>IF('Exp_3 (All)'!J17="","",'Exp_3 (All)'!J17)</f>
        <v>1</v>
      </c>
      <c r="G17" s="21">
        <f>IF('Exp_3 (All)'!L17="","",'Exp_3 (All)'!L17)</f>
        <v>1</v>
      </c>
      <c r="H17" s="29">
        <f>IF('Exp_3 (All)'!N17="","",'Exp_3 (All)'!N17)</f>
        <v>1</v>
      </c>
      <c r="I17" s="21">
        <f>IF('Exp_3 (All)'!P17="","",'Exp_3 (All)'!P17)</f>
        <v>1</v>
      </c>
      <c r="J17" s="29">
        <f>IF('Exp_3 (All)'!R17="","",'Exp_3 (All)'!R17)</f>
        <v>1</v>
      </c>
      <c r="K17" s="21">
        <f>IF('Exp_3 (All)'!T17="","",'Exp_3 (All)'!T17)</f>
        <v>1</v>
      </c>
      <c r="L17" s="29">
        <f>IF('Exp_3 (All)'!V17="","",'Exp_3 (All)'!V17)</f>
        <v>1</v>
      </c>
      <c r="M17" s="21">
        <f>IF('Exp_3 (All)'!X17="","",'Exp_3 (All)'!X17)</f>
        <v>1</v>
      </c>
      <c r="N17" s="29">
        <f>IF('Exp_3 (All)'!Z17="","",'Exp_3 (All)'!Z17)</f>
        <v>1</v>
      </c>
      <c r="O17" s="21">
        <f>IF('Exp_3 (All)'!AB17="","",'Exp_3 (All)'!AB17)</f>
        <v>1</v>
      </c>
      <c r="P17" s="29">
        <f>IF('Exp_3 (All)'!AD17="","",'Exp_3 (All)'!AD17)</f>
        <v>1</v>
      </c>
      <c r="Q17" s="21">
        <f>IF('Exp_3 (All)'!AF17="","",'Exp_3 (All)'!AF17)</f>
        <v>1</v>
      </c>
      <c r="R17" s="29">
        <f>IF('Exp_3 (All)'!AH17="","",'Exp_3 (All)'!AH17)</f>
        <v>1</v>
      </c>
      <c r="S17" s="21">
        <f>IF('Exp_3 (All)'!AJ17="","",'Exp_3 (All)'!AJ17)</f>
        <v>1</v>
      </c>
      <c r="T17" s="29">
        <f>IF('Exp_3 (All)'!AL17="","",'Exp_3 (All)'!AL17)</f>
        <v>1</v>
      </c>
      <c r="U17" s="21">
        <f>IF('Exp_3 (All)'!AN17="","",'Exp_3 (All)'!AN17)</f>
        <v>1</v>
      </c>
      <c r="V17" s="29">
        <f>IF('Exp_3 (All)'!AP17="","",'Exp_3 (All)'!AP17)</f>
        <v>1</v>
      </c>
      <c r="W17" s="21">
        <f>IF('Exp_3 (All)'!AR17="","",'Exp_3 (All)'!AR17)</f>
        <v>1</v>
      </c>
      <c r="X17" s="29">
        <f>IF('Exp_3 (All)'!AT17="","",'Exp_3 (All)'!AT17)</f>
        <v>1</v>
      </c>
      <c r="Y17" s="23">
        <f t="shared" si="0"/>
        <v>23</v>
      </c>
      <c r="Z17" s="23">
        <f t="shared" si="1"/>
        <v>23</v>
      </c>
      <c r="AA17" s="50">
        <f t="shared" si="2"/>
        <v>1</v>
      </c>
    </row>
    <row r="18" spans="1:27" s="3" customFormat="1" x14ac:dyDescent="0.2">
      <c r="A18" s="7" t="str">
        <f>'Exp_3 (All)'!A18</f>
        <v>ParkJoy_12_PckErr1</v>
      </c>
      <c r="B18" s="29">
        <f>IF('Exp_3 (All)'!B18="","",'Exp_3 (All)'!B18)</f>
        <v>1</v>
      </c>
      <c r="C18" s="22">
        <f>IF('Exp_3 (All)'!D18="","",'Exp_3 (All)'!D18)</f>
        <v>1</v>
      </c>
      <c r="D18" s="29">
        <f>IF('Exp_3 (All)'!F18="","",'Exp_3 (All)'!F18)</f>
        <v>1</v>
      </c>
      <c r="E18" s="22">
        <f>IF('Exp_3 (All)'!H18="","",'Exp_3 (All)'!H18)</f>
        <v>1</v>
      </c>
      <c r="F18" s="29">
        <f>IF('Exp_3 (All)'!J18="","",'Exp_3 (All)'!J18)</f>
        <v>1</v>
      </c>
      <c r="G18" s="21">
        <f>IF('Exp_3 (All)'!L18="","",'Exp_3 (All)'!L18)</f>
        <v>1</v>
      </c>
      <c r="H18" s="29">
        <f>IF('Exp_3 (All)'!N18="","",'Exp_3 (All)'!N18)</f>
        <v>1</v>
      </c>
      <c r="I18" s="21">
        <f>IF('Exp_3 (All)'!P18="","",'Exp_3 (All)'!P18)</f>
        <v>1</v>
      </c>
      <c r="J18" s="29">
        <f>IF('Exp_3 (All)'!R18="","",'Exp_3 (All)'!R18)</f>
        <v>1</v>
      </c>
      <c r="K18" s="21">
        <f>IF('Exp_3 (All)'!T18="","",'Exp_3 (All)'!T18)</f>
        <v>1</v>
      </c>
      <c r="L18" s="29">
        <f>IF('Exp_3 (All)'!V18="","",'Exp_3 (All)'!V18)</f>
        <v>1</v>
      </c>
      <c r="M18" s="21">
        <f>IF('Exp_3 (All)'!X18="","",'Exp_3 (All)'!X18)</f>
        <v>1</v>
      </c>
      <c r="N18" s="29">
        <f>IF('Exp_3 (All)'!Z18="","",'Exp_3 (All)'!Z18)</f>
        <v>1</v>
      </c>
      <c r="O18" s="21">
        <f>IF('Exp_3 (All)'!AB18="","",'Exp_3 (All)'!AB18)</f>
        <v>1</v>
      </c>
      <c r="P18" s="29">
        <f>IF('Exp_3 (All)'!AD18="","",'Exp_3 (All)'!AD18)</f>
        <v>1</v>
      </c>
      <c r="Q18" s="21">
        <f>IF('Exp_3 (All)'!AF18="","",'Exp_3 (All)'!AF18)</f>
        <v>1</v>
      </c>
      <c r="R18" s="29">
        <f>IF('Exp_3 (All)'!AH18="","",'Exp_3 (All)'!AH18)</f>
        <v>1</v>
      </c>
      <c r="S18" s="21">
        <f>IF('Exp_3 (All)'!AJ18="","",'Exp_3 (All)'!AJ18)</f>
        <v>1</v>
      </c>
      <c r="T18" s="29">
        <f>IF('Exp_3 (All)'!AL18="","",'Exp_3 (All)'!AL18)</f>
        <v>1</v>
      </c>
      <c r="U18" s="21">
        <f>IF('Exp_3 (All)'!AN18="","",'Exp_3 (All)'!AN18)</f>
        <v>1</v>
      </c>
      <c r="V18" s="29">
        <f>IF('Exp_3 (All)'!AP18="","",'Exp_3 (All)'!AP18)</f>
        <v>1</v>
      </c>
      <c r="W18" s="21">
        <f>IF('Exp_3 (All)'!AR18="","",'Exp_3 (All)'!AR18)</f>
        <v>1</v>
      </c>
      <c r="X18" s="29">
        <f>IF('Exp_3 (All)'!AT18="","",'Exp_3 (All)'!AT18)</f>
        <v>1</v>
      </c>
      <c r="Y18" s="23">
        <f t="shared" si="0"/>
        <v>23</v>
      </c>
      <c r="Z18" s="23">
        <f t="shared" si="1"/>
        <v>23</v>
      </c>
      <c r="AA18" s="50">
        <f t="shared" si="2"/>
        <v>1</v>
      </c>
    </row>
    <row r="19" spans="1:27" s="3" customFormat="1" x14ac:dyDescent="0.2">
      <c r="A19" s="7" t="str">
        <f>'Exp_3 (All)'!A19</f>
        <v>ParkJoy_12_PckErr3</v>
      </c>
      <c r="B19" s="29">
        <f>IF('Exp_3 (All)'!B19="","",'Exp_3 (All)'!B19)</f>
        <v>1</v>
      </c>
      <c r="C19" s="22">
        <f>IF('Exp_3 (All)'!D19="","",'Exp_3 (All)'!D19)</f>
        <v>1</v>
      </c>
      <c r="D19" s="29">
        <f>IF('Exp_3 (All)'!F19="","",'Exp_3 (All)'!F19)</f>
        <v>1</v>
      </c>
      <c r="E19" s="22">
        <f>IF('Exp_3 (All)'!H19="","",'Exp_3 (All)'!H19)</f>
        <v>1</v>
      </c>
      <c r="F19" s="29">
        <f>IF('Exp_3 (All)'!J19="","",'Exp_3 (All)'!J19)</f>
        <v>1</v>
      </c>
      <c r="G19" s="21">
        <f>IF('Exp_3 (All)'!L19="","",'Exp_3 (All)'!L19)</f>
        <v>1</v>
      </c>
      <c r="H19" s="29">
        <f>IF('Exp_3 (All)'!N19="","",'Exp_3 (All)'!N19)</f>
        <v>1</v>
      </c>
      <c r="I19" s="21">
        <f>IF('Exp_3 (All)'!P19="","",'Exp_3 (All)'!P19)</f>
        <v>1</v>
      </c>
      <c r="J19" s="29">
        <f>IF('Exp_3 (All)'!R19="","",'Exp_3 (All)'!R19)</f>
        <v>1</v>
      </c>
      <c r="K19" s="21">
        <f>IF('Exp_3 (All)'!T19="","",'Exp_3 (All)'!T19)</f>
        <v>1</v>
      </c>
      <c r="L19" s="29">
        <f>IF('Exp_3 (All)'!V19="","",'Exp_3 (All)'!V19)</f>
        <v>1</v>
      </c>
      <c r="M19" s="21">
        <f>IF('Exp_3 (All)'!X19="","",'Exp_3 (All)'!X19)</f>
        <v>1</v>
      </c>
      <c r="N19" s="29">
        <f>IF('Exp_3 (All)'!Z19="","",'Exp_3 (All)'!Z19)</f>
        <v>1</v>
      </c>
      <c r="O19" s="21">
        <f>IF('Exp_3 (All)'!AB19="","",'Exp_3 (All)'!AB19)</f>
        <v>1</v>
      </c>
      <c r="P19" s="29">
        <f>IF('Exp_3 (All)'!AD19="","",'Exp_3 (All)'!AD19)</f>
        <v>1</v>
      </c>
      <c r="Q19" s="21">
        <f>IF('Exp_3 (All)'!AF19="","",'Exp_3 (All)'!AF19)</f>
        <v>1</v>
      </c>
      <c r="R19" s="29">
        <f>IF('Exp_3 (All)'!AH19="","",'Exp_3 (All)'!AH19)</f>
        <v>1</v>
      </c>
      <c r="S19" s="21">
        <f>IF('Exp_3 (All)'!AJ19="","",'Exp_3 (All)'!AJ19)</f>
        <v>1</v>
      </c>
      <c r="T19" s="29">
        <f>IF('Exp_3 (All)'!AL19="","",'Exp_3 (All)'!AL19)</f>
        <v>1</v>
      </c>
      <c r="U19" s="21">
        <f>IF('Exp_3 (All)'!AN19="","",'Exp_3 (All)'!AN19)</f>
        <v>1</v>
      </c>
      <c r="V19" s="29">
        <f>IF('Exp_3 (All)'!AP19="","",'Exp_3 (All)'!AP19)</f>
        <v>1</v>
      </c>
      <c r="W19" s="21">
        <f>IF('Exp_3 (All)'!AR19="","",'Exp_3 (All)'!AR19)</f>
        <v>1</v>
      </c>
      <c r="X19" s="29">
        <f>IF('Exp_3 (All)'!AT19="","",'Exp_3 (All)'!AT19)</f>
        <v>1</v>
      </c>
      <c r="Y19" s="23">
        <f t="shared" si="0"/>
        <v>23</v>
      </c>
      <c r="Z19" s="23">
        <f t="shared" si="1"/>
        <v>23</v>
      </c>
      <c r="AA19" s="50">
        <f t="shared" si="2"/>
        <v>1</v>
      </c>
    </row>
    <row r="20" spans="1:27" s="3" customFormat="1" x14ac:dyDescent="0.2">
      <c r="A20" s="7" t="str">
        <f>'Exp_3 (All)'!A20</f>
        <v>ParkJoy_14_PckErr1</v>
      </c>
      <c r="B20" s="29">
        <f>IF('Exp_3 (All)'!B20="","",'Exp_3 (All)'!B20)</f>
        <v>1</v>
      </c>
      <c r="C20" s="22">
        <f>IF('Exp_3 (All)'!D20="","",'Exp_3 (All)'!D20)</f>
        <v>1</v>
      </c>
      <c r="D20" s="29">
        <f>IF('Exp_3 (All)'!F20="","",'Exp_3 (All)'!F20)</f>
        <v>1</v>
      </c>
      <c r="E20" s="22">
        <f>IF('Exp_3 (All)'!H20="","",'Exp_3 (All)'!H20)</f>
        <v>1</v>
      </c>
      <c r="F20" s="29">
        <f>IF('Exp_3 (All)'!J20="","",'Exp_3 (All)'!J20)</f>
        <v>1</v>
      </c>
      <c r="G20" s="21">
        <f>IF('Exp_3 (All)'!L20="","",'Exp_3 (All)'!L20)</f>
        <v>1</v>
      </c>
      <c r="H20" s="29">
        <f>IF('Exp_3 (All)'!N20="","",'Exp_3 (All)'!N20)</f>
        <v>1</v>
      </c>
      <c r="I20" s="21">
        <f>IF('Exp_3 (All)'!P20="","",'Exp_3 (All)'!P20)</f>
        <v>1</v>
      </c>
      <c r="J20" s="29">
        <f>IF('Exp_3 (All)'!R20="","",'Exp_3 (All)'!R20)</f>
        <v>1</v>
      </c>
      <c r="K20" s="21">
        <f>IF('Exp_3 (All)'!T20="","",'Exp_3 (All)'!T20)</f>
        <v>1</v>
      </c>
      <c r="L20" s="29">
        <f>IF('Exp_3 (All)'!V20="","",'Exp_3 (All)'!V20)</f>
        <v>1</v>
      </c>
      <c r="M20" s="21">
        <f>IF('Exp_3 (All)'!X20="","",'Exp_3 (All)'!X20)</f>
        <v>1</v>
      </c>
      <c r="N20" s="29">
        <f>IF('Exp_3 (All)'!Z20="","",'Exp_3 (All)'!Z20)</f>
        <v>1</v>
      </c>
      <c r="O20" s="21">
        <f>IF('Exp_3 (All)'!AB20="","",'Exp_3 (All)'!AB20)</f>
        <v>1</v>
      </c>
      <c r="P20" s="29">
        <f>IF('Exp_3 (All)'!AD20="","",'Exp_3 (All)'!AD20)</f>
        <v>1</v>
      </c>
      <c r="Q20" s="21">
        <f>IF('Exp_3 (All)'!AF20="","",'Exp_3 (All)'!AF20)</f>
        <v>1</v>
      </c>
      <c r="R20" s="29">
        <f>IF('Exp_3 (All)'!AH20="","",'Exp_3 (All)'!AH20)</f>
        <v>1</v>
      </c>
      <c r="S20" s="21">
        <f>IF('Exp_3 (All)'!AJ20="","",'Exp_3 (All)'!AJ20)</f>
        <v>1</v>
      </c>
      <c r="T20" s="29">
        <f>IF('Exp_3 (All)'!AL20="","",'Exp_3 (All)'!AL20)</f>
        <v>1</v>
      </c>
      <c r="U20" s="21">
        <f>IF('Exp_3 (All)'!AN20="","",'Exp_3 (All)'!AN20)</f>
        <v>1</v>
      </c>
      <c r="V20" s="29">
        <f>IF('Exp_3 (All)'!AP20="","",'Exp_3 (All)'!AP20)</f>
        <v>1</v>
      </c>
      <c r="W20" s="21">
        <f>IF('Exp_3 (All)'!AR20="","",'Exp_3 (All)'!AR20)</f>
        <v>1</v>
      </c>
      <c r="X20" s="29">
        <f>IF('Exp_3 (All)'!AT20="","",'Exp_3 (All)'!AT20)</f>
        <v>1</v>
      </c>
      <c r="Y20" s="23">
        <f t="shared" si="0"/>
        <v>23</v>
      </c>
      <c r="Z20" s="23">
        <f t="shared" si="1"/>
        <v>23</v>
      </c>
      <c r="AA20" s="50">
        <f t="shared" si="2"/>
        <v>1</v>
      </c>
    </row>
    <row r="21" spans="1:27" s="3" customFormat="1" x14ac:dyDescent="0.2">
      <c r="A21" s="7" t="str">
        <f>'Exp_3 (All)'!A21</f>
        <v>ParkJoy_14_PckErr3</v>
      </c>
      <c r="B21" s="29">
        <f>IF('Exp_3 (All)'!B21="","",'Exp_3 (All)'!B21)</f>
        <v>1</v>
      </c>
      <c r="C21" s="22">
        <f>IF('Exp_3 (All)'!D21="","",'Exp_3 (All)'!D21)</f>
        <v>1</v>
      </c>
      <c r="D21" s="29">
        <f>IF('Exp_3 (All)'!F21="","",'Exp_3 (All)'!F21)</f>
        <v>1</v>
      </c>
      <c r="E21" s="22">
        <f>IF('Exp_3 (All)'!H21="","",'Exp_3 (All)'!H21)</f>
        <v>1</v>
      </c>
      <c r="F21" s="29">
        <f>IF('Exp_3 (All)'!J21="","",'Exp_3 (All)'!J21)</f>
        <v>1</v>
      </c>
      <c r="G21" s="21">
        <f>IF('Exp_3 (All)'!L21="","",'Exp_3 (All)'!L21)</f>
        <v>1</v>
      </c>
      <c r="H21" s="29">
        <f>IF('Exp_3 (All)'!N21="","",'Exp_3 (All)'!N21)</f>
        <v>1</v>
      </c>
      <c r="I21" s="21">
        <f>IF('Exp_3 (All)'!P21="","",'Exp_3 (All)'!P21)</f>
        <v>1</v>
      </c>
      <c r="J21" s="29">
        <f>IF('Exp_3 (All)'!R21="","",'Exp_3 (All)'!R21)</f>
        <v>1</v>
      </c>
      <c r="K21" s="21">
        <f>IF('Exp_3 (All)'!T21="","",'Exp_3 (All)'!T21)</f>
        <v>1</v>
      </c>
      <c r="L21" s="29">
        <f>IF('Exp_3 (All)'!V21="","",'Exp_3 (All)'!V21)</f>
        <v>1</v>
      </c>
      <c r="M21" s="21">
        <f>IF('Exp_3 (All)'!X21="","",'Exp_3 (All)'!X21)</f>
        <v>1</v>
      </c>
      <c r="N21" s="29">
        <f>IF('Exp_3 (All)'!Z21="","",'Exp_3 (All)'!Z21)</f>
        <v>1</v>
      </c>
      <c r="O21" s="21">
        <f>IF('Exp_3 (All)'!AB21="","",'Exp_3 (All)'!AB21)</f>
        <v>1</v>
      </c>
      <c r="P21" s="29">
        <f>IF('Exp_3 (All)'!AD21="","",'Exp_3 (All)'!AD21)</f>
        <v>1</v>
      </c>
      <c r="Q21" s="21">
        <f>IF('Exp_3 (All)'!AF21="","",'Exp_3 (All)'!AF21)</f>
        <v>1</v>
      </c>
      <c r="R21" s="29">
        <f>IF('Exp_3 (All)'!AH21="","",'Exp_3 (All)'!AH21)</f>
        <v>1</v>
      </c>
      <c r="S21" s="21">
        <f>IF('Exp_3 (All)'!AJ21="","",'Exp_3 (All)'!AJ21)</f>
        <v>1</v>
      </c>
      <c r="T21" s="29">
        <f>IF('Exp_3 (All)'!AL21="","",'Exp_3 (All)'!AL21)</f>
        <v>1</v>
      </c>
      <c r="U21" s="21">
        <f>IF('Exp_3 (All)'!AN21="","",'Exp_3 (All)'!AN21)</f>
        <v>1</v>
      </c>
      <c r="V21" s="29">
        <f>IF('Exp_3 (All)'!AP21="","",'Exp_3 (All)'!AP21)</f>
        <v>1</v>
      </c>
      <c r="W21" s="21">
        <f>IF('Exp_3 (All)'!AR21="","",'Exp_3 (All)'!AR21)</f>
        <v>1</v>
      </c>
      <c r="X21" s="29">
        <f>IF('Exp_3 (All)'!AT21="","",'Exp_3 (All)'!AT21)</f>
        <v>1</v>
      </c>
      <c r="Y21" s="23">
        <f t="shared" si="0"/>
        <v>23</v>
      </c>
      <c r="Z21" s="23">
        <f t="shared" si="1"/>
        <v>23</v>
      </c>
      <c r="AA21" s="50">
        <f t="shared" si="2"/>
        <v>1</v>
      </c>
    </row>
    <row r="22" spans="1:27" s="3" customFormat="1" x14ac:dyDescent="0.2">
      <c r="A22" s="7" t="str">
        <f>'Exp_3 (All)'!A22</f>
        <v>ParkJoy_15_PckErr1</v>
      </c>
      <c r="B22" s="29">
        <f>IF('Exp_3 (All)'!B22="","",'Exp_3 (All)'!B22)</f>
        <v>1</v>
      </c>
      <c r="C22" s="22">
        <f>IF('Exp_3 (All)'!D22="","",'Exp_3 (All)'!D22)</f>
        <v>1</v>
      </c>
      <c r="D22" s="29">
        <f>IF('Exp_3 (All)'!F22="","",'Exp_3 (All)'!F22)</f>
        <v>1</v>
      </c>
      <c r="E22" s="22">
        <f>IF('Exp_3 (All)'!H22="","",'Exp_3 (All)'!H22)</f>
        <v>1</v>
      </c>
      <c r="F22" s="29">
        <f>IF('Exp_3 (All)'!J22="","",'Exp_3 (All)'!J22)</f>
        <v>1</v>
      </c>
      <c r="G22" s="21">
        <f>IF('Exp_3 (All)'!L22="","",'Exp_3 (All)'!L22)</f>
        <v>1</v>
      </c>
      <c r="H22" s="29">
        <f>IF('Exp_3 (All)'!N22="","",'Exp_3 (All)'!N22)</f>
        <v>1</v>
      </c>
      <c r="I22" s="21">
        <f>IF('Exp_3 (All)'!P22="","",'Exp_3 (All)'!P22)</f>
        <v>1</v>
      </c>
      <c r="J22" s="29">
        <f>IF('Exp_3 (All)'!R22="","",'Exp_3 (All)'!R22)</f>
        <v>1</v>
      </c>
      <c r="K22" s="21">
        <f>IF('Exp_3 (All)'!T22="","",'Exp_3 (All)'!T22)</f>
        <v>1</v>
      </c>
      <c r="L22" s="29">
        <f>IF('Exp_3 (All)'!V22="","",'Exp_3 (All)'!V22)</f>
        <v>1</v>
      </c>
      <c r="M22" s="21">
        <f>IF('Exp_3 (All)'!X22="","",'Exp_3 (All)'!X22)</f>
        <v>1</v>
      </c>
      <c r="N22" s="29">
        <f>IF('Exp_3 (All)'!Z22="","",'Exp_3 (All)'!Z22)</f>
        <v>1</v>
      </c>
      <c r="O22" s="21">
        <f>IF('Exp_3 (All)'!AB22="","",'Exp_3 (All)'!AB22)</f>
        <v>1</v>
      </c>
      <c r="P22" s="29">
        <f>IF('Exp_3 (All)'!AD22="","",'Exp_3 (All)'!AD22)</f>
        <v>1</v>
      </c>
      <c r="Q22" s="21">
        <f>IF('Exp_3 (All)'!AF22="","",'Exp_3 (All)'!AF22)</f>
        <v>1</v>
      </c>
      <c r="R22" s="29">
        <f>IF('Exp_3 (All)'!AH22="","",'Exp_3 (All)'!AH22)</f>
        <v>1</v>
      </c>
      <c r="S22" s="21">
        <f>IF('Exp_3 (All)'!AJ22="","",'Exp_3 (All)'!AJ22)</f>
        <v>1</v>
      </c>
      <c r="T22" s="29">
        <f>IF('Exp_3 (All)'!AL22="","",'Exp_3 (All)'!AL22)</f>
        <v>1</v>
      </c>
      <c r="U22" s="21">
        <f>IF('Exp_3 (All)'!AN22="","",'Exp_3 (All)'!AN22)</f>
        <v>1</v>
      </c>
      <c r="V22" s="29">
        <f>IF('Exp_3 (All)'!AP22="","",'Exp_3 (All)'!AP22)</f>
        <v>1</v>
      </c>
      <c r="W22" s="21">
        <f>IF('Exp_3 (All)'!AR22="","",'Exp_3 (All)'!AR22)</f>
        <v>1</v>
      </c>
      <c r="X22" s="29">
        <f>IF('Exp_3 (All)'!AT22="","",'Exp_3 (All)'!AT22)</f>
        <v>1</v>
      </c>
      <c r="Y22" s="23">
        <f t="shared" si="0"/>
        <v>23</v>
      </c>
      <c r="Z22" s="23">
        <f t="shared" si="1"/>
        <v>23</v>
      </c>
      <c r="AA22" s="50">
        <f t="shared" si="2"/>
        <v>1</v>
      </c>
    </row>
    <row r="23" spans="1:27" s="3" customFormat="1" x14ac:dyDescent="0.2">
      <c r="A23" s="7" t="str">
        <f>'Exp_3 (All)'!A23</f>
        <v>ParkJoy_15_PckErr3</v>
      </c>
      <c r="B23" s="29">
        <f>IF('Exp_3 (All)'!B23="","",'Exp_3 (All)'!B23)</f>
        <v>1</v>
      </c>
      <c r="C23" s="22">
        <f>IF('Exp_3 (All)'!D23="","",'Exp_3 (All)'!D23)</f>
        <v>1</v>
      </c>
      <c r="D23" s="29">
        <f>IF('Exp_3 (All)'!F23="","",'Exp_3 (All)'!F23)</f>
        <v>1</v>
      </c>
      <c r="E23" s="22">
        <f>IF('Exp_3 (All)'!H23="","",'Exp_3 (All)'!H23)</f>
        <v>1</v>
      </c>
      <c r="F23" s="29">
        <f>IF('Exp_3 (All)'!J23="","",'Exp_3 (All)'!J23)</f>
        <v>1</v>
      </c>
      <c r="G23" s="21">
        <f>IF('Exp_3 (All)'!L23="","",'Exp_3 (All)'!L23)</f>
        <v>1</v>
      </c>
      <c r="H23" s="29">
        <f>IF('Exp_3 (All)'!N23="","",'Exp_3 (All)'!N23)</f>
        <v>1</v>
      </c>
      <c r="I23" s="21">
        <f>IF('Exp_3 (All)'!P23="","",'Exp_3 (All)'!P23)</f>
        <v>1</v>
      </c>
      <c r="J23" s="29">
        <f>IF('Exp_3 (All)'!R23="","",'Exp_3 (All)'!R23)</f>
        <v>1</v>
      </c>
      <c r="K23" s="21">
        <f>IF('Exp_3 (All)'!T23="","",'Exp_3 (All)'!T23)</f>
        <v>1</v>
      </c>
      <c r="L23" s="29">
        <f>IF('Exp_3 (All)'!V23="","",'Exp_3 (All)'!V23)</f>
        <v>1</v>
      </c>
      <c r="M23" s="21">
        <f>IF('Exp_3 (All)'!X23="","",'Exp_3 (All)'!X23)</f>
        <v>1</v>
      </c>
      <c r="N23" s="29">
        <f>IF('Exp_3 (All)'!Z23="","",'Exp_3 (All)'!Z23)</f>
        <v>1</v>
      </c>
      <c r="O23" s="21">
        <f>IF('Exp_3 (All)'!AB23="","",'Exp_3 (All)'!AB23)</f>
        <v>1</v>
      </c>
      <c r="P23" s="29">
        <f>IF('Exp_3 (All)'!AD23="","",'Exp_3 (All)'!AD23)</f>
        <v>1</v>
      </c>
      <c r="Q23" s="21">
        <f>IF('Exp_3 (All)'!AF23="","",'Exp_3 (All)'!AF23)</f>
        <v>1</v>
      </c>
      <c r="R23" s="29">
        <f>IF('Exp_3 (All)'!AH23="","",'Exp_3 (All)'!AH23)</f>
        <v>1</v>
      </c>
      <c r="S23" s="21">
        <f>IF('Exp_3 (All)'!AJ23="","",'Exp_3 (All)'!AJ23)</f>
        <v>1</v>
      </c>
      <c r="T23" s="29">
        <f>IF('Exp_3 (All)'!AL23="","",'Exp_3 (All)'!AL23)</f>
        <v>1</v>
      </c>
      <c r="U23" s="21">
        <f>IF('Exp_3 (All)'!AN23="","",'Exp_3 (All)'!AN23)</f>
        <v>1</v>
      </c>
      <c r="V23" s="29">
        <f>IF('Exp_3 (All)'!AP23="","",'Exp_3 (All)'!AP23)</f>
        <v>1</v>
      </c>
      <c r="W23" s="21">
        <f>IF('Exp_3 (All)'!AR23="","",'Exp_3 (All)'!AR23)</f>
        <v>1</v>
      </c>
      <c r="X23" s="29">
        <f>IF('Exp_3 (All)'!AT23="","",'Exp_3 (All)'!AT23)</f>
        <v>1</v>
      </c>
      <c r="Y23" s="23">
        <f t="shared" si="0"/>
        <v>23</v>
      </c>
      <c r="Z23" s="23">
        <f t="shared" si="1"/>
        <v>23</v>
      </c>
      <c r="AA23" s="50">
        <f t="shared" si="2"/>
        <v>1</v>
      </c>
    </row>
    <row r="24" spans="1:27" s="3" customFormat="1" x14ac:dyDescent="0.2">
      <c r="A24" s="7" t="str">
        <f>'Exp_3 (All)'!A24</f>
        <v>IntoTree_0</v>
      </c>
      <c r="B24" s="29">
        <f>IF('Exp_3 (All)'!B24="","",'Exp_3 (All)'!B24)</f>
        <v>0</v>
      </c>
      <c r="C24" s="22">
        <f>IF('Exp_3 (All)'!D24="","",'Exp_3 (All)'!D24)</f>
        <v>1</v>
      </c>
      <c r="D24" s="29">
        <f>IF('Exp_3 (All)'!F24="","",'Exp_3 (All)'!F24)</f>
        <v>1</v>
      </c>
      <c r="E24" s="22">
        <f>IF('Exp_3 (All)'!H24="","",'Exp_3 (All)'!H24)</f>
        <v>0</v>
      </c>
      <c r="F24" s="29">
        <f>IF('Exp_3 (All)'!J24="","",'Exp_3 (All)'!J24)</f>
        <v>0</v>
      </c>
      <c r="G24" s="21">
        <f>IF('Exp_3 (All)'!L24="","",'Exp_3 (All)'!L24)</f>
        <v>0</v>
      </c>
      <c r="H24" s="29">
        <f>IF('Exp_3 (All)'!N24="","",'Exp_3 (All)'!N24)</f>
        <v>0</v>
      </c>
      <c r="I24" s="21">
        <f>IF('Exp_3 (All)'!P24="","",'Exp_3 (All)'!P24)</f>
        <v>0</v>
      </c>
      <c r="J24" s="29">
        <f>IF('Exp_3 (All)'!R24="","",'Exp_3 (All)'!R24)</f>
        <v>0</v>
      </c>
      <c r="K24" s="21">
        <f>IF('Exp_3 (All)'!T24="","",'Exp_3 (All)'!T24)</f>
        <v>0</v>
      </c>
      <c r="L24" s="29">
        <f>IF('Exp_3 (All)'!V24="","",'Exp_3 (All)'!V24)</f>
        <v>0</v>
      </c>
      <c r="M24" s="21">
        <f>IF('Exp_3 (All)'!X24="","",'Exp_3 (All)'!X24)</f>
        <v>0</v>
      </c>
      <c r="N24" s="29">
        <f>IF('Exp_3 (All)'!Z24="","",'Exp_3 (All)'!Z24)</f>
        <v>0</v>
      </c>
      <c r="O24" s="21">
        <f>IF('Exp_3 (All)'!AB24="","",'Exp_3 (All)'!AB24)</f>
        <v>0</v>
      </c>
      <c r="P24" s="29">
        <f>IF('Exp_3 (All)'!AD24="","",'Exp_3 (All)'!AD24)</f>
        <v>0</v>
      </c>
      <c r="Q24" s="21">
        <f>IF('Exp_3 (All)'!AF24="","",'Exp_3 (All)'!AF24)</f>
        <v>0</v>
      </c>
      <c r="R24" s="29">
        <f>IF('Exp_3 (All)'!AH24="","",'Exp_3 (All)'!AH24)</f>
        <v>0</v>
      </c>
      <c r="S24" s="21">
        <f>IF('Exp_3 (All)'!AJ24="","",'Exp_3 (All)'!AJ24)</f>
        <v>0</v>
      </c>
      <c r="T24" s="29">
        <f>IF('Exp_3 (All)'!AL24="","",'Exp_3 (All)'!AL24)</f>
        <v>0</v>
      </c>
      <c r="U24" s="21">
        <f>IF('Exp_3 (All)'!AN24="","",'Exp_3 (All)'!AN24)</f>
        <v>0</v>
      </c>
      <c r="V24" s="29">
        <f>IF('Exp_3 (All)'!AP24="","",'Exp_3 (All)'!AP24)</f>
        <v>0</v>
      </c>
      <c r="W24" s="21">
        <f>IF('Exp_3 (All)'!AR24="","",'Exp_3 (All)'!AR24)</f>
        <v>0</v>
      </c>
      <c r="X24" s="29">
        <f>IF('Exp_3 (All)'!AT24="","",'Exp_3 (All)'!AT24)</f>
        <v>0</v>
      </c>
      <c r="Y24" s="23">
        <f t="shared" si="0"/>
        <v>23</v>
      </c>
      <c r="Z24" s="23">
        <f t="shared" si="1"/>
        <v>2</v>
      </c>
      <c r="AA24" s="50">
        <f t="shared" si="2"/>
        <v>8.6956521739130432E-2</v>
      </c>
    </row>
    <row r="25" spans="1:27" s="3" customFormat="1" x14ac:dyDescent="0.2">
      <c r="A25" s="7" t="str">
        <f>'Exp_3 (All)'!A25</f>
        <v>IntoTree_3</v>
      </c>
      <c r="B25" s="29">
        <f>IF('Exp_3 (All)'!B25="","",'Exp_3 (All)'!B25)</f>
        <v>1</v>
      </c>
      <c r="C25" s="22">
        <f>IF('Exp_3 (All)'!D25="","",'Exp_3 (All)'!D25)</f>
        <v>1</v>
      </c>
      <c r="D25" s="29">
        <f>IF('Exp_3 (All)'!F25="","",'Exp_3 (All)'!F25)</f>
        <v>1</v>
      </c>
      <c r="E25" s="22">
        <f>IF('Exp_3 (All)'!H25="","",'Exp_3 (All)'!H25)</f>
        <v>1</v>
      </c>
      <c r="F25" s="29">
        <f>IF('Exp_3 (All)'!J25="","",'Exp_3 (All)'!J25)</f>
        <v>1</v>
      </c>
      <c r="G25" s="21">
        <f>IF('Exp_3 (All)'!L25="","",'Exp_3 (All)'!L25)</f>
        <v>1</v>
      </c>
      <c r="H25" s="29">
        <f>IF('Exp_3 (All)'!N25="","",'Exp_3 (All)'!N25)</f>
        <v>1</v>
      </c>
      <c r="I25" s="21">
        <f>IF('Exp_3 (All)'!P25="","",'Exp_3 (All)'!P25)</f>
        <v>1</v>
      </c>
      <c r="J25" s="29">
        <f>IF('Exp_3 (All)'!R25="","",'Exp_3 (All)'!R25)</f>
        <v>1</v>
      </c>
      <c r="K25" s="21">
        <f>IF('Exp_3 (All)'!T25="","",'Exp_3 (All)'!T25)</f>
        <v>1</v>
      </c>
      <c r="L25" s="29">
        <f>IF('Exp_3 (All)'!V25="","",'Exp_3 (All)'!V25)</f>
        <v>1</v>
      </c>
      <c r="M25" s="21">
        <f>IF('Exp_3 (All)'!X25="","",'Exp_3 (All)'!X25)</f>
        <v>1</v>
      </c>
      <c r="N25" s="29">
        <f>IF('Exp_3 (All)'!Z25="","",'Exp_3 (All)'!Z25)</f>
        <v>1</v>
      </c>
      <c r="O25" s="21">
        <f>IF('Exp_3 (All)'!AB25="","",'Exp_3 (All)'!AB25)</f>
        <v>1</v>
      </c>
      <c r="P25" s="29">
        <f>IF('Exp_3 (All)'!AD25="","",'Exp_3 (All)'!AD25)</f>
        <v>1</v>
      </c>
      <c r="Q25" s="21">
        <f>IF('Exp_3 (All)'!AF25="","",'Exp_3 (All)'!AF25)</f>
        <v>1</v>
      </c>
      <c r="R25" s="29">
        <f>IF('Exp_3 (All)'!AH25="","",'Exp_3 (All)'!AH25)</f>
        <v>1</v>
      </c>
      <c r="S25" s="21">
        <f>IF('Exp_3 (All)'!AJ25="","",'Exp_3 (All)'!AJ25)</f>
        <v>0</v>
      </c>
      <c r="T25" s="29">
        <f>IF('Exp_3 (All)'!AL25="","",'Exp_3 (All)'!AL25)</f>
        <v>1</v>
      </c>
      <c r="U25" s="21">
        <f>IF('Exp_3 (All)'!AN25="","",'Exp_3 (All)'!AN25)</f>
        <v>1</v>
      </c>
      <c r="V25" s="29">
        <f>IF('Exp_3 (All)'!AP25="","",'Exp_3 (All)'!AP25)</f>
        <v>1</v>
      </c>
      <c r="W25" s="21">
        <f>IF('Exp_3 (All)'!AR25="","",'Exp_3 (All)'!AR25)</f>
        <v>1</v>
      </c>
      <c r="X25" s="29">
        <f>IF('Exp_3 (All)'!AT25="","",'Exp_3 (All)'!AT25)</f>
        <v>1</v>
      </c>
      <c r="Y25" s="23">
        <f t="shared" si="0"/>
        <v>23</v>
      </c>
      <c r="Z25" s="23">
        <f t="shared" si="1"/>
        <v>22</v>
      </c>
      <c r="AA25" s="50">
        <f t="shared" si="2"/>
        <v>0.95652173913043481</v>
      </c>
    </row>
    <row r="26" spans="1:27" s="3" customFormat="1" x14ac:dyDescent="0.2">
      <c r="A26" s="7" t="str">
        <f>'Exp_3 (All)'!A26</f>
        <v>IntoTree_12</v>
      </c>
      <c r="B26" s="29">
        <f>IF('Exp_3 (All)'!B26="","",'Exp_3 (All)'!B26)</f>
        <v>1</v>
      </c>
      <c r="C26" s="22">
        <f>IF('Exp_3 (All)'!D26="","",'Exp_3 (All)'!D26)</f>
        <v>1</v>
      </c>
      <c r="D26" s="29">
        <f>IF('Exp_3 (All)'!F26="","",'Exp_3 (All)'!F26)</f>
        <v>1</v>
      </c>
      <c r="E26" s="22">
        <f>IF('Exp_3 (All)'!H26="","",'Exp_3 (All)'!H26)</f>
        <v>1</v>
      </c>
      <c r="F26" s="29">
        <f>IF('Exp_3 (All)'!J26="","",'Exp_3 (All)'!J26)</f>
        <v>1</v>
      </c>
      <c r="G26" s="21">
        <f>IF('Exp_3 (All)'!L26="","",'Exp_3 (All)'!L26)</f>
        <v>1</v>
      </c>
      <c r="H26" s="29">
        <f>IF('Exp_3 (All)'!N26="","",'Exp_3 (All)'!N26)</f>
        <v>1</v>
      </c>
      <c r="I26" s="21">
        <f>IF('Exp_3 (All)'!P26="","",'Exp_3 (All)'!P26)</f>
        <v>1</v>
      </c>
      <c r="J26" s="29">
        <f>IF('Exp_3 (All)'!R26="","",'Exp_3 (All)'!R26)</f>
        <v>1</v>
      </c>
      <c r="K26" s="21">
        <f>IF('Exp_3 (All)'!T26="","",'Exp_3 (All)'!T26)</f>
        <v>1</v>
      </c>
      <c r="L26" s="29">
        <f>IF('Exp_3 (All)'!V26="","",'Exp_3 (All)'!V26)</f>
        <v>1</v>
      </c>
      <c r="M26" s="21">
        <f>IF('Exp_3 (All)'!X26="","",'Exp_3 (All)'!X26)</f>
        <v>1</v>
      </c>
      <c r="N26" s="29">
        <f>IF('Exp_3 (All)'!Z26="","",'Exp_3 (All)'!Z26)</f>
        <v>1</v>
      </c>
      <c r="O26" s="21">
        <f>IF('Exp_3 (All)'!AB26="","",'Exp_3 (All)'!AB26)</f>
        <v>1</v>
      </c>
      <c r="P26" s="29">
        <f>IF('Exp_3 (All)'!AD26="","",'Exp_3 (All)'!AD26)</f>
        <v>1</v>
      </c>
      <c r="Q26" s="21">
        <f>IF('Exp_3 (All)'!AF26="","",'Exp_3 (All)'!AF26)</f>
        <v>1</v>
      </c>
      <c r="R26" s="29">
        <f>IF('Exp_3 (All)'!AH26="","",'Exp_3 (All)'!AH26)</f>
        <v>1</v>
      </c>
      <c r="S26" s="21">
        <f>IF('Exp_3 (All)'!AJ26="","",'Exp_3 (All)'!AJ26)</f>
        <v>1</v>
      </c>
      <c r="T26" s="29">
        <f>IF('Exp_3 (All)'!AL26="","",'Exp_3 (All)'!AL26)</f>
        <v>1</v>
      </c>
      <c r="U26" s="21">
        <f>IF('Exp_3 (All)'!AN26="","",'Exp_3 (All)'!AN26)</f>
        <v>1</v>
      </c>
      <c r="V26" s="29">
        <f>IF('Exp_3 (All)'!AP26="","",'Exp_3 (All)'!AP26)</f>
        <v>1</v>
      </c>
      <c r="W26" s="21">
        <f>IF('Exp_3 (All)'!AR26="","",'Exp_3 (All)'!AR26)</f>
        <v>1</v>
      </c>
      <c r="X26" s="29">
        <f>IF('Exp_3 (All)'!AT26="","",'Exp_3 (All)'!AT26)</f>
        <v>1</v>
      </c>
      <c r="Y26" s="23">
        <f t="shared" si="0"/>
        <v>23</v>
      </c>
      <c r="Z26" s="23">
        <f t="shared" si="1"/>
        <v>23</v>
      </c>
      <c r="AA26" s="50">
        <f t="shared" si="2"/>
        <v>1</v>
      </c>
    </row>
    <row r="27" spans="1:27" s="3" customFormat="1" x14ac:dyDescent="0.2">
      <c r="A27" s="7" t="str">
        <f>'Exp_3 (All)'!A27</f>
        <v>IntoTree_0_PckErr3</v>
      </c>
      <c r="B27" s="29">
        <f>IF('Exp_3 (All)'!B27="","",'Exp_3 (All)'!B27)</f>
        <v>1</v>
      </c>
      <c r="C27" s="22">
        <f>IF('Exp_3 (All)'!D27="","",'Exp_3 (All)'!D27)</f>
        <v>1</v>
      </c>
      <c r="D27" s="29">
        <f>IF('Exp_3 (All)'!F27="","",'Exp_3 (All)'!F27)</f>
        <v>1</v>
      </c>
      <c r="E27" s="22">
        <f>IF('Exp_3 (All)'!H27="","",'Exp_3 (All)'!H27)</f>
        <v>1</v>
      </c>
      <c r="F27" s="29">
        <f>IF('Exp_3 (All)'!J27="","",'Exp_3 (All)'!J27)</f>
        <v>1</v>
      </c>
      <c r="G27" s="21">
        <f>IF('Exp_3 (All)'!L27="","",'Exp_3 (All)'!L27)</f>
        <v>1</v>
      </c>
      <c r="H27" s="29">
        <f>IF('Exp_3 (All)'!N27="","",'Exp_3 (All)'!N27)</f>
        <v>1</v>
      </c>
      <c r="I27" s="21">
        <f>IF('Exp_3 (All)'!P27="","",'Exp_3 (All)'!P27)</f>
        <v>1</v>
      </c>
      <c r="J27" s="29">
        <f>IF('Exp_3 (All)'!R27="","",'Exp_3 (All)'!R27)</f>
        <v>1</v>
      </c>
      <c r="K27" s="21">
        <f>IF('Exp_3 (All)'!T27="","",'Exp_3 (All)'!T27)</f>
        <v>1</v>
      </c>
      <c r="L27" s="29">
        <f>IF('Exp_3 (All)'!V27="","",'Exp_3 (All)'!V27)</f>
        <v>1</v>
      </c>
      <c r="M27" s="21">
        <f>IF('Exp_3 (All)'!X27="","",'Exp_3 (All)'!X27)</f>
        <v>1</v>
      </c>
      <c r="N27" s="29">
        <f>IF('Exp_3 (All)'!Z27="","",'Exp_3 (All)'!Z27)</f>
        <v>1</v>
      </c>
      <c r="O27" s="21">
        <f>IF('Exp_3 (All)'!AB27="","",'Exp_3 (All)'!AB27)</f>
        <v>1</v>
      </c>
      <c r="P27" s="29">
        <f>IF('Exp_3 (All)'!AD27="","",'Exp_3 (All)'!AD27)</f>
        <v>1</v>
      </c>
      <c r="Q27" s="21">
        <f>IF('Exp_3 (All)'!AF27="","",'Exp_3 (All)'!AF27)</f>
        <v>1</v>
      </c>
      <c r="R27" s="29">
        <f>IF('Exp_3 (All)'!AH27="","",'Exp_3 (All)'!AH27)</f>
        <v>1</v>
      </c>
      <c r="S27" s="21">
        <f>IF('Exp_3 (All)'!AJ27="","",'Exp_3 (All)'!AJ27)</f>
        <v>1</v>
      </c>
      <c r="T27" s="29">
        <f>IF('Exp_3 (All)'!AL27="","",'Exp_3 (All)'!AL27)</f>
        <v>1</v>
      </c>
      <c r="U27" s="21">
        <f>IF('Exp_3 (All)'!AN27="","",'Exp_3 (All)'!AN27)</f>
        <v>1</v>
      </c>
      <c r="V27" s="29">
        <f>IF('Exp_3 (All)'!AP27="","",'Exp_3 (All)'!AP27)</f>
        <v>1</v>
      </c>
      <c r="W27" s="21">
        <f>IF('Exp_3 (All)'!AR27="","",'Exp_3 (All)'!AR27)</f>
        <v>1</v>
      </c>
      <c r="X27" s="29">
        <f>IF('Exp_3 (All)'!AT27="","",'Exp_3 (All)'!AT27)</f>
        <v>1</v>
      </c>
      <c r="Y27" s="23">
        <f t="shared" si="0"/>
        <v>23</v>
      </c>
      <c r="Z27" s="23">
        <f t="shared" si="1"/>
        <v>23</v>
      </c>
      <c r="AA27" s="50">
        <f t="shared" si="2"/>
        <v>1</v>
      </c>
    </row>
    <row r="28" spans="1:27" s="3" customFormat="1" x14ac:dyDescent="0.2">
      <c r="A28" s="7" t="str">
        <f>'Exp_3 (All)'!A28</f>
        <v>IntoTree_2_PckErr1</v>
      </c>
      <c r="B28" s="29">
        <f>IF('Exp_3 (All)'!B28="","",'Exp_3 (All)'!B28)</f>
        <v>1</v>
      </c>
      <c r="C28" s="22">
        <f>IF('Exp_3 (All)'!D28="","",'Exp_3 (All)'!D28)</f>
        <v>1</v>
      </c>
      <c r="D28" s="29">
        <f>IF('Exp_3 (All)'!F28="","",'Exp_3 (All)'!F28)</f>
        <v>1</v>
      </c>
      <c r="E28" s="22">
        <f>IF('Exp_3 (All)'!H28="","",'Exp_3 (All)'!H28)</f>
        <v>1</v>
      </c>
      <c r="F28" s="29">
        <f>IF('Exp_3 (All)'!J28="","",'Exp_3 (All)'!J28)</f>
        <v>1</v>
      </c>
      <c r="G28" s="21">
        <f>IF('Exp_3 (All)'!L28="","",'Exp_3 (All)'!L28)</f>
        <v>1</v>
      </c>
      <c r="H28" s="29">
        <f>IF('Exp_3 (All)'!N28="","",'Exp_3 (All)'!N28)</f>
        <v>1</v>
      </c>
      <c r="I28" s="21">
        <f>IF('Exp_3 (All)'!P28="","",'Exp_3 (All)'!P28)</f>
        <v>1</v>
      </c>
      <c r="J28" s="29">
        <f>IF('Exp_3 (All)'!R28="","",'Exp_3 (All)'!R28)</f>
        <v>1</v>
      </c>
      <c r="K28" s="21">
        <f>IF('Exp_3 (All)'!T28="","",'Exp_3 (All)'!T28)</f>
        <v>1</v>
      </c>
      <c r="L28" s="29">
        <f>IF('Exp_3 (All)'!V28="","",'Exp_3 (All)'!V28)</f>
        <v>0</v>
      </c>
      <c r="M28" s="21">
        <f>IF('Exp_3 (All)'!X28="","",'Exp_3 (All)'!X28)</f>
        <v>1</v>
      </c>
      <c r="N28" s="29">
        <f>IF('Exp_3 (All)'!Z28="","",'Exp_3 (All)'!Z28)</f>
        <v>1</v>
      </c>
      <c r="O28" s="21">
        <f>IF('Exp_3 (All)'!AB28="","",'Exp_3 (All)'!AB28)</f>
        <v>1</v>
      </c>
      <c r="P28" s="29">
        <f>IF('Exp_3 (All)'!AD28="","",'Exp_3 (All)'!AD28)</f>
        <v>0</v>
      </c>
      <c r="Q28" s="21">
        <f>IF('Exp_3 (All)'!AF28="","",'Exp_3 (All)'!AF28)</f>
        <v>1</v>
      </c>
      <c r="R28" s="29">
        <f>IF('Exp_3 (All)'!AH28="","",'Exp_3 (All)'!AH28)</f>
        <v>1</v>
      </c>
      <c r="S28" s="21">
        <f>IF('Exp_3 (All)'!AJ28="","",'Exp_3 (All)'!AJ28)</f>
        <v>1</v>
      </c>
      <c r="T28" s="29">
        <f>IF('Exp_3 (All)'!AL28="","",'Exp_3 (All)'!AL28)</f>
        <v>1</v>
      </c>
      <c r="U28" s="21">
        <f>IF('Exp_3 (All)'!AN28="","",'Exp_3 (All)'!AN28)</f>
        <v>1</v>
      </c>
      <c r="V28" s="29">
        <f>IF('Exp_3 (All)'!AP28="","",'Exp_3 (All)'!AP28)</f>
        <v>1</v>
      </c>
      <c r="W28" s="21">
        <f>IF('Exp_3 (All)'!AR28="","",'Exp_3 (All)'!AR28)</f>
        <v>0</v>
      </c>
      <c r="X28" s="29">
        <f>IF('Exp_3 (All)'!AT28="","",'Exp_3 (All)'!AT28)</f>
        <v>1</v>
      </c>
      <c r="Y28" s="23">
        <f t="shared" si="0"/>
        <v>23</v>
      </c>
      <c r="Z28" s="23">
        <f t="shared" si="1"/>
        <v>20</v>
      </c>
      <c r="AA28" s="50">
        <f t="shared" si="2"/>
        <v>0.86956521739130432</v>
      </c>
    </row>
    <row r="29" spans="1:27" s="3" customFormat="1" x14ac:dyDescent="0.2">
      <c r="A29" s="7" t="str">
        <f>'Exp_3 (All)'!A29</f>
        <v>IntoTree_2_PckErr3</v>
      </c>
      <c r="B29" s="29">
        <f>IF('Exp_3 (All)'!B29="","",'Exp_3 (All)'!B29)</f>
        <v>1</v>
      </c>
      <c r="C29" s="22">
        <f>IF('Exp_3 (All)'!D29="","",'Exp_3 (All)'!D29)</f>
        <v>1</v>
      </c>
      <c r="D29" s="29">
        <f>IF('Exp_3 (All)'!F29="","",'Exp_3 (All)'!F29)</f>
        <v>1</v>
      </c>
      <c r="E29" s="22">
        <f>IF('Exp_3 (All)'!H29="","",'Exp_3 (All)'!H29)</f>
        <v>1</v>
      </c>
      <c r="F29" s="29">
        <f>IF('Exp_3 (All)'!J29="","",'Exp_3 (All)'!J29)</f>
        <v>1</v>
      </c>
      <c r="G29" s="21">
        <f>IF('Exp_3 (All)'!L29="","",'Exp_3 (All)'!L29)</f>
        <v>1</v>
      </c>
      <c r="H29" s="29">
        <f>IF('Exp_3 (All)'!N29="","",'Exp_3 (All)'!N29)</f>
        <v>1</v>
      </c>
      <c r="I29" s="21">
        <f>IF('Exp_3 (All)'!P29="","",'Exp_3 (All)'!P29)</f>
        <v>1</v>
      </c>
      <c r="J29" s="29">
        <f>IF('Exp_3 (All)'!R29="","",'Exp_3 (All)'!R29)</f>
        <v>1</v>
      </c>
      <c r="K29" s="21">
        <f>IF('Exp_3 (All)'!T29="","",'Exp_3 (All)'!T29)</f>
        <v>1</v>
      </c>
      <c r="L29" s="29">
        <f>IF('Exp_3 (All)'!V29="","",'Exp_3 (All)'!V29)</f>
        <v>1</v>
      </c>
      <c r="M29" s="21">
        <f>IF('Exp_3 (All)'!X29="","",'Exp_3 (All)'!X29)</f>
        <v>1</v>
      </c>
      <c r="N29" s="29">
        <f>IF('Exp_3 (All)'!Z29="","",'Exp_3 (All)'!Z29)</f>
        <v>1</v>
      </c>
      <c r="O29" s="21">
        <f>IF('Exp_3 (All)'!AB29="","",'Exp_3 (All)'!AB29)</f>
        <v>1</v>
      </c>
      <c r="P29" s="29">
        <f>IF('Exp_3 (All)'!AD29="","",'Exp_3 (All)'!AD29)</f>
        <v>1</v>
      </c>
      <c r="Q29" s="21">
        <f>IF('Exp_3 (All)'!AF29="","",'Exp_3 (All)'!AF29)</f>
        <v>1</v>
      </c>
      <c r="R29" s="29">
        <f>IF('Exp_3 (All)'!AH29="","",'Exp_3 (All)'!AH29)</f>
        <v>1</v>
      </c>
      <c r="S29" s="21">
        <f>IF('Exp_3 (All)'!AJ29="","",'Exp_3 (All)'!AJ29)</f>
        <v>1</v>
      </c>
      <c r="T29" s="29">
        <f>IF('Exp_3 (All)'!AL29="","",'Exp_3 (All)'!AL29)</f>
        <v>1</v>
      </c>
      <c r="U29" s="21">
        <f>IF('Exp_3 (All)'!AN29="","",'Exp_3 (All)'!AN29)</f>
        <v>1</v>
      </c>
      <c r="V29" s="29">
        <f>IF('Exp_3 (All)'!AP29="","",'Exp_3 (All)'!AP29)</f>
        <v>1</v>
      </c>
      <c r="W29" s="21">
        <f>IF('Exp_3 (All)'!AR29="","",'Exp_3 (All)'!AR29)</f>
        <v>1</v>
      </c>
      <c r="X29" s="29">
        <f>IF('Exp_3 (All)'!AT29="","",'Exp_3 (All)'!AT29)</f>
        <v>1</v>
      </c>
      <c r="Y29" s="23">
        <f t="shared" si="0"/>
        <v>23</v>
      </c>
      <c r="Z29" s="23">
        <f t="shared" si="1"/>
        <v>23</v>
      </c>
      <c r="AA29" s="50">
        <f t="shared" si="2"/>
        <v>1</v>
      </c>
    </row>
    <row r="30" spans="1:27" s="3" customFormat="1" x14ac:dyDescent="0.2">
      <c r="A30" s="7" t="str">
        <f>'Exp_3 (All)'!A30</f>
        <v>IntoTree_3_PckErr1</v>
      </c>
      <c r="B30" s="29">
        <f>IF('Exp_3 (All)'!B30="","",'Exp_3 (All)'!B30)</f>
        <v>1</v>
      </c>
      <c r="C30" s="22">
        <f>IF('Exp_3 (All)'!D30="","",'Exp_3 (All)'!D30)</f>
        <v>1</v>
      </c>
      <c r="D30" s="29">
        <f>IF('Exp_3 (All)'!F30="","",'Exp_3 (All)'!F30)</f>
        <v>1</v>
      </c>
      <c r="E30" s="22">
        <f>IF('Exp_3 (All)'!H30="","",'Exp_3 (All)'!H30)</f>
        <v>1</v>
      </c>
      <c r="F30" s="29">
        <f>IF('Exp_3 (All)'!J30="","",'Exp_3 (All)'!J30)</f>
        <v>1</v>
      </c>
      <c r="G30" s="21">
        <f>IF('Exp_3 (All)'!L30="","",'Exp_3 (All)'!L30)</f>
        <v>1</v>
      </c>
      <c r="H30" s="29">
        <f>IF('Exp_3 (All)'!N30="","",'Exp_3 (All)'!N30)</f>
        <v>1</v>
      </c>
      <c r="I30" s="21">
        <f>IF('Exp_3 (All)'!P30="","",'Exp_3 (All)'!P30)</f>
        <v>1</v>
      </c>
      <c r="J30" s="29">
        <f>IF('Exp_3 (All)'!R30="","",'Exp_3 (All)'!R30)</f>
        <v>1</v>
      </c>
      <c r="K30" s="21">
        <f>IF('Exp_3 (All)'!T30="","",'Exp_3 (All)'!T30)</f>
        <v>1</v>
      </c>
      <c r="L30" s="29">
        <f>IF('Exp_3 (All)'!V30="","",'Exp_3 (All)'!V30)</f>
        <v>1</v>
      </c>
      <c r="M30" s="21">
        <f>IF('Exp_3 (All)'!X30="","",'Exp_3 (All)'!X30)</f>
        <v>1</v>
      </c>
      <c r="N30" s="29">
        <f>IF('Exp_3 (All)'!Z30="","",'Exp_3 (All)'!Z30)</f>
        <v>1</v>
      </c>
      <c r="O30" s="21">
        <f>IF('Exp_3 (All)'!AB30="","",'Exp_3 (All)'!AB30)</f>
        <v>1</v>
      </c>
      <c r="P30" s="29">
        <f>IF('Exp_3 (All)'!AD30="","",'Exp_3 (All)'!AD30)</f>
        <v>1</v>
      </c>
      <c r="Q30" s="21">
        <f>IF('Exp_3 (All)'!AF30="","",'Exp_3 (All)'!AF30)</f>
        <v>1</v>
      </c>
      <c r="R30" s="29">
        <f>IF('Exp_3 (All)'!AH30="","",'Exp_3 (All)'!AH30)</f>
        <v>1</v>
      </c>
      <c r="S30" s="21">
        <f>IF('Exp_3 (All)'!AJ30="","",'Exp_3 (All)'!AJ30)</f>
        <v>1</v>
      </c>
      <c r="T30" s="29">
        <f>IF('Exp_3 (All)'!AL30="","",'Exp_3 (All)'!AL30)</f>
        <v>1</v>
      </c>
      <c r="U30" s="21">
        <f>IF('Exp_3 (All)'!AN30="","",'Exp_3 (All)'!AN30)</f>
        <v>1</v>
      </c>
      <c r="V30" s="29">
        <f>IF('Exp_3 (All)'!AP30="","",'Exp_3 (All)'!AP30)</f>
        <v>1</v>
      </c>
      <c r="W30" s="21">
        <f>IF('Exp_3 (All)'!AR30="","",'Exp_3 (All)'!AR30)</f>
        <v>1</v>
      </c>
      <c r="X30" s="29">
        <f>IF('Exp_3 (All)'!AT30="","",'Exp_3 (All)'!AT30)</f>
        <v>1</v>
      </c>
      <c r="Y30" s="23">
        <f t="shared" si="0"/>
        <v>23</v>
      </c>
      <c r="Z30" s="23">
        <f t="shared" si="1"/>
        <v>23</v>
      </c>
      <c r="AA30" s="50">
        <f t="shared" si="2"/>
        <v>1</v>
      </c>
    </row>
    <row r="31" spans="1:27" s="3" customFormat="1" x14ac:dyDescent="0.2">
      <c r="A31" s="7" t="str">
        <f>'Exp_3 (All)'!A31</f>
        <v>IntoTree_3_PckErr3</v>
      </c>
      <c r="B31" s="29">
        <f>IF('Exp_3 (All)'!B31="","",'Exp_3 (All)'!B31)</f>
        <v>1</v>
      </c>
      <c r="C31" s="22">
        <f>IF('Exp_3 (All)'!D31="","",'Exp_3 (All)'!D31)</f>
        <v>1</v>
      </c>
      <c r="D31" s="29">
        <f>IF('Exp_3 (All)'!F31="","",'Exp_3 (All)'!F31)</f>
        <v>1</v>
      </c>
      <c r="E31" s="22">
        <f>IF('Exp_3 (All)'!H31="","",'Exp_3 (All)'!H31)</f>
        <v>1</v>
      </c>
      <c r="F31" s="29">
        <f>IF('Exp_3 (All)'!J31="","",'Exp_3 (All)'!J31)</f>
        <v>1</v>
      </c>
      <c r="G31" s="21">
        <f>IF('Exp_3 (All)'!L31="","",'Exp_3 (All)'!L31)</f>
        <v>1</v>
      </c>
      <c r="H31" s="29">
        <f>IF('Exp_3 (All)'!N31="","",'Exp_3 (All)'!N31)</f>
        <v>1</v>
      </c>
      <c r="I31" s="21">
        <f>IF('Exp_3 (All)'!P31="","",'Exp_3 (All)'!P31)</f>
        <v>1</v>
      </c>
      <c r="J31" s="29">
        <f>IF('Exp_3 (All)'!R31="","",'Exp_3 (All)'!R31)</f>
        <v>1</v>
      </c>
      <c r="K31" s="21">
        <f>IF('Exp_3 (All)'!T31="","",'Exp_3 (All)'!T31)</f>
        <v>1</v>
      </c>
      <c r="L31" s="29">
        <f>IF('Exp_3 (All)'!V31="","",'Exp_3 (All)'!V31)</f>
        <v>1</v>
      </c>
      <c r="M31" s="21">
        <f>IF('Exp_3 (All)'!X31="","",'Exp_3 (All)'!X31)</f>
        <v>1</v>
      </c>
      <c r="N31" s="29">
        <f>IF('Exp_3 (All)'!Z31="","",'Exp_3 (All)'!Z31)</f>
        <v>1</v>
      </c>
      <c r="O31" s="21">
        <f>IF('Exp_3 (All)'!AB31="","",'Exp_3 (All)'!AB31)</f>
        <v>1</v>
      </c>
      <c r="P31" s="29">
        <f>IF('Exp_3 (All)'!AD31="","",'Exp_3 (All)'!AD31)</f>
        <v>1</v>
      </c>
      <c r="Q31" s="21">
        <f>IF('Exp_3 (All)'!AF31="","",'Exp_3 (All)'!AF31)</f>
        <v>1</v>
      </c>
      <c r="R31" s="29">
        <f>IF('Exp_3 (All)'!AH31="","",'Exp_3 (All)'!AH31)</f>
        <v>1</v>
      </c>
      <c r="S31" s="21">
        <f>IF('Exp_3 (All)'!AJ31="","",'Exp_3 (All)'!AJ31)</f>
        <v>1</v>
      </c>
      <c r="T31" s="29">
        <f>IF('Exp_3 (All)'!AL31="","",'Exp_3 (All)'!AL31)</f>
        <v>1</v>
      </c>
      <c r="U31" s="21">
        <f>IF('Exp_3 (All)'!AN31="","",'Exp_3 (All)'!AN31)</f>
        <v>1</v>
      </c>
      <c r="V31" s="29">
        <f>IF('Exp_3 (All)'!AP31="","",'Exp_3 (All)'!AP31)</f>
        <v>1</v>
      </c>
      <c r="W31" s="21">
        <f>IF('Exp_3 (All)'!AR31="","",'Exp_3 (All)'!AR31)</f>
        <v>1</v>
      </c>
      <c r="X31" s="29">
        <f>IF('Exp_3 (All)'!AT31="","",'Exp_3 (All)'!AT31)</f>
        <v>1</v>
      </c>
      <c r="Y31" s="23">
        <f t="shared" si="0"/>
        <v>23</v>
      </c>
      <c r="Z31" s="23">
        <f t="shared" si="1"/>
        <v>23</v>
      </c>
      <c r="AA31" s="50">
        <f t="shared" si="2"/>
        <v>1</v>
      </c>
    </row>
    <row r="32" spans="1:27" s="3" customFormat="1" x14ac:dyDescent="0.2">
      <c r="A32" s="7" t="str">
        <f>'Exp_3 (All)'!A32</f>
        <v>IntoTree_8_PckErr1</v>
      </c>
      <c r="B32" s="29">
        <f>IF('Exp_3 (All)'!B32="","",'Exp_3 (All)'!B32)</f>
        <v>1</v>
      </c>
      <c r="C32" s="22">
        <f>IF('Exp_3 (All)'!D32="","",'Exp_3 (All)'!D32)</f>
        <v>1</v>
      </c>
      <c r="D32" s="29">
        <f>IF('Exp_3 (All)'!F32="","",'Exp_3 (All)'!F32)</f>
        <v>1</v>
      </c>
      <c r="E32" s="22">
        <f>IF('Exp_3 (All)'!H32="","",'Exp_3 (All)'!H32)</f>
        <v>1</v>
      </c>
      <c r="F32" s="29">
        <f>IF('Exp_3 (All)'!J32="","",'Exp_3 (All)'!J32)</f>
        <v>1</v>
      </c>
      <c r="G32" s="21">
        <f>IF('Exp_3 (All)'!L32="","",'Exp_3 (All)'!L32)</f>
        <v>1</v>
      </c>
      <c r="H32" s="29">
        <f>IF('Exp_3 (All)'!N32="","",'Exp_3 (All)'!N32)</f>
        <v>1</v>
      </c>
      <c r="I32" s="21">
        <f>IF('Exp_3 (All)'!P32="","",'Exp_3 (All)'!P32)</f>
        <v>1</v>
      </c>
      <c r="J32" s="29">
        <f>IF('Exp_3 (All)'!R32="","",'Exp_3 (All)'!R32)</f>
        <v>1</v>
      </c>
      <c r="K32" s="21">
        <f>IF('Exp_3 (All)'!T32="","",'Exp_3 (All)'!T32)</f>
        <v>1</v>
      </c>
      <c r="L32" s="29">
        <f>IF('Exp_3 (All)'!V32="","",'Exp_3 (All)'!V32)</f>
        <v>1</v>
      </c>
      <c r="M32" s="21">
        <f>IF('Exp_3 (All)'!X32="","",'Exp_3 (All)'!X32)</f>
        <v>1</v>
      </c>
      <c r="N32" s="29">
        <f>IF('Exp_3 (All)'!Z32="","",'Exp_3 (All)'!Z32)</f>
        <v>1</v>
      </c>
      <c r="O32" s="21">
        <f>IF('Exp_3 (All)'!AB32="","",'Exp_3 (All)'!AB32)</f>
        <v>1</v>
      </c>
      <c r="P32" s="29">
        <f>IF('Exp_3 (All)'!AD32="","",'Exp_3 (All)'!AD32)</f>
        <v>1</v>
      </c>
      <c r="Q32" s="21">
        <f>IF('Exp_3 (All)'!AF32="","",'Exp_3 (All)'!AF32)</f>
        <v>1</v>
      </c>
      <c r="R32" s="29">
        <f>IF('Exp_3 (All)'!AH32="","",'Exp_3 (All)'!AH32)</f>
        <v>1</v>
      </c>
      <c r="S32" s="21">
        <f>IF('Exp_3 (All)'!AJ32="","",'Exp_3 (All)'!AJ32)</f>
        <v>1</v>
      </c>
      <c r="T32" s="29">
        <f>IF('Exp_3 (All)'!AL32="","",'Exp_3 (All)'!AL32)</f>
        <v>1</v>
      </c>
      <c r="U32" s="21">
        <f>IF('Exp_3 (All)'!AN32="","",'Exp_3 (All)'!AN32)</f>
        <v>1</v>
      </c>
      <c r="V32" s="29">
        <f>IF('Exp_3 (All)'!AP32="","",'Exp_3 (All)'!AP32)</f>
        <v>1</v>
      </c>
      <c r="W32" s="21">
        <f>IF('Exp_3 (All)'!AR32="","",'Exp_3 (All)'!AR32)</f>
        <v>1</v>
      </c>
      <c r="X32" s="29">
        <f>IF('Exp_3 (All)'!AT32="","",'Exp_3 (All)'!AT32)</f>
        <v>1</v>
      </c>
      <c r="Y32" s="23">
        <f t="shared" si="0"/>
        <v>23</v>
      </c>
      <c r="Z32" s="23">
        <f t="shared" si="1"/>
        <v>23</v>
      </c>
      <c r="AA32" s="50">
        <f t="shared" si="2"/>
        <v>1</v>
      </c>
    </row>
    <row r="33" spans="1:27" s="3" customFormat="1" x14ac:dyDescent="0.2">
      <c r="A33" s="7" t="str">
        <f>'Exp_3 (All)'!A33</f>
        <v>IntoTree_8_PckErr3</v>
      </c>
      <c r="B33" s="29">
        <f>IF('Exp_3 (All)'!B33="","",'Exp_3 (All)'!B33)</f>
        <v>1</v>
      </c>
      <c r="C33" s="22">
        <f>IF('Exp_3 (All)'!D33="","",'Exp_3 (All)'!D33)</f>
        <v>1</v>
      </c>
      <c r="D33" s="29">
        <f>IF('Exp_3 (All)'!F33="","",'Exp_3 (All)'!F33)</f>
        <v>1</v>
      </c>
      <c r="E33" s="22">
        <f>IF('Exp_3 (All)'!H33="","",'Exp_3 (All)'!H33)</f>
        <v>1</v>
      </c>
      <c r="F33" s="29">
        <f>IF('Exp_3 (All)'!J33="","",'Exp_3 (All)'!J33)</f>
        <v>1</v>
      </c>
      <c r="G33" s="21">
        <f>IF('Exp_3 (All)'!L33="","",'Exp_3 (All)'!L33)</f>
        <v>1</v>
      </c>
      <c r="H33" s="29">
        <f>IF('Exp_3 (All)'!N33="","",'Exp_3 (All)'!N33)</f>
        <v>1</v>
      </c>
      <c r="I33" s="21">
        <f>IF('Exp_3 (All)'!P33="","",'Exp_3 (All)'!P33)</f>
        <v>1</v>
      </c>
      <c r="J33" s="29">
        <f>IF('Exp_3 (All)'!R33="","",'Exp_3 (All)'!R33)</f>
        <v>1</v>
      </c>
      <c r="K33" s="21">
        <f>IF('Exp_3 (All)'!T33="","",'Exp_3 (All)'!T33)</f>
        <v>1</v>
      </c>
      <c r="L33" s="29">
        <f>IF('Exp_3 (All)'!V33="","",'Exp_3 (All)'!V33)</f>
        <v>1</v>
      </c>
      <c r="M33" s="21">
        <f>IF('Exp_3 (All)'!X33="","",'Exp_3 (All)'!X33)</f>
        <v>1</v>
      </c>
      <c r="N33" s="29">
        <f>IF('Exp_3 (All)'!Z33="","",'Exp_3 (All)'!Z33)</f>
        <v>1</v>
      </c>
      <c r="O33" s="21">
        <f>IF('Exp_3 (All)'!AB33="","",'Exp_3 (All)'!AB33)</f>
        <v>1</v>
      </c>
      <c r="P33" s="29">
        <f>IF('Exp_3 (All)'!AD33="","",'Exp_3 (All)'!AD33)</f>
        <v>1</v>
      </c>
      <c r="Q33" s="21">
        <f>IF('Exp_3 (All)'!AF33="","",'Exp_3 (All)'!AF33)</f>
        <v>1</v>
      </c>
      <c r="R33" s="29">
        <f>IF('Exp_3 (All)'!AH33="","",'Exp_3 (All)'!AH33)</f>
        <v>1</v>
      </c>
      <c r="S33" s="21">
        <f>IF('Exp_3 (All)'!AJ33="","",'Exp_3 (All)'!AJ33)</f>
        <v>1</v>
      </c>
      <c r="T33" s="29">
        <f>IF('Exp_3 (All)'!AL33="","",'Exp_3 (All)'!AL33)</f>
        <v>1</v>
      </c>
      <c r="U33" s="21">
        <f>IF('Exp_3 (All)'!AN33="","",'Exp_3 (All)'!AN33)</f>
        <v>1</v>
      </c>
      <c r="V33" s="29">
        <f>IF('Exp_3 (All)'!AP33="","",'Exp_3 (All)'!AP33)</f>
        <v>1</v>
      </c>
      <c r="W33" s="21">
        <f>IF('Exp_3 (All)'!AR33="","",'Exp_3 (All)'!AR33)</f>
        <v>1</v>
      </c>
      <c r="X33" s="29">
        <f>IF('Exp_3 (All)'!AT33="","",'Exp_3 (All)'!AT33)</f>
        <v>1</v>
      </c>
      <c r="Y33" s="23">
        <f t="shared" si="0"/>
        <v>23</v>
      </c>
      <c r="Z33" s="23">
        <f t="shared" si="1"/>
        <v>23</v>
      </c>
      <c r="AA33" s="50">
        <f t="shared" si="2"/>
        <v>1</v>
      </c>
    </row>
    <row r="34" spans="1:27" s="3" customFormat="1" x14ac:dyDescent="0.2">
      <c r="A34" s="7" t="str">
        <f>'Exp_3 (All)'!A34</f>
        <v>IntoTree_10_PckErr1</v>
      </c>
      <c r="B34" s="29">
        <f>IF('Exp_3 (All)'!B34="","",'Exp_3 (All)'!B34)</f>
        <v>1</v>
      </c>
      <c r="C34" s="22">
        <f>IF('Exp_3 (All)'!D34="","",'Exp_3 (All)'!D34)</f>
        <v>1</v>
      </c>
      <c r="D34" s="29">
        <f>IF('Exp_3 (All)'!F34="","",'Exp_3 (All)'!F34)</f>
        <v>1</v>
      </c>
      <c r="E34" s="22">
        <f>IF('Exp_3 (All)'!H34="","",'Exp_3 (All)'!H34)</f>
        <v>1</v>
      </c>
      <c r="F34" s="29">
        <f>IF('Exp_3 (All)'!J34="","",'Exp_3 (All)'!J34)</f>
        <v>1</v>
      </c>
      <c r="G34" s="21">
        <f>IF('Exp_3 (All)'!L34="","",'Exp_3 (All)'!L34)</f>
        <v>1</v>
      </c>
      <c r="H34" s="29">
        <f>IF('Exp_3 (All)'!N34="","",'Exp_3 (All)'!N34)</f>
        <v>1</v>
      </c>
      <c r="I34" s="21">
        <f>IF('Exp_3 (All)'!P34="","",'Exp_3 (All)'!P34)</f>
        <v>1</v>
      </c>
      <c r="J34" s="29">
        <f>IF('Exp_3 (All)'!R34="","",'Exp_3 (All)'!R34)</f>
        <v>1</v>
      </c>
      <c r="K34" s="21">
        <f>IF('Exp_3 (All)'!T34="","",'Exp_3 (All)'!T34)</f>
        <v>1</v>
      </c>
      <c r="L34" s="29">
        <f>IF('Exp_3 (All)'!V34="","",'Exp_3 (All)'!V34)</f>
        <v>1</v>
      </c>
      <c r="M34" s="21">
        <f>IF('Exp_3 (All)'!X34="","",'Exp_3 (All)'!X34)</f>
        <v>1</v>
      </c>
      <c r="N34" s="29">
        <f>IF('Exp_3 (All)'!Z34="","",'Exp_3 (All)'!Z34)</f>
        <v>1</v>
      </c>
      <c r="O34" s="21">
        <f>IF('Exp_3 (All)'!AB34="","",'Exp_3 (All)'!AB34)</f>
        <v>1</v>
      </c>
      <c r="P34" s="29">
        <f>IF('Exp_3 (All)'!AD34="","",'Exp_3 (All)'!AD34)</f>
        <v>1</v>
      </c>
      <c r="Q34" s="21">
        <f>IF('Exp_3 (All)'!AF34="","",'Exp_3 (All)'!AF34)</f>
        <v>1</v>
      </c>
      <c r="R34" s="29">
        <f>IF('Exp_3 (All)'!AH34="","",'Exp_3 (All)'!AH34)</f>
        <v>1</v>
      </c>
      <c r="S34" s="21">
        <f>IF('Exp_3 (All)'!AJ34="","",'Exp_3 (All)'!AJ34)</f>
        <v>1</v>
      </c>
      <c r="T34" s="29">
        <f>IF('Exp_3 (All)'!AL34="","",'Exp_3 (All)'!AL34)</f>
        <v>1</v>
      </c>
      <c r="U34" s="21">
        <f>IF('Exp_3 (All)'!AN34="","",'Exp_3 (All)'!AN34)</f>
        <v>1</v>
      </c>
      <c r="V34" s="29">
        <f>IF('Exp_3 (All)'!AP34="","",'Exp_3 (All)'!AP34)</f>
        <v>1</v>
      </c>
      <c r="W34" s="21">
        <f>IF('Exp_3 (All)'!AR34="","",'Exp_3 (All)'!AR34)</f>
        <v>1</v>
      </c>
      <c r="X34" s="29">
        <f>IF('Exp_3 (All)'!AT34="","",'Exp_3 (All)'!AT34)</f>
        <v>1</v>
      </c>
      <c r="Y34" s="23">
        <f t="shared" si="0"/>
        <v>23</v>
      </c>
      <c r="Z34" s="23">
        <f t="shared" si="1"/>
        <v>23</v>
      </c>
      <c r="AA34" s="50">
        <f t="shared" si="2"/>
        <v>1</v>
      </c>
    </row>
    <row r="35" spans="1:27" s="3" customFormat="1" x14ac:dyDescent="0.2">
      <c r="A35" s="7" t="str">
        <f>'Exp_3 (All)'!A35</f>
        <v>IntoTree_10_PckErr3</v>
      </c>
      <c r="B35" s="29">
        <f>IF('Exp_3 (All)'!B35="","",'Exp_3 (All)'!B35)</f>
        <v>1</v>
      </c>
      <c r="C35" s="22">
        <f>IF('Exp_3 (All)'!D35="","",'Exp_3 (All)'!D35)</f>
        <v>1</v>
      </c>
      <c r="D35" s="29">
        <f>IF('Exp_3 (All)'!F35="","",'Exp_3 (All)'!F35)</f>
        <v>1</v>
      </c>
      <c r="E35" s="22">
        <f>IF('Exp_3 (All)'!H35="","",'Exp_3 (All)'!H35)</f>
        <v>1</v>
      </c>
      <c r="F35" s="29">
        <f>IF('Exp_3 (All)'!J35="","",'Exp_3 (All)'!J35)</f>
        <v>1</v>
      </c>
      <c r="G35" s="21">
        <f>IF('Exp_3 (All)'!L35="","",'Exp_3 (All)'!L35)</f>
        <v>1</v>
      </c>
      <c r="H35" s="29">
        <f>IF('Exp_3 (All)'!N35="","",'Exp_3 (All)'!N35)</f>
        <v>1</v>
      </c>
      <c r="I35" s="21">
        <f>IF('Exp_3 (All)'!P35="","",'Exp_3 (All)'!P35)</f>
        <v>1</v>
      </c>
      <c r="J35" s="29">
        <f>IF('Exp_3 (All)'!R35="","",'Exp_3 (All)'!R35)</f>
        <v>1</v>
      </c>
      <c r="K35" s="21">
        <f>IF('Exp_3 (All)'!T35="","",'Exp_3 (All)'!T35)</f>
        <v>1</v>
      </c>
      <c r="L35" s="29">
        <f>IF('Exp_3 (All)'!V35="","",'Exp_3 (All)'!V35)</f>
        <v>1</v>
      </c>
      <c r="M35" s="21">
        <f>IF('Exp_3 (All)'!X35="","",'Exp_3 (All)'!X35)</f>
        <v>1</v>
      </c>
      <c r="N35" s="29">
        <f>IF('Exp_3 (All)'!Z35="","",'Exp_3 (All)'!Z35)</f>
        <v>1</v>
      </c>
      <c r="O35" s="21">
        <f>IF('Exp_3 (All)'!AB35="","",'Exp_3 (All)'!AB35)</f>
        <v>1</v>
      </c>
      <c r="P35" s="29">
        <f>IF('Exp_3 (All)'!AD35="","",'Exp_3 (All)'!AD35)</f>
        <v>1</v>
      </c>
      <c r="Q35" s="21">
        <f>IF('Exp_3 (All)'!AF35="","",'Exp_3 (All)'!AF35)</f>
        <v>1</v>
      </c>
      <c r="R35" s="29">
        <f>IF('Exp_3 (All)'!AH35="","",'Exp_3 (All)'!AH35)</f>
        <v>1</v>
      </c>
      <c r="S35" s="21">
        <f>IF('Exp_3 (All)'!AJ35="","",'Exp_3 (All)'!AJ35)</f>
        <v>1</v>
      </c>
      <c r="T35" s="29">
        <f>IF('Exp_3 (All)'!AL35="","",'Exp_3 (All)'!AL35)</f>
        <v>1</v>
      </c>
      <c r="U35" s="21">
        <f>IF('Exp_3 (All)'!AN35="","",'Exp_3 (All)'!AN35)</f>
        <v>1</v>
      </c>
      <c r="V35" s="29">
        <f>IF('Exp_3 (All)'!AP35="","",'Exp_3 (All)'!AP35)</f>
        <v>1</v>
      </c>
      <c r="W35" s="21">
        <f>IF('Exp_3 (All)'!AR35="","",'Exp_3 (All)'!AR35)</f>
        <v>1</v>
      </c>
      <c r="X35" s="29">
        <f>IF('Exp_3 (All)'!AT35="","",'Exp_3 (All)'!AT35)</f>
        <v>1</v>
      </c>
      <c r="Y35" s="23">
        <f t="shared" si="0"/>
        <v>23</v>
      </c>
      <c r="Z35" s="23">
        <f t="shared" si="1"/>
        <v>23</v>
      </c>
      <c r="AA35" s="50">
        <f t="shared" si="2"/>
        <v>1</v>
      </c>
    </row>
    <row r="36" spans="1:27" s="3" customFormat="1" x14ac:dyDescent="0.2">
      <c r="A36" s="7" t="str">
        <f>'Exp_3 (All)'!A36</f>
        <v>IntoTree_11_PckErr1</v>
      </c>
      <c r="B36" s="29">
        <f>IF('Exp_3 (All)'!B36="","",'Exp_3 (All)'!B36)</f>
        <v>1</v>
      </c>
      <c r="C36" s="22">
        <f>IF('Exp_3 (All)'!D36="","",'Exp_3 (All)'!D36)</f>
        <v>1</v>
      </c>
      <c r="D36" s="29">
        <f>IF('Exp_3 (All)'!F36="","",'Exp_3 (All)'!F36)</f>
        <v>1</v>
      </c>
      <c r="E36" s="22">
        <f>IF('Exp_3 (All)'!H36="","",'Exp_3 (All)'!H36)</f>
        <v>1</v>
      </c>
      <c r="F36" s="29">
        <f>IF('Exp_3 (All)'!J36="","",'Exp_3 (All)'!J36)</f>
        <v>1</v>
      </c>
      <c r="G36" s="21">
        <f>IF('Exp_3 (All)'!L36="","",'Exp_3 (All)'!L36)</f>
        <v>1</v>
      </c>
      <c r="H36" s="29">
        <f>IF('Exp_3 (All)'!N36="","",'Exp_3 (All)'!N36)</f>
        <v>1</v>
      </c>
      <c r="I36" s="21">
        <f>IF('Exp_3 (All)'!P36="","",'Exp_3 (All)'!P36)</f>
        <v>1</v>
      </c>
      <c r="J36" s="29">
        <f>IF('Exp_3 (All)'!R36="","",'Exp_3 (All)'!R36)</f>
        <v>1</v>
      </c>
      <c r="K36" s="21">
        <f>IF('Exp_3 (All)'!T36="","",'Exp_3 (All)'!T36)</f>
        <v>1</v>
      </c>
      <c r="L36" s="29">
        <f>IF('Exp_3 (All)'!V36="","",'Exp_3 (All)'!V36)</f>
        <v>1</v>
      </c>
      <c r="M36" s="21">
        <f>IF('Exp_3 (All)'!X36="","",'Exp_3 (All)'!X36)</f>
        <v>1</v>
      </c>
      <c r="N36" s="29">
        <f>IF('Exp_3 (All)'!Z36="","",'Exp_3 (All)'!Z36)</f>
        <v>1</v>
      </c>
      <c r="O36" s="21">
        <f>IF('Exp_3 (All)'!AB36="","",'Exp_3 (All)'!AB36)</f>
        <v>1</v>
      </c>
      <c r="P36" s="29">
        <f>IF('Exp_3 (All)'!AD36="","",'Exp_3 (All)'!AD36)</f>
        <v>1</v>
      </c>
      <c r="Q36" s="21">
        <f>IF('Exp_3 (All)'!AF36="","",'Exp_3 (All)'!AF36)</f>
        <v>1</v>
      </c>
      <c r="R36" s="29">
        <f>IF('Exp_3 (All)'!AH36="","",'Exp_3 (All)'!AH36)</f>
        <v>1</v>
      </c>
      <c r="S36" s="21">
        <f>IF('Exp_3 (All)'!AJ36="","",'Exp_3 (All)'!AJ36)</f>
        <v>1</v>
      </c>
      <c r="T36" s="29">
        <f>IF('Exp_3 (All)'!AL36="","",'Exp_3 (All)'!AL36)</f>
        <v>1</v>
      </c>
      <c r="U36" s="21">
        <f>IF('Exp_3 (All)'!AN36="","",'Exp_3 (All)'!AN36)</f>
        <v>1</v>
      </c>
      <c r="V36" s="29">
        <f>IF('Exp_3 (All)'!AP36="","",'Exp_3 (All)'!AP36)</f>
        <v>1</v>
      </c>
      <c r="W36" s="21">
        <f>IF('Exp_3 (All)'!AR36="","",'Exp_3 (All)'!AR36)</f>
        <v>1</v>
      </c>
      <c r="X36" s="29">
        <f>IF('Exp_3 (All)'!AT36="","",'Exp_3 (All)'!AT36)</f>
        <v>1</v>
      </c>
      <c r="Y36" s="23">
        <f t="shared" si="0"/>
        <v>23</v>
      </c>
      <c r="Z36" s="23">
        <f t="shared" si="1"/>
        <v>23</v>
      </c>
      <c r="AA36" s="50">
        <f t="shared" si="2"/>
        <v>1</v>
      </c>
    </row>
    <row r="37" spans="1:27" s="3" customFormat="1" x14ac:dyDescent="0.2">
      <c r="A37" s="7" t="str">
        <f>'Exp_3 (All)'!A37</f>
        <v>IntoTree_11_PckErr3</v>
      </c>
      <c r="B37" s="29">
        <f>IF('Exp_3 (All)'!B37="","",'Exp_3 (All)'!B37)</f>
        <v>1</v>
      </c>
      <c r="C37" s="22">
        <f>IF('Exp_3 (All)'!D37="","",'Exp_3 (All)'!D37)</f>
        <v>1</v>
      </c>
      <c r="D37" s="29">
        <f>IF('Exp_3 (All)'!F37="","",'Exp_3 (All)'!F37)</f>
        <v>1</v>
      </c>
      <c r="E37" s="22">
        <f>IF('Exp_3 (All)'!H37="","",'Exp_3 (All)'!H37)</f>
        <v>1</v>
      </c>
      <c r="F37" s="29">
        <f>IF('Exp_3 (All)'!J37="","",'Exp_3 (All)'!J37)</f>
        <v>1</v>
      </c>
      <c r="G37" s="21">
        <f>IF('Exp_3 (All)'!L37="","",'Exp_3 (All)'!L37)</f>
        <v>1</v>
      </c>
      <c r="H37" s="29">
        <f>IF('Exp_3 (All)'!N37="","",'Exp_3 (All)'!N37)</f>
        <v>1</v>
      </c>
      <c r="I37" s="21">
        <f>IF('Exp_3 (All)'!P37="","",'Exp_3 (All)'!P37)</f>
        <v>1</v>
      </c>
      <c r="J37" s="29">
        <f>IF('Exp_3 (All)'!R37="","",'Exp_3 (All)'!R37)</f>
        <v>1</v>
      </c>
      <c r="K37" s="21">
        <f>IF('Exp_3 (All)'!T37="","",'Exp_3 (All)'!T37)</f>
        <v>1</v>
      </c>
      <c r="L37" s="29">
        <f>IF('Exp_3 (All)'!V37="","",'Exp_3 (All)'!V37)</f>
        <v>1</v>
      </c>
      <c r="M37" s="21">
        <f>IF('Exp_3 (All)'!X37="","",'Exp_3 (All)'!X37)</f>
        <v>1</v>
      </c>
      <c r="N37" s="29">
        <f>IF('Exp_3 (All)'!Z37="","",'Exp_3 (All)'!Z37)</f>
        <v>1</v>
      </c>
      <c r="O37" s="21">
        <f>IF('Exp_3 (All)'!AB37="","",'Exp_3 (All)'!AB37)</f>
        <v>1</v>
      </c>
      <c r="P37" s="29">
        <f>IF('Exp_3 (All)'!AD37="","",'Exp_3 (All)'!AD37)</f>
        <v>1</v>
      </c>
      <c r="Q37" s="21">
        <f>IF('Exp_3 (All)'!AF37="","",'Exp_3 (All)'!AF37)</f>
        <v>1</v>
      </c>
      <c r="R37" s="29">
        <f>IF('Exp_3 (All)'!AH37="","",'Exp_3 (All)'!AH37)</f>
        <v>1</v>
      </c>
      <c r="S37" s="21">
        <f>IF('Exp_3 (All)'!AJ37="","",'Exp_3 (All)'!AJ37)</f>
        <v>1</v>
      </c>
      <c r="T37" s="29">
        <f>IF('Exp_3 (All)'!AL37="","",'Exp_3 (All)'!AL37)</f>
        <v>1</v>
      </c>
      <c r="U37" s="21">
        <f>IF('Exp_3 (All)'!AN37="","",'Exp_3 (All)'!AN37)</f>
        <v>1</v>
      </c>
      <c r="V37" s="29">
        <f>IF('Exp_3 (All)'!AP37="","",'Exp_3 (All)'!AP37)</f>
        <v>1</v>
      </c>
      <c r="W37" s="21">
        <f>IF('Exp_3 (All)'!AR37="","",'Exp_3 (All)'!AR37)</f>
        <v>1</v>
      </c>
      <c r="X37" s="29">
        <f>IF('Exp_3 (All)'!AT37="","",'Exp_3 (All)'!AT37)</f>
        <v>1</v>
      </c>
      <c r="Y37" s="23">
        <f t="shared" si="0"/>
        <v>23</v>
      </c>
      <c r="Z37" s="23">
        <f t="shared" si="1"/>
        <v>23</v>
      </c>
      <c r="AA37" s="50">
        <f t="shared" si="2"/>
        <v>1</v>
      </c>
    </row>
    <row r="38" spans="1:27" s="3" customFormat="1" x14ac:dyDescent="0.2">
      <c r="A38" s="7" t="str">
        <f>'Exp_3 (All)'!A38</f>
        <v>IntoTree_12_PckErr1</v>
      </c>
      <c r="B38" s="29">
        <f>IF('Exp_3 (All)'!B38="","",'Exp_3 (All)'!B38)</f>
        <v>1</v>
      </c>
      <c r="C38" s="22">
        <f>IF('Exp_3 (All)'!D38="","",'Exp_3 (All)'!D38)</f>
        <v>1</v>
      </c>
      <c r="D38" s="29">
        <f>IF('Exp_3 (All)'!F38="","",'Exp_3 (All)'!F38)</f>
        <v>1</v>
      </c>
      <c r="E38" s="22">
        <f>IF('Exp_3 (All)'!H38="","",'Exp_3 (All)'!H38)</f>
        <v>1</v>
      </c>
      <c r="F38" s="29">
        <f>IF('Exp_3 (All)'!J38="","",'Exp_3 (All)'!J38)</f>
        <v>1</v>
      </c>
      <c r="G38" s="21">
        <f>IF('Exp_3 (All)'!L38="","",'Exp_3 (All)'!L38)</f>
        <v>1</v>
      </c>
      <c r="H38" s="29">
        <f>IF('Exp_3 (All)'!N38="","",'Exp_3 (All)'!N38)</f>
        <v>1</v>
      </c>
      <c r="I38" s="21">
        <f>IF('Exp_3 (All)'!P38="","",'Exp_3 (All)'!P38)</f>
        <v>1</v>
      </c>
      <c r="J38" s="29">
        <f>IF('Exp_3 (All)'!R38="","",'Exp_3 (All)'!R38)</f>
        <v>1</v>
      </c>
      <c r="K38" s="21">
        <f>IF('Exp_3 (All)'!T38="","",'Exp_3 (All)'!T38)</f>
        <v>1</v>
      </c>
      <c r="L38" s="29">
        <f>IF('Exp_3 (All)'!V38="","",'Exp_3 (All)'!V38)</f>
        <v>1</v>
      </c>
      <c r="M38" s="21">
        <f>IF('Exp_3 (All)'!X38="","",'Exp_3 (All)'!X38)</f>
        <v>1</v>
      </c>
      <c r="N38" s="29">
        <f>IF('Exp_3 (All)'!Z38="","",'Exp_3 (All)'!Z38)</f>
        <v>1</v>
      </c>
      <c r="O38" s="21">
        <f>IF('Exp_3 (All)'!AB38="","",'Exp_3 (All)'!AB38)</f>
        <v>1</v>
      </c>
      <c r="P38" s="29">
        <f>IF('Exp_3 (All)'!AD38="","",'Exp_3 (All)'!AD38)</f>
        <v>1</v>
      </c>
      <c r="Q38" s="21">
        <f>IF('Exp_3 (All)'!AF38="","",'Exp_3 (All)'!AF38)</f>
        <v>1</v>
      </c>
      <c r="R38" s="29">
        <f>IF('Exp_3 (All)'!AH38="","",'Exp_3 (All)'!AH38)</f>
        <v>1</v>
      </c>
      <c r="S38" s="21">
        <f>IF('Exp_3 (All)'!AJ38="","",'Exp_3 (All)'!AJ38)</f>
        <v>1</v>
      </c>
      <c r="T38" s="29">
        <f>IF('Exp_3 (All)'!AL38="","",'Exp_3 (All)'!AL38)</f>
        <v>1</v>
      </c>
      <c r="U38" s="21">
        <f>IF('Exp_3 (All)'!AN38="","",'Exp_3 (All)'!AN38)</f>
        <v>1</v>
      </c>
      <c r="V38" s="29">
        <f>IF('Exp_3 (All)'!AP38="","",'Exp_3 (All)'!AP38)</f>
        <v>1</v>
      </c>
      <c r="W38" s="21">
        <f>IF('Exp_3 (All)'!AR38="","",'Exp_3 (All)'!AR38)</f>
        <v>1</v>
      </c>
      <c r="X38" s="29">
        <f>IF('Exp_3 (All)'!AT38="","",'Exp_3 (All)'!AT38)</f>
        <v>1</v>
      </c>
      <c r="Y38" s="23">
        <f t="shared" si="0"/>
        <v>23</v>
      </c>
      <c r="Z38" s="23">
        <f t="shared" si="1"/>
        <v>23</v>
      </c>
      <c r="AA38" s="50">
        <f t="shared" si="2"/>
        <v>1</v>
      </c>
    </row>
    <row r="39" spans="1:27" s="3" customFormat="1" x14ac:dyDescent="0.2">
      <c r="A39" s="7" t="str">
        <f>'Exp_3 (All)'!A39</f>
        <v>IntoTree_12_PckErr3</v>
      </c>
      <c r="B39" s="29">
        <f>IF('Exp_3 (All)'!B39="","",'Exp_3 (All)'!B39)</f>
        <v>1</v>
      </c>
      <c r="C39" s="22">
        <f>IF('Exp_3 (All)'!D39="","",'Exp_3 (All)'!D39)</f>
        <v>1</v>
      </c>
      <c r="D39" s="29">
        <f>IF('Exp_3 (All)'!F39="","",'Exp_3 (All)'!F39)</f>
        <v>1</v>
      </c>
      <c r="E39" s="22">
        <f>IF('Exp_3 (All)'!H39="","",'Exp_3 (All)'!H39)</f>
        <v>1</v>
      </c>
      <c r="F39" s="29">
        <f>IF('Exp_3 (All)'!J39="","",'Exp_3 (All)'!J39)</f>
        <v>1</v>
      </c>
      <c r="G39" s="21">
        <f>IF('Exp_3 (All)'!L39="","",'Exp_3 (All)'!L39)</f>
        <v>1</v>
      </c>
      <c r="H39" s="29">
        <f>IF('Exp_3 (All)'!N39="","",'Exp_3 (All)'!N39)</f>
        <v>1</v>
      </c>
      <c r="I39" s="21">
        <f>IF('Exp_3 (All)'!P39="","",'Exp_3 (All)'!P39)</f>
        <v>1</v>
      </c>
      <c r="J39" s="29">
        <f>IF('Exp_3 (All)'!R39="","",'Exp_3 (All)'!R39)</f>
        <v>1</v>
      </c>
      <c r="K39" s="21">
        <f>IF('Exp_3 (All)'!T39="","",'Exp_3 (All)'!T39)</f>
        <v>1</v>
      </c>
      <c r="L39" s="29">
        <f>IF('Exp_3 (All)'!V39="","",'Exp_3 (All)'!V39)</f>
        <v>1</v>
      </c>
      <c r="M39" s="21">
        <f>IF('Exp_3 (All)'!X39="","",'Exp_3 (All)'!X39)</f>
        <v>1</v>
      </c>
      <c r="N39" s="29">
        <f>IF('Exp_3 (All)'!Z39="","",'Exp_3 (All)'!Z39)</f>
        <v>1</v>
      </c>
      <c r="O39" s="21">
        <f>IF('Exp_3 (All)'!AB39="","",'Exp_3 (All)'!AB39)</f>
        <v>1</v>
      </c>
      <c r="P39" s="29">
        <f>IF('Exp_3 (All)'!AD39="","",'Exp_3 (All)'!AD39)</f>
        <v>1</v>
      </c>
      <c r="Q39" s="21">
        <f>IF('Exp_3 (All)'!AF39="","",'Exp_3 (All)'!AF39)</f>
        <v>1</v>
      </c>
      <c r="R39" s="29">
        <f>IF('Exp_3 (All)'!AH39="","",'Exp_3 (All)'!AH39)</f>
        <v>1</v>
      </c>
      <c r="S39" s="21">
        <f>IF('Exp_3 (All)'!AJ39="","",'Exp_3 (All)'!AJ39)</f>
        <v>1</v>
      </c>
      <c r="T39" s="29">
        <f>IF('Exp_3 (All)'!AL39="","",'Exp_3 (All)'!AL39)</f>
        <v>1</v>
      </c>
      <c r="U39" s="21">
        <f>IF('Exp_3 (All)'!AN39="","",'Exp_3 (All)'!AN39)</f>
        <v>1</v>
      </c>
      <c r="V39" s="29">
        <f>IF('Exp_3 (All)'!AP39="","",'Exp_3 (All)'!AP39)</f>
        <v>1</v>
      </c>
      <c r="W39" s="21">
        <f>IF('Exp_3 (All)'!AR39="","",'Exp_3 (All)'!AR39)</f>
        <v>1</v>
      </c>
      <c r="X39" s="29">
        <f>IF('Exp_3 (All)'!AT39="","",'Exp_3 (All)'!AT39)</f>
        <v>1</v>
      </c>
      <c r="Y39" s="23">
        <f t="shared" si="0"/>
        <v>23</v>
      </c>
      <c r="Z39" s="23">
        <f t="shared" si="1"/>
        <v>23</v>
      </c>
      <c r="AA39" s="50">
        <f t="shared" si="2"/>
        <v>1</v>
      </c>
    </row>
    <row r="40" spans="1:27" s="3" customFormat="1" x14ac:dyDescent="0.2">
      <c r="A40" s="7" t="str">
        <f>'Exp_3 (All)'!A40</f>
        <v>IntoTree_14_PckErr1</v>
      </c>
      <c r="B40" s="29">
        <f>IF('Exp_3 (All)'!B40="","",'Exp_3 (All)'!B40)</f>
        <v>1</v>
      </c>
      <c r="C40" s="22">
        <f>IF('Exp_3 (All)'!D40="","",'Exp_3 (All)'!D40)</f>
        <v>1</v>
      </c>
      <c r="D40" s="29">
        <f>IF('Exp_3 (All)'!F40="","",'Exp_3 (All)'!F40)</f>
        <v>1</v>
      </c>
      <c r="E40" s="22">
        <f>IF('Exp_3 (All)'!H40="","",'Exp_3 (All)'!H40)</f>
        <v>1</v>
      </c>
      <c r="F40" s="29">
        <f>IF('Exp_3 (All)'!J40="","",'Exp_3 (All)'!J40)</f>
        <v>1</v>
      </c>
      <c r="G40" s="21">
        <f>IF('Exp_3 (All)'!L40="","",'Exp_3 (All)'!L40)</f>
        <v>1</v>
      </c>
      <c r="H40" s="29">
        <f>IF('Exp_3 (All)'!N40="","",'Exp_3 (All)'!N40)</f>
        <v>1</v>
      </c>
      <c r="I40" s="21">
        <f>IF('Exp_3 (All)'!P40="","",'Exp_3 (All)'!P40)</f>
        <v>1</v>
      </c>
      <c r="J40" s="29">
        <f>IF('Exp_3 (All)'!R40="","",'Exp_3 (All)'!R40)</f>
        <v>1</v>
      </c>
      <c r="K40" s="21">
        <f>IF('Exp_3 (All)'!T40="","",'Exp_3 (All)'!T40)</f>
        <v>1</v>
      </c>
      <c r="L40" s="29">
        <f>IF('Exp_3 (All)'!V40="","",'Exp_3 (All)'!V40)</f>
        <v>1</v>
      </c>
      <c r="M40" s="21">
        <f>IF('Exp_3 (All)'!X40="","",'Exp_3 (All)'!X40)</f>
        <v>1</v>
      </c>
      <c r="N40" s="29">
        <f>IF('Exp_3 (All)'!Z40="","",'Exp_3 (All)'!Z40)</f>
        <v>1</v>
      </c>
      <c r="O40" s="21">
        <f>IF('Exp_3 (All)'!AB40="","",'Exp_3 (All)'!AB40)</f>
        <v>1</v>
      </c>
      <c r="P40" s="29">
        <f>IF('Exp_3 (All)'!AD40="","",'Exp_3 (All)'!AD40)</f>
        <v>1</v>
      </c>
      <c r="Q40" s="21">
        <f>IF('Exp_3 (All)'!AF40="","",'Exp_3 (All)'!AF40)</f>
        <v>1</v>
      </c>
      <c r="R40" s="29">
        <f>IF('Exp_3 (All)'!AH40="","",'Exp_3 (All)'!AH40)</f>
        <v>1</v>
      </c>
      <c r="S40" s="21">
        <f>IF('Exp_3 (All)'!AJ40="","",'Exp_3 (All)'!AJ40)</f>
        <v>1</v>
      </c>
      <c r="T40" s="29">
        <f>IF('Exp_3 (All)'!AL40="","",'Exp_3 (All)'!AL40)</f>
        <v>1</v>
      </c>
      <c r="U40" s="21">
        <f>IF('Exp_3 (All)'!AN40="","",'Exp_3 (All)'!AN40)</f>
        <v>1</v>
      </c>
      <c r="V40" s="29">
        <f>IF('Exp_3 (All)'!AP40="","",'Exp_3 (All)'!AP40)</f>
        <v>1</v>
      </c>
      <c r="W40" s="21">
        <f>IF('Exp_3 (All)'!AR40="","",'Exp_3 (All)'!AR40)</f>
        <v>1</v>
      </c>
      <c r="X40" s="29">
        <f>IF('Exp_3 (All)'!AT40="","",'Exp_3 (All)'!AT40)</f>
        <v>1</v>
      </c>
      <c r="Y40" s="23">
        <f t="shared" si="0"/>
        <v>23</v>
      </c>
      <c r="Z40" s="23">
        <f t="shared" si="1"/>
        <v>23</v>
      </c>
      <c r="AA40" s="50">
        <f t="shared" si="2"/>
        <v>1</v>
      </c>
    </row>
    <row r="41" spans="1:27" s="3" customFormat="1" x14ac:dyDescent="0.2">
      <c r="A41" s="7" t="str">
        <f>'Exp_3 (All)'!A41</f>
        <v>IntoTree_14_PckErr3</v>
      </c>
      <c r="B41" s="29">
        <f>IF('Exp_3 (All)'!B41="","",'Exp_3 (All)'!B41)</f>
        <v>1</v>
      </c>
      <c r="C41" s="22">
        <f>IF('Exp_3 (All)'!D41="","",'Exp_3 (All)'!D41)</f>
        <v>1</v>
      </c>
      <c r="D41" s="29">
        <f>IF('Exp_3 (All)'!F41="","",'Exp_3 (All)'!F41)</f>
        <v>1</v>
      </c>
      <c r="E41" s="22">
        <f>IF('Exp_3 (All)'!H41="","",'Exp_3 (All)'!H41)</f>
        <v>1</v>
      </c>
      <c r="F41" s="29">
        <f>IF('Exp_3 (All)'!J41="","",'Exp_3 (All)'!J41)</f>
        <v>1</v>
      </c>
      <c r="G41" s="21">
        <f>IF('Exp_3 (All)'!L41="","",'Exp_3 (All)'!L41)</f>
        <v>1</v>
      </c>
      <c r="H41" s="29">
        <f>IF('Exp_3 (All)'!N41="","",'Exp_3 (All)'!N41)</f>
        <v>1</v>
      </c>
      <c r="I41" s="21">
        <f>IF('Exp_3 (All)'!P41="","",'Exp_3 (All)'!P41)</f>
        <v>1</v>
      </c>
      <c r="J41" s="29">
        <f>IF('Exp_3 (All)'!R41="","",'Exp_3 (All)'!R41)</f>
        <v>1</v>
      </c>
      <c r="K41" s="21">
        <f>IF('Exp_3 (All)'!T41="","",'Exp_3 (All)'!T41)</f>
        <v>1</v>
      </c>
      <c r="L41" s="29">
        <f>IF('Exp_3 (All)'!V41="","",'Exp_3 (All)'!V41)</f>
        <v>1</v>
      </c>
      <c r="M41" s="21">
        <f>IF('Exp_3 (All)'!X41="","",'Exp_3 (All)'!X41)</f>
        <v>1</v>
      </c>
      <c r="N41" s="29">
        <f>IF('Exp_3 (All)'!Z41="","",'Exp_3 (All)'!Z41)</f>
        <v>1</v>
      </c>
      <c r="O41" s="21">
        <f>IF('Exp_3 (All)'!AB41="","",'Exp_3 (All)'!AB41)</f>
        <v>1</v>
      </c>
      <c r="P41" s="29">
        <f>IF('Exp_3 (All)'!AD41="","",'Exp_3 (All)'!AD41)</f>
        <v>1</v>
      </c>
      <c r="Q41" s="21">
        <f>IF('Exp_3 (All)'!AF41="","",'Exp_3 (All)'!AF41)</f>
        <v>1</v>
      </c>
      <c r="R41" s="29">
        <f>IF('Exp_3 (All)'!AH41="","",'Exp_3 (All)'!AH41)</f>
        <v>1</v>
      </c>
      <c r="S41" s="21">
        <f>IF('Exp_3 (All)'!AJ41="","",'Exp_3 (All)'!AJ41)</f>
        <v>1</v>
      </c>
      <c r="T41" s="29">
        <f>IF('Exp_3 (All)'!AL41="","",'Exp_3 (All)'!AL41)</f>
        <v>1</v>
      </c>
      <c r="U41" s="21">
        <f>IF('Exp_3 (All)'!AN41="","",'Exp_3 (All)'!AN41)</f>
        <v>1</v>
      </c>
      <c r="V41" s="29">
        <f>IF('Exp_3 (All)'!AP41="","",'Exp_3 (All)'!AP41)</f>
        <v>1</v>
      </c>
      <c r="W41" s="21">
        <f>IF('Exp_3 (All)'!AR41="","",'Exp_3 (All)'!AR41)</f>
        <v>1</v>
      </c>
      <c r="X41" s="29">
        <f>IF('Exp_3 (All)'!AT41="","",'Exp_3 (All)'!AT41)</f>
        <v>1</v>
      </c>
      <c r="Y41" s="23">
        <f t="shared" si="0"/>
        <v>23</v>
      </c>
      <c r="Z41" s="23">
        <f t="shared" si="1"/>
        <v>23</v>
      </c>
      <c r="AA41" s="50">
        <f t="shared" si="2"/>
        <v>1</v>
      </c>
    </row>
    <row r="42" spans="1:27" s="3" customFormat="1" x14ac:dyDescent="0.2">
      <c r="A42" s="7" t="str">
        <f>'Exp_3 (All)'!A42</f>
        <v>IntoTree_15_PckErr1</v>
      </c>
      <c r="B42" s="29">
        <f>IF('Exp_3 (All)'!B42="","",'Exp_3 (All)'!B42)</f>
        <v>1</v>
      </c>
      <c r="C42" s="22">
        <f>IF('Exp_3 (All)'!D42="","",'Exp_3 (All)'!D42)</f>
        <v>1</v>
      </c>
      <c r="D42" s="29">
        <f>IF('Exp_3 (All)'!F42="","",'Exp_3 (All)'!F42)</f>
        <v>1</v>
      </c>
      <c r="E42" s="22">
        <f>IF('Exp_3 (All)'!H42="","",'Exp_3 (All)'!H42)</f>
        <v>1</v>
      </c>
      <c r="F42" s="29">
        <f>IF('Exp_3 (All)'!J42="","",'Exp_3 (All)'!J42)</f>
        <v>1</v>
      </c>
      <c r="G42" s="21">
        <f>IF('Exp_3 (All)'!L42="","",'Exp_3 (All)'!L42)</f>
        <v>1</v>
      </c>
      <c r="H42" s="29">
        <f>IF('Exp_3 (All)'!N42="","",'Exp_3 (All)'!N42)</f>
        <v>1</v>
      </c>
      <c r="I42" s="21">
        <f>IF('Exp_3 (All)'!P42="","",'Exp_3 (All)'!P42)</f>
        <v>1</v>
      </c>
      <c r="J42" s="29">
        <f>IF('Exp_3 (All)'!R42="","",'Exp_3 (All)'!R42)</f>
        <v>1</v>
      </c>
      <c r="K42" s="21">
        <f>IF('Exp_3 (All)'!T42="","",'Exp_3 (All)'!T42)</f>
        <v>1</v>
      </c>
      <c r="L42" s="29">
        <f>IF('Exp_3 (All)'!V42="","",'Exp_3 (All)'!V42)</f>
        <v>1</v>
      </c>
      <c r="M42" s="21">
        <f>IF('Exp_3 (All)'!X42="","",'Exp_3 (All)'!X42)</f>
        <v>1</v>
      </c>
      <c r="N42" s="29">
        <f>IF('Exp_3 (All)'!Z42="","",'Exp_3 (All)'!Z42)</f>
        <v>1</v>
      </c>
      <c r="O42" s="21">
        <f>IF('Exp_3 (All)'!AB42="","",'Exp_3 (All)'!AB42)</f>
        <v>1</v>
      </c>
      <c r="P42" s="29">
        <f>IF('Exp_3 (All)'!AD42="","",'Exp_3 (All)'!AD42)</f>
        <v>1</v>
      </c>
      <c r="Q42" s="21">
        <f>IF('Exp_3 (All)'!AF42="","",'Exp_3 (All)'!AF42)</f>
        <v>1</v>
      </c>
      <c r="R42" s="29">
        <f>IF('Exp_3 (All)'!AH42="","",'Exp_3 (All)'!AH42)</f>
        <v>1</v>
      </c>
      <c r="S42" s="21">
        <f>IF('Exp_3 (All)'!AJ42="","",'Exp_3 (All)'!AJ42)</f>
        <v>1</v>
      </c>
      <c r="T42" s="29">
        <f>IF('Exp_3 (All)'!AL42="","",'Exp_3 (All)'!AL42)</f>
        <v>1</v>
      </c>
      <c r="U42" s="21">
        <f>IF('Exp_3 (All)'!AN42="","",'Exp_3 (All)'!AN42)</f>
        <v>1</v>
      </c>
      <c r="V42" s="29">
        <f>IF('Exp_3 (All)'!AP42="","",'Exp_3 (All)'!AP42)</f>
        <v>1</v>
      </c>
      <c r="W42" s="21">
        <f>IF('Exp_3 (All)'!AR42="","",'Exp_3 (All)'!AR42)</f>
        <v>1</v>
      </c>
      <c r="X42" s="29">
        <f>IF('Exp_3 (All)'!AT42="","",'Exp_3 (All)'!AT42)</f>
        <v>1</v>
      </c>
      <c r="Y42" s="23">
        <f t="shared" si="0"/>
        <v>23</v>
      </c>
      <c r="Z42" s="23">
        <f t="shared" si="1"/>
        <v>23</v>
      </c>
      <c r="AA42" s="50">
        <f t="shared" si="2"/>
        <v>1</v>
      </c>
    </row>
    <row r="43" spans="1:27" s="3" customFormat="1" x14ac:dyDescent="0.2">
      <c r="A43" s="7" t="str">
        <f>'Exp_3 (All)'!A43</f>
        <v>IntoTree_15_PckErr3</v>
      </c>
      <c r="B43" s="29">
        <f>IF('Exp_3 (All)'!B43="","",'Exp_3 (All)'!B43)</f>
        <v>1</v>
      </c>
      <c r="C43" s="22">
        <f>IF('Exp_3 (All)'!D43="","",'Exp_3 (All)'!D43)</f>
        <v>1</v>
      </c>
      <c r="D43" s="29">
        <f>IF('Exp_3 (All)'!F43="","",'Exp_3 (All)'!F43)</f>
        <v>1</v>
      </c>
      <c r="E43" s="22">
        <f>IF('Exp_3 (All)'!H43="","",'Exp_3 (All)'!H43)</f>
        <v>1</v>
      </c>
      <c r="F43" s="29">
        <f>IF('Exp_3 (All)'!J43="","",'Exp_3 (All)'!J43)</f>
        <v>1</v>
      </c>
      <c r="G43" s="21">
        <f>IF('Exp_3 (All)'!L43="","",'Exp_3 (All)'!L43)</f>
        <v>1</v>
      </c>
      <c r="H43" s="29">
        <f>IF('Exp_3 (All)'!N43="","",'Exp_3 (All)'!N43)</f>
        <v>1</v>
      </c>
      <c r="I43" s="21">
        <f>IF('Exp_3 (All)'!P43="","",'Exp_3 (All)'!P43)</f>
        <v>1</v>
      </c>
      <c r="J43" s="29">
        <f>IF('Exp_3 (All)'!R43="","",'Exp_3 (All)'!R43)</f>
        <v>1</v>
      </c>
      <c r="K43" s="21">
        <f>IF('Exp_3 (All)'!T43="","",'Exp_3 (All)'!T43)</f>
        <v>1</v>
      </c>
      <c r="L43" s="29">
        <f>IF('Exp_3 (All)'!V43="","",'Exp_3 (All)'!V43)</f>
        <v>1</v>
      </c>
      <c r="M43" s="21">
        <f>IF('Exp_3 (All)'!X43="","",'Exp_3 (All)'!X43)</f>
        <v>1</v>
      </c>
      <c r="N43" s="29">
        <f>IF('Exp_3 (All)'!Z43="","",'Exp_3 (All)'!Z43)</f>
        <v>1</v>
      </c>
      <c r="O43" s="21">
        <f>IF('Exp_3 (All)'!AB43="","",'Exp_3 (All)'!AB43)</f>
        <v>1</v>
      </c>
      <c r="P43" s="29">
        <f>IF('Exp_3 (All)'!AD43="","",'Exp_3 (All)'!AD43)</f>
        <v>1</v>
      </c>
      <c r="Q43" s="21">
        <f>IF('Exp_3 (All)'!AF43="","",'Exp_3 (All)'!AF43)</f>
        <v>1</v>
      </c>
      <c r="R43" s="29">
        <f>IF('Exp_3 (All)'!AH43="","",'Exp_3 (All)'!AH43)</f>
        <v>1</v>
      </c>
      <c r="S43" s="21">
        <f>IF('Exp_3 (All)'!AJ43="","",'Exp_3 (All)'!AJ43)</f>
        <v>1</v>
      </c>
      <c r="T43" s="29">
        <f>IF('Exp_3 (All)'!AL43="","",'Exp_3 (All)'!AL43)</f>
        <v>1</v>
      </c>
      <c r="U43" s="21">
        <f>IF('Exp_3 (All)'!AN43="","",'Exp_3 (All)'!AN43)</f>
        <v>1</v>
      </c>
      <c r="V43" s="29">
        <f>IF('Exp_3 (All)'!AP43="","",'Exp_3 (All)'!AP43)</f>
        <v>1</v>
      </c>
      <c r="W43" s="21">
        <f>IF('Exp_3 (All)'!AR43="","",'Exp_3 (All)'!AR43)</f>
        <v>1</v>
      </c>
      <c r="X43" s="29">
        <f>IF('Exp_3 (All)'!AT43="","",'Exp_3 (All)'!AT43)</f>
        <v>1</v>
      </c>
      <c r="Y43" s="23">
        <f t="shared" si="0"/>
        <v>23</v>
      </c>
      <c r="Z43" s="23">
        <f t="shared" si="1"/>
        <v>23</v>
      </c>
      <c r="AA43" s="50">
        <f t="shared" si="2"/>
        <v>1</v>
      </c>
    </row>
    <row r="44" spans="1:27" s="3" customFormat="1" x14ac:dyDescent="0.2">
      <c r="A44" s="7" t="str">
        <f>'Exp_3 (All)'!A44</f>
        <v>ParkRun_0</v>
      </c>
      <c r="B44" s="29">
        <f>IF('Exp_3 (All)'!B44="","",'Exp_3 (All)'!B44)</f>
        <v>0</v>
      </c>
      <c r="C44" s="22">
        <f>IF('Exp_3 (All)'!D44="","",'Exp_3 (All)'!D44)</f>
        <v>0</v>
      </c>
      <c r="D44" s="29">
        <f>IF('Exp_3 (All)'!F44="","",'Exp_3 (All)'!F44)</f>
        <v>0</v>
      </c>
      <c r="E44" s="22">
        <f>IF('Exp_3 (All)'!H44="","",'Exp_3 (All)'!H44)</f>
        <v>0</v>
      </c>
      <c r="F44" s="29">
        <f>IF('Exp_3 (All)'!J44="","",'Exp_3 (All)'!J44)</f>
        <v>0</v>
      </c>
      <c r="G44" s="21">
        <f>IF('Exp_3 (All)'!L44="","",'Exp_3 (All)'!L44)</f>
        <v>0</v>
      </c>
      <c r="H44" s="29">
        <f>IF('Exp_3 (All)'!N44="","",'Exp_3 (All)'!N44)</f>
        <v>0</v>
      </c>
      <c r="I44" s="21">
        <f>IF('Exp_3 (All)'!P44="","",'Exp_3 (All)'!P44)</f>
        <v>0</v>
      </c>
      <c r="J44" s="29">
        <f>IF('Exp_3 (All)'!R44="","",'Exp_3 (All)'!R44)</f>
        <v>0</v>
      </c>
      <c r="K44" s="21">
        <f>IF('Exp_3 (All)'!T44="","",'Exp_3 (All)'!T44)</f>
        <v>1</v>
      </c>
      <c r="L44" s="29">
        <f>IF('Exp_3 (All)'!V44="","",'Exp_3 (All)'!V44)</f>
        <v>0</v>
      </c>
      <c r="M44" s="21">
        <f>IF('Exp_3 (All)'!X44="","",'Exp_3 (All)'!X44)</f>
        <v>0</v>
      </c>
      <c r="N44" s="29">
        <f>IF('Exp_3 (All)'!Z44="","",'Exp_3 (All)'!Z44)</f>
        <v>0</v>
      </c>
      <c r="O44" s="21">
        <f>IF('Exp_3 (All)'!AB44="","",'Exp_3 (All)'!AB44)</f>
        <v>1</v>
      </c>
      <c r="P44" s="29">
        <f>IF('Exp_3 (All)'!AD44="","",'Exp_3 (All)'!AD44)</f>
        <v>0</v>
      </c>
      <c r="Q44" s="21">
        <f>IF('Exp_3 (All)'!AF44="","",'Exp_3 (All)'!AF44)</f>
        <v>0</v>
      </c>
      <c r="R44" s="29">
        <f>IF('Exp_3 (All)'!AH44="","",'Exp_3 (All)'!AH44)</f>
        <v>0</v>
      </c>
      <c r="S44" s="21">
        <f>IF('Exp_3 (All)'!AJ44="","",'Exp_3 (All)'!AJ44)</f>
        <v>0</v>
      </c>
      <c r="T44" s="29">
        <f>IF('Exp_3 (All)'!AL44="","",'Exp_3 (All)'!AL44)</f>
        <v>0</v>
      </c>
      <c r="U44" s="21">
        <f>IF('Exp_3 (All)'!AN44="","",'Exp_3 (All)'!AN44)</f>
        <v>1</v>
      </c>
      <c r="V44" s="29">
        <f>IF('Exp_3 (All)'!AP44="","",'Exp_3 (All)'!AP44)</f>
        <v>0</v>
      </c>
      <c r="W44" s="21">
        <f>IF('Exp_3 (All)'!AR44="","",'Exp_3 (All)'!AR44)</f>
        <v>1</v>
      </c>
      <c r="X44" s="29">
        <f>IF('Exp_3 (All)'!AT44="","",'Exp_3 (All)'!AT44)</f>
        <v>0</v>
      </c>
      <c r="Y44" s="23">
        <f t="shared" si="0"/>
        <v>23</v>
      </c>
      <c r="Z44" s="23">
        <f t="shared" si="1"/>
        <v>4</v>
      </c>
      <c r="AA44" s="50">
        <f t="shared" si="2"/>
        <v>0.17391304347826086</v>
      </c>
    </row>
    <row r="45" spans="1:27" s="3" customFormat="1" x14ac:dyDescent="0.2">
      <c r="A45" s="7" t="str">
        <f>'Exp_3 (All)'!A45</f>
        <v>ParkRun_3</v>
      </c>
      <c r="B45" s="29">
        <f>IF('Exp_3 (All)'!B45="","",'Exp_3 (All)'!B45)</f>
        <v>1</v>
      </c>
      <c r="C45" s="22">
        <f>IF('Exp_3 (All)'!D45="","",'Exp_3 (All)'!D45)</f>
        <v>1</v>
      </c>
      <c r="D45" s="29">
        <f>IF('Exp_3 (All)'!F45="","",'Exp_3 (All)'!F45)</f>
        <v>1</v>
      </c>
      <c r="E45" s="22">
        <f>IF('Exp_3 (All)'!H45="","",'Exp_3 (All)'!H45)</f>
        <v>1</v>
      </c>
      <c r="F45" s="29">
        <f>IF('Exp_3 (All)'!J45="","",'Exp_3 (All)'!J45)</f>
        <v>1</v>
      </c>
      <c r="G45" s="21">
        <f>IF('Exp_3 (All)'!L45="","",'Exp_3 (All)'!L45)</f>
        <v>1</v>
      </c>
      <c r="H45" s="29">
        <f>IF('Exp_3 (All)'!N45="","",'Exp_3 (All)'!N45)</f>
        <v>1</v>
      </c>
      <c r="I45" s="21">
        <f>IF('Exp_3 (All)'!P45="","",'Exp_3 (All)'!P45)</f>
        <v>1</v>
      </c>
      <c r="J45" s="29">
        <f>IF('Exp_3 (All)'!R45="","",'Exp_3 (All)'!R45)</f>
        <v>1</v>
      </c>
      <c r="K45" s="21">
        <f>IF('Exp_3 (All)'!T45="","",'Exp_3 (All)'!T45)</f>
        <v>1</v>
      </c>
      <c r="L45" s="29">
        <f>IF('Exp_3 (All)'!V45="","",'Exp_3 (All)'!V45)</f>
        <v>1</v>
      </c>
      <c r="M45" s="21">
        <f>IF('Exp_3 (All)'!X45="","",'Exp_3 (All)'!X45)</f>
        <v>1</v>
      </c>
      <c r="N45" s="29">
        <f>IF('Exp_3 (All)'!Z45="","",'Exp_3 (All)'!Z45)</f>
        <v>1</v>
      </c>
      <c r="O45" s="21">
        <f>IF('Exp_3 (All)'!AB45="","",'Exp_3 (All)'!AB45)</f>
        <v>1</v>
      </c>
      <c r="P45" s="29">
        <f>IF('Exp_3 (All)'!AD45="","",'Exp_3 (All)'!AD45)</f>
        <v>1</v>
      </c>
      <c r="Q45" s="21">
        <f>IF('Exp_3 (All)'!AF45="","",'Exp_3 (All)'!AF45)</f>
        <v>1</v>
      </c>
      <c r="R45" s="29">
        <f>IF('Exp_3 (All)'!AH45="","",'Exp_3 (All)'!AH45)</f>
        <v>1</v>
      </c>
      <c r="S45" s="21">
        <f>IF('Exp_3 (All)'!AJ45="","",'Exp_3 (All)'!AJ45)</f>
        <v>1</v>
      </c>
      <c r="T45" s="29">
        <f>IF('Exp_3 (All)'!AL45="","",'Exp_3 (All)'!AL45)</f>
        <v>1</v>
      </c>
      <c r="U45" s="21">
        <f>IF('Exp_3 (All)'!AN45="","",'Exp_3 (All)'!AN45)</f>
        <v>1</v>
      </c>
      <c r="V45" s="29">
        <f>IF('Exp_3 (All)'!AP45="","",'Exp_3 (All)'!AP45)</f>
        <v>1</v>
      </c>
      <c r="W45" s="21">
        <f>IF('Exp_3 (All)'!AR45="","",'Exp_3 (All)'!AR45)</f>
        <v>1</v>
      </c>
      <c r="X45" s="29">
        <f>IF('Exp_3 (All)'!AT45="","",'Exp_3 (All)'!AT45)</f>
        <v>1</v>
      </c>
      <c r="Y45" s="23">
        <f t="shared" si="0"/>
        <v>23</v>
      </c>
      <c r="Z45" s="23">
        <f t="shared" si="1"/>
        <v>23</v>
      </c>
      <c r="AA45" s="50">
        <f t="shared" si="2"/>
        <v>1</v>
      </c>
    </row>
    <row r="46" spans="1:27" s="3" customFormat="1" x14ac:dyDescent="0.2">
      <c r="A46" s="7" t="str">
        <f>'Exp_3 (All)'!A46</f>
        <v>ParkRun_12</v>
      </c>
      <c r="B46" s="29">
        <f>IF('Exp_3 (All)'!B46="","",'Exp_3 (All)'!B46)</f>
        <v>1</v>
      </c>
      <c r="C46" s="22">
        <f>IF('Exp_3 (All)'!D46="","",'Exp_3 (All)'!D46)</f>
        <v>1</v>
      </c>
      <c r="D46" s="29">
        <f>IF('Exp_3 (All)'!F46="","",'Exp_3 (All)'!F46)</f>
        <v>1</v>
      </c>
      <c r="E46" s="22">
        <f>IF('Exp_3 (All)'!H46="","",'Exp_3 (All)'!H46)</f>
        <v>1</v>
      </c>
      <c r="F46" s="29">
        <f>IF('Exp_3 (All)'!J46="","",'Exp_3 (All)'!J46)</f>
        <v>1</v>
      </c>
      <c r="G46" s="21">
        <f>IF('Exp_3 (All)'!L46="","",'Exp_3 (All)'!L46)</f>
        <v>1</v>
      </c>
      <c r="H46" s="29">
        <f>IF('Exp_3 (All)'!N46="","",'Exp_3 (All)'!N46)</f>
        <v>1</v>
      </c>
      <c r="I46" s="21">
        <f>IF('Exp_3 (All)'!P46="","",'Exp_3 (All)'!P46)</f>
        <v>1</v>
      </c>
      <c r="J46" s="29">
        <f>IF('Exp_3 (All)'!R46="","",'Exp_3 (All)'!R46)</f>
        <v>1</v>
      </c>
      <c r="K46" s="21">
        <f>IF('Exp_3 (All)'!T46="","",'Exp_3 (All)'!T46)</f>
        <v>1</v>
      </c>
      <c r="L46" s="29">
        <f>IF('Exp_3 (All)'!V46="","",'Exp_3 (All)'!V46)</f>
        <v>1</v>
      </c>
      <c r="M46" s="21">
        <f>IF('Exp_3 (All)'!X46="","",'Exp_3 (All)'!X46)</f>
        <v>1</v>
      </c>
      <c r="N46" s="29">
        <f>IF('Exp_3 (All)'!Z46="","",'Exp_3 (All)'!Z46)</f>
        <v>1</v>
      </c>
      <c r="O46" s="21">
        <f>IF('Exp_3 (All)'!AB46="","",'Exp_3 (All)'!AB46)</f>
        <v>1</v>
      </c>
      <c r="P46" s="29">
        <f>IF('Exp_3 (All)'!AD46="","",'Exp_3 (All)'!AD46)</f>
        <v>1</v>
      </c>
      <c r="Q46" s="21">
        <f>IF('Exp_3 (All)'!AF46="","",'Exp_3 (All)'!AF46)</f>
        <v>1</v>
      </c>
      <c r="R46" s="29">
        <f>IF('Exp_3 (All)'!AH46="","",'Exp_3 (All)'!AH46)</f>
        <v>1</v>
      </c>
      <c r="S46" s="21">
        <f>IF('Exp_3 (All)'!AJ46="","",'Exp_3 (All)'!AJ46)</f>
        <v>1</v>
      </c>
      <c r="T46" s="29">
        <f>IF('Exp_3 (All)'!AL46="","",'Exp_3 (All)'!AL46)</f>
        <v>1</v>
      </c>
      <c r="U46" s="21">
        <f>IF('Exp_3 (All)'!AN46="","",'Exp_3 (All)'!AN46)</f>
        <v>1</v>
      </c>
      <c r="V46" s="29">
        <f>IF('Exp_3 (All)'!AP46="","",'Exp_3 (All)'!AP46)</f>
        <v>1</v>
      </c>
      <c r="W46" s="21">
        <f>IF('Exp_3 (All)'!AR46="","",'Exp_3 (All)'!AR46)</f>
        <v>1</v>
      </c>
      <c r="X46" s="29">
        <f>IF('Exp_3 (All)'!AT46="","",'Exp_3 (All)'!AT46)</f>
        <v>1</v>
      </c>
      <c r="Y46" s="23">
        <f t="shared" si="0"/>
        <v>23</v>
      </c>
      <c r="Z46" s="23">
        <f t="shared" si="1"/>
        <v>23</v>
      </c>
      <c r="AA46" s="50">
        <f t="shared" si="2"/>
        <v>1</v>
      </c>
    </row>
    <row r="47" spans="1:27" s="3" customFormat="1" x14ac:dyDescent="0.2">
      <c r="A47" s="7" t="str">
        <f>'Exp_3 (All)'!A47</f>
        <v>ParkRun_0_PckErr3</v>
      </c>
      <c r="B47" s="29">
        <f>IF('Exp_3 (All)'!B47="","",'Exp_3 (All)'!B47)</f>
        <v>1</v>
      </c>
      <c r="C47" s="22">
        <f>IF('Exp_3 (All)'!D47="","",'Exp_3 (All)'!D47)</f>
        <v>1</v>
      </c>
      <c r="D47" s="29">
        <f>IF('Exp_3 (All)'!F47="","",'Exp_3 (All)'!F47)</f>
        <v>1</v>
      </c>
      <c r="E47" s="22">
        <f>IF('Exp_3 (All)'!H47="","",'Exp_3 (All)'!H47)</f>
        <v>1</v>
      </c>
      <c r="F47" s="29">
        <f>IF('Exp_3 (All)'!J47="","",'Exp_3 (All)'!J47)</f>
        <v>1</v>
      </c>
      <c r="G47" s="21">
        <f>IF('Exp_3 (All)'!L47="","",'Exp_3 (All)'!L47)</f>
        <v>1</v>
      </c>
      <c r="H47" s="29">
        <f>IF('Exp_3 (All)'!N47="","",'Exp_3 (All)'!N47)</f>
        <v>1</v>
      </c>
      <c r="I47" s="21">
        <f>IF('Exp_3 (All)'!P47="","",'Exp_3 (All)'!P47)</f>
        <v>1</v>
      </c>
      <c r="J47" s="29">
        <f>IF('Exp_3 (All)'!R47="","",'Exp_3 (All)'!R47)</f>
        <v>1</v>
      </c>
      <c r="K47" s="21">
        <f>IF('Exp_3 (All)'!T47="","",'Exp_3 (All)'!T47)</f>
        <v>1</v>
      </c>
      <c r="L47" s="29">
        <f>IF('Exp_3 (All)'!V47="","",'Exp_3 (All)'!V47)</f>
        <v>1</v>
      </c>
      <c r="M47" s="21">
        <f>IF('Exp_3 (All)'!X47="","",'Exp_3 (All)'!X47)</f>
        <v>1</v>
      </c>
      <c r="N47" s="29">
        <f>IF('Exp_3 (All)'!Z47="","",'Exp_3 (All)'!Z47)</f>
        <v>1</v>
      </c>
      <c r="O47" s="21">
        <f>IF('Exp_3 (All)'!AB47="","",'Exp_3 (All)'!AB47)</f>
        <v>1</v>
      </c>
      <c r="P47" s="29">
        <f>IF('Exp_3 (All)'!AD47="","",'Exp_3 (All)'!AD47)</f>
        <v>1</v>
      </c>
      <c r="Q47" s="21">
        <f>IF('Exp_3 (All)'!AF47="","",'Exp_3 (All)'!AF47)</f>
        <v>1</v>
      </c>
      <c r="R47" s="29">
        <f>IF('Exp_3 (All)'!AH47="","",'Exp_3 (All)'!AH47)</f>
        <v>1</v>
      </c>
      <c r="S47" s="21">
        <f>IF('Exp_3 (All)'!AJ47="","",'Exp_3 (All)'!AJ47)</f>
        <v>0</v>
      </c>
      <c r="T47" s="29">
        <f>IF('Exp_3 (All)'!AL47="","",'Exp_3 (All)'!AL47)</f>
        <v>1</v>
      </c>
      <c r="U47" s="21">
        <f>IF('Exp_3 (All)'!AN47="","",'Exp_3 (All)'!AN47)</f>
        <v>1</v>
      </c>
      <c r="V47" s="29">
        <f>IF('Exp_3 (All)'!AP47="","",'Exp_3 (All)'!AP47)</f>
        <v>0</v>
      </c>
      <c r="W47" s="21">
        <f>IF('Exp_3 (All)'!AR47="","",'Exp_3 (All)'!AR47)</f>
        <v>1</v>
      </c>
      <c r="X47" s="29">
        <f>IF('Exp_3 (All)'!AT47="","",'Exp_3 (All)'!AT47)</f>
        <v>1</v>
      </c>
      <c r="Y47" s="23">
        <f t="shared" si="0"/>
        <v>23</v>
      </c>
      <c r="Z47" s="23">
        <f t="shared" si="1"/>
        <v>21</v>
      </c>
      <c r="AA47" s="50">
        <f t="shared" si="2"/>
        <v>0.91304347826086951</v>
      </c>
    </row>
    <row r="48" spans="1:27" s="3" customFormat="1" x14ac:dyDescent="0.2">
      <c r="A48" s="7" t="str">
        <f>'Exp_3 (All)'!A48</f>
        <v>ParkRun_2_PckErr1</v>
      </c>
      <c r="B48" s="29">
        <f>IF('Exp_3 (All)'!B48="","",'Exp_3 (All)'!B48)</f>
        <v>1</v>
      </c>
      <c r="C48" s="22">
        <f>IF('Exp_3 (All)'!D48="","",'Exp_3 (All)'!D48)</f>
        <v>0</v>
      </c>
      <c r="D48" s="29">
        <f>IF('Exp_3 (All)'!F48="","",'Exp_3 (All)'!F48)</f>
        <v>1</v>
      </c>
      <c r="E48" s="22">
        <f>IF('Exp_3 (All)'!H48="","",'Exp_3 (All)'!H48)</f>
        <v>1</v>
      </c>
      <c r="F48" s="29">
        <f>IF('Exp_3 (All)'!J48="","",'Exp_3 (All)'!J48)</f>
        <v>1</v>
      </c>
      <c r="G48" s="21">
        <f>IF('Exp_3 (All)'!L48="","",'Exp_3 (All)'!L48)</f>
        <v>0</v>
      </c>
      <c r="H48" s="29">
        <f>IF('Exp_3 (All)'!N48="","",'Exp_3 (All)'!N48)</f>
        <v>0</v>
      </c>
      <c r="I48" s="21">
        <f>IF('Exp_3 (All)'!P48="","",'Exp_3 (All)'!P48)</f>
        <v>1</v>
      </c>
      <c r="J48" s="29">
        <f>IF('Exp_3 (All)'!R48="","",'Exp_3 (All)'!R48)</f>
        <v>1</v>
      </c>
      <c r="K48" s="21">
        <f>IF('Exp_3 (All)'!T48="","",'Exp_3 (All)'!T48)</f>
        <v>1</v>
      </c>
      <c r="L48" s="29">
        <f>IF('Exp_3 (All)'!V48="","",'Exp_3 (All)'!V48)</f>
        <v>1</v>
      </c>
      <c r="M48" s="21">
        <f>IF('Exp_3 (All)'!X48="","",'Exp_3 (All)'!X48)</f>
        <v>0</v>
      </c>
      <c r="N48" s="29">
        <f>IF('Exp_3 (All)'!Z48="","",'Exp_3 (All)'!Z48)</f>
        <v>1</v>
      </c>
      <c r="O48" s="21">
        <f>IF('Exp_3 (All)'!AB48="","",'Exp_3 (All)'!AB48)</f>
        <v>1</v>
      </c>
      <c r="P48" s="29">
        <f>IF('Exp_3 (All)'!AD48="","",'Exp_3 (All)'!AD48)</f>
        <v>1</v>
      </c>
      <c r="Q48" s="21">
        <f>IF('Exp_3 (All)'!AF48="","",'Exp_3 (All)'!AF48)</f>
        <v>0</v>
      </c>
      <c r="R48" s="29">
        <f>IF('Exp_3 (All)'!AH48="","",'Exp_3 (All)'!AH48)</f>
        <v>1</v>
      </c>
      <c r="S48" s="21">
        <f>IF('Exp_3 (All)'!AJ48="","",'Exp_3 (All)'!AJ48)</f>
        <v>0</v>
      </c>
      <c r="T48" s="29">
        <f>IF('Exp_3 (All)'!AL48="","",'Exp_3 (All)'!AL48)</f>
        <v>1</v>
      </c>
      <c r="U48" s="21">
        <f>IF('Exp_3 (All)'!AN48="","",'Exp_3 (All)'!AN48)</f>
        <v>1</v>
      </c>
      <c r="V48" s="29">
        <f>IF('Exp_3 (All)'!AP48="","",'Exp_3 (All)'!AP48)</f>
        <v>1</v>
      </c>
      <c r="W48" s="21">
        <f>IF('Exp_3 (All)'!AR48="","",'Exp_3 (All)'!AR48)</f>
        <v>1</v>
      </c>
      <c r="X48" s="29">
        <f>IF('Exp_3 (All)'!AT48="","",'Exp_3 (All)'!AT48)</f>
        <v>1</v>
      </c>
      <c r="Y48" s="23">
        <f t="shared" si="0"/>
        <v>23</v>
      </c>
      <c r="Z48" s="23">
        <f t="shared" si="1"/>
        <v>17</v>
      </c>
      <c r="AA48" s="50">
        <f t="shared" si="2"/>
        <v>0.73913043478260865</v>
      </c>
    </row>
    <row r="49" spans="1:27" s="3" customFormat="1" x14ac:dyDescent="0.2">
      <c r="A49" s="7" t="str">
        <f>'Exp_3 (All)'!A49</f>
        <v>ParkRun_2_PckErr3</v>
      </c>
      <c r="B49" s="29">
        <f>IF('Exp_3 (All)'!B49="","",'Exp_3 (All)'!B49)</f>
        <v>1</v>
      </c>
      <c r="C49" s="22">
        <f>IF('Exp_3 (All)'!D49="","",'Exp_3 (All)'!D49)</f>
        <v>1</v>
      </c>
      <c r="D49" s="29">
        <f>IF('Exp_3 (All)'!F49="","",'Exp_3 (All)'!F49)</f>
        <v>1</v>
      </c>
      <c r="E49" s="22">
        <f>IF('Exp_3 (All)'!H49="","",'Exp_3 (All)'!H49)</f>
        <v>1</v>
      </c>
      <c r="F49" s="29">
        <f>IF('Exp_3 (All)'!J49="","",'Exp_3 (All)'!J49)</f>
        <v>1</v>
      </c>
      <c r="G49" s="21">
        <f>IF('Exp_3 (All)'!L49="","",'Exp_3 (All)'!L49)</f>
        <v>1</v>
      </c>
      <c r="H49" s="29">
        <f>IF('Exp_3 (All)'!N49="","",'Exp_3 (All)'!N49)</f>
        <v>1</v>
      </c>
      <c r="I49" s="21">
        <f>IF('Exp_3 (All)'!P49="","",'Exp_3 (All)'!P49)</f>
        <v>1</v>
      </c>
      <c r="J49" s="29">
        <f>IF('Exp_3 (All)'!R49="","",'Exp_3 (All)'!R49)</f>
        <v>1</v>
      </c>
      <c r="K49" s="21">
        <f>IF('Exp_3 (All)'!T49="","",'Exp_3 (All)'!T49)</f>
        <v>1</v>
      </c>
      <c r="L49" s="29">
        <f>IF('Exp_3 (All)'!V49="","",'Exp_3 (All)'!V49)</f>
        <v>1</v>
      </c>
      <c r="M49" s="21">
        <f>IF('Exp_3 (All)'!X49="","",'Exp_3 (All)'!X49)</f>
        <v>1</v>
      </c>
      <c r="N49" s="29">
        <f>IF('Exp_3 (All)'!Z49="","",'Exp_3 (All)'!Z49)</f>
        <v>1</v>
      </c>
      <c r="O49" s="21">
        <f>IF('Exp_3 (All)'!AB49="","",'Exp_3 (All)'!AB49)</f>
        <v>1</v>
      </c>
      <c r="P49" s="29">
        <f>IF('Exp_3 (All)'!AD49="","",'Exp_3 (All)'!AD49)</f>
        <v>1</v>
      </c>
      <c r="Q49" s="21">
        <f>IF('Exp_3 (All)'!AF49="","",'Exp_3 (All)'!AF49)</f>
        <v>1</v>
      </c>
      <c r="R49" s="29">
        <f>IF('Exp_3 (All)'!AH49="","",'Exp_3 (All)'!AH49)</f>
        <v>1</v>
      </c>
      <c r="S49" s="21">
        <f>IF('Exp_3 (All)'!AJ49="","",'Exp_3 (All)'!AJ49)</f>
        <v>1</v>
      </c>
      <c r="T49" s="29">
        <f>IF('Exp_3 (All)'!AL49="","",'Exp_3 (All)'!AL49)</f>
        <v>1</v>
      </c>
      <c r="U49" s="21">
        <f>IF('Exp_3 (All)'!AN49="","",'Exp_3 (All)'!AN49)</f>
        <v>1</v>
      </c>
      <c r="V49" s="29">
        <f>IF('Exp_3 (All)'!AP49="","",'Exp_3 (All)'!AP49)</f>
        <v>1</v>
      </c>
      <c r="W49" s="21">
        <f>IF('Exp_3 (All)'!AR49="","",'Exp_3 (All)'!AR49)</f>
        <v>1</v>
      </c>
      <c r="X49" s="29">
        <f>IF('Exp_3 (All)'!AT49="","",'Exp_3 (All)'!AT49)</f>
        <v>1</v>
      </c>
      <c r="Y49" s="23">
        <f t="shared" si="0"/>
        <v>23</v>
      </c>
      <c r="Z49" s="23">
        <f t="shared" si="1"/>
        <v>23</v>
      </c>
      <c r="AA49" s="50">
        <f t="shared" si="2"/>
        <v>1</v>
      </c>
    </row>
    <row r="50" spans="1:27" s="3" customFormat="1" x14ac:dyDescent="0.2">
      <c r="A50" s="7" t="str">
        <f>'Exp_3 (All)'!A50</f>
        <v>ParkRun_3_PckErr1</v>
      </c>
      <c r="B50" s="29">
        <f>IF('Exp_3 (All)'!B50="","",'Exp_3 (All)'!B50)</f>
        <v>1</v>
      </c>
      <c r="C50" s="22">
        <f>IF('Exp_3 (All)'!D50="","",'Exp_3 (All)'!D50)</f>
        <v>1</v>
      </c>
      <c r="D50" s="29">
        <f>IF('Exp_3 (All)'!F50="","",'Exp_3 (All)'!F50)</f>
        <v>1</v>
      </c>
      <c r="E50" s="22">
        <f>IF('Exp_3 (All)'!H50="","",'Exp_3 (All)'!H50)</f>
        <v>1</v>
      </c>
      <c r="F50" s="29">
        <f>IF('Exp_3 (All)'!J50="","",'Exp_3 (All)'!J50)</f>
        <v>1</v>
      </c>
      <c r="G50" s="21">
        <f>IF('Exp_3 (All)'!L50="","",'Exp_3 (All)'!L50)</f>
        <v>1</v>
      </c>
      <c r="H50" s="29">
        <f>IF('Exp_3 (All)'!N50="","",'Exp_3 (All)'!N50)</f>
        <v>1</v>
      </c>
      <c r="I50" s="21">
        <f>IF('Exp_3 (All)'!P50="","",'Exp_3 (All)'!P50)</f>
        <v>1</v>
      </c>
      <c r="J50" s="29">
        <f>IF('Exp_3 (All)'!R50="","",'Exp_3 (All)'!R50)</f>
        <v>1</v>
      </c>
      <c r="K50" s="21">
        <f>IF('Exp_3 (All)'!T50="","",'Exp_3 (All)'!T50)</f>
        <v>1</v>
      </c>
      <c r="L50" s="29">
        <f>IF('Exp_3 (All)'!V50="","",'Exp_3 (All)'!V50)</f>
        <v>1</v>
      </c>
      <c r="M50" s="21">
        <f>IF('Exp_3 (All)'!X50="","",'Exp_3 (All)'!X50)</f>
        <v>1</v>
      </c>
      <c r="N50" s="29">
        <f>IF('Exp_3 (All)'!Z50="","",'Exp_3 (All)'!Z50)</f>
        <v>1</v>
      </c>
      <c r="O50" s="21">
        <f>IF('Exp_3 (All)'!AB50="","",'Exp_3 (All)'!AB50)</f>
        <v>1</v>
      </c>
      <c r="P50" s="29">
        <f>IF('Exp_3 (All)'!AD50="","",'Exp_3 (All)'!AD50)</f>
        <v>1</v>
      </c>
      <c r="Q50" s="21">
        <f>IF('Exp_3 (All)'!AF50="","",'Exp_3 (All)'!AF50)</f>
        <v>1</v>
      </c>
      <c r="R50" s="29">
        <f>IF('Exp_3 (All)'!AH50="","",'Exp_3 (All)'!AH50)</f>
        <v>1</v>
      </c>
      <c r="S50" s="21">
        <f>IF('Exp_3 (All)'!AJ50="","",'Exp_3 (All)'!AJ50)</f>
        <v>1</v>
      </c>
      <c r="T50" s="29">
        <f>IF('Exp_3 (All)'!AL50="","",'Exp_3 (All)'!AL50)</f>
        <v>1</v>
      </c>
      <c r="U50" s="21">
        <f>IF('Exp_3 (All)'!AN50="","",'Exp_3 (All)'!AN50)</f>
        <v>1</v>
      </c>
      <c r="V50" s="29">
        <f>IF('Exp_3 (All)'!AP50="","",'Exp_3 (All)'!AP50)</f>
        <v>1</v>
      </c>
      <c r="W50" s="21">
        <f>IF('Exp_3 (All)'!AR50="","",'Exp_3 (All)'!AR50)</f>
        <v>1</v>
      </c>
      <c r="X50" s="29">
        <f>IF('Exp_3 (All)'!AT50="","",'Exp_3 (All)'!AT50)</f>
        <v>1</v>
      </c>
      <c r="Y50" s="23">
        <f t="shared" si="0"/>
        <v>23</v>
      </c>
      <c r="Z50" s="23">
        <f t="shared" si="1"/>
        <v>23</v>
      </c>
      <c r="AA50" s="50">
        <f t="shared" si="2"/>
        <v>1</v>
      </c>
    </row>
    <row r="51" spans="1:27" s="3" customFormat="1" x14ac:dyDescent="0.2">
      <c r="A51" s="7" t="str">
        <f>'Exp_3 (All)'!A51</f>
        <v>ParkRun_3_PckErr3</v>
      </c>
      <c r="B51" s="29">
        <f>IF('Exp_3 (All)'!B51="","",'Exp_3 (All)'!B51)</f>
        <v>1</v>
      </c>
      <c r="C51" s="22">
        <f>IF('Exp_3 (All)'!D51="","",'Exp_3 (All)'!D51)</f>
        <v>1</v>
      </c>
      <c r="D51" s="29">
        <f>IF('Exp_3 (All)'!F51="","",'Exp_3 (All)'!F51)</f>
        <v>1</v>
      </c>
      <c r="E51" s="22">
        <f>IF('Exp_3 (All)'!H51="","",'Exp_3 (All)'!H51)</f>
        <v>1</v>
      </c>
      <c r="F51" s="29">
        <f>IF('Exp_3 (All)'!J51="","",'Exp_3 (All)'!J51)</f>
        <v>1</v>
      </c>
      <c r="G51" s="21">
        <f>IF('Exp_3 (All)'!L51="","",'Exp_3 (All)'!L51)</f>
        <v>1</v>
      </c>
      <c r="H51" s="29">
        <f>IF('Exp_3 (All)'!N51="","",'Exp_3 (All)'!N51)</f>
        <v>1</v>
      </c>
      <c r="I51" s="21">
        <f>IF('Exp_3 (All)'!P51="","",'Exp_3 (All)'!P51)</f>
        <v>1</v>
      </c>
      <c r="J51" s="29">
        <f>IF('Exp_3 (All)'!R51="","",'Exp_3 (All)'!R51)</f>
        <v>1</v>
      </c>
      <c r="K51" s="21">
        <f>IF('Exp_3 (All)'!T51="","",'Exp_3 (All)'!T51)</f>
        <v>1</v>
      </c>
      <c r="L51" s="29">
        <f>IF('Exp_3 (All)'!V51="","",'Exp_3 (All)'!V51)</f>
        <v>1</v>
      </c>
      <c r="M51" s="21">
        <f>IF('Exp_3 (All)'!X51="","",'Exp_3 (All)'!X51)</f>
        <v>1</v>
      </c>
      <c r="N51" s="29">
        <f>IF('Exp_3 (All)'!Z51="","",'Exp_3 (All)'!Z51)</f>
        <v>1</v>
      </c>
      <c r="O51" s="21">
        <f>IF('Exp_3 (All)'!AB51="","",'Exp_3 (All)'!AB51)</f>
        <v>1</v>
      </c>
      <c r="P51" s="29">
        <f>IF('Exp_3 (All)'!AD51="","",'Exp_3 (All)'!AD51)</f>
        <v>1</v>
      </c>
      <c r="Q51" s="21">
        <f>IF('Exp_3 (All)'!AF51="","",'Exp_3 (All)'!AF51)</f>
        <v>1</v>
      </c>
      <c r="R51" s="29">
        <f>IF('Exp_3 (All)'!AH51="","",'Exp_3 (All)'!AH51)</f>
        <v>1</v>
      </c>
      <c r="S51" s="21">
        <f>IF('Exp_3 (All)'!AJ51="","",'Exp_3 (All)'!AJ51)</f>
        <v>1</v>
      </c>
      <c r="T51" s="29">
        <f>IF('Exp_3 (All)'!AL51="","",'Exp_3 (All)'!AL51)</f>
        <v>1</v>
      </c>
      <c r="U51" s="21">
        <f>IF('Exp_3 (All)'!AN51="","",'Exp_3 (All)'!AN51)</f>
        <v>1</v>
      </c>
      <c r="V51" s="29">
        <f>IF('Exp_3 (All)'!AP51="","",'Exp_3 (All)'!AP51)</f>
        <v>1</v>
      </c>
      <c r="W51" s="21">
        <f>IF('Exp_3 (All)'!AR51="","",'Exp_3 (All)'!AR51)</f>
        <v>1</v>
      </c>
      <c r="X51" s="29">
        <f>IF('Exp_3 (All)'!AT51="","",'Exp_3 (All)'!AT51)</f>
        <v>1</v>
      </c>
      <c r="Y51" s="23">
        <f t="shared" si="0"/>
        <v>23</v>
      </c>
      <c r="Z51" s="23">
        <f t="shared" si="1"/>
        <v>23</v>
      </c>
      <c r="AA51" s="50">
        <f t="shared" si="2"/>
        <v>1</v>
      </c>
    </row>
    <row r="52" spans="1:27" s="3" customFormat="1" x14ac:dyDescent="0.2">
      <c r="A52" s="7" t="str">
        <f>'Exp_3 (All)'!A52</f>
        <v>ParkRun_8_PckErr1</v>
      </c>
      <c r="B52" s="29">
        <f>IF('Exp_3 (All)'!B52="","",'Exp_3 (All)'!B52)</f>
        <v>1</v>
      </c>
      <c r="C52" s="22">
        <f>IF('Exp_3 (All)'!D52="","",'Exp_3 (All)'!D52)</f>
        <v>1</v>
      </c>
      <c r="D52" s="29">
        <f>IF('Exp_3 (All)'!F52="","",'Exp_3 (All)'!F52)</f>
        <v>1</v>
      </c>
      <c r="E52" s="22">
        <f>IF('Exp_3 (All)'!H52="","",'Exp_3 (All)'!H52)</f>
        <v>1</v>
      </c>
      <c r="F52" s="29">
        <f>IF('Exp_3 (All)'!J52="","",'Exp_3 (All)'!J52)</f>
        <v>1</v>
      </c>
      <c r="G52" s="21">
        <f>IF('Exp_3 (All)'!L52="","",'Exp_3 (All)'!L52)</f>
        <v>1</v>
      </c>
      <c r="H52" s="29">
        <f>IF('Exp_3 (All)'!N52="","",'Exp_3 (All)'!N52)</f>
        <v>1</v>
      </c>
      <c r="I52" s="21">
        <f>IF('Exp_3 (All)'!P52="","",'Exp_3 (All)'!P52)</f>
        <v>1</v>
      </c>
      <c r="J52" s="29">
        <f>IF('Exp_3 (All)'!R52="","",'Exp_3 (All)'!R52)</f>
        <v>1</v>
      </c>
      <c r="K52" s="21">
        <f>IF('Exp_3 (All)'!T52="","",'Exp_3 (All)'!T52)</f>
        <v>1</v>
      </c>
      <c r="L52" s="29">
        <f>IF('Exp_3 (All)'!V52="","",'Exp_3 (All)'!V52)</f>
        <v>1</v>
      </c>
      <c r="M52" s="21">
        <f>IF('Exp_3 (All)'!X52="","",'Exp_3 (All)'!X52)</f>
        <v>1</v>
      </c>
      <c r="N52" s="29">
        <f>IF('Exp_3 (All)'!Z52="","",'Exp_3 (All)'!Z52)</f>
        <v>1</v>
      </c>
      <c r="O52" s="21">
        <f>IF('Exp_3 (All)'!AB52="","",'Exp_3 (All)'!AB52)</f>
        <v>1</v>
      </c>
      <c r="P52" s="29">
        <f>IF('Exp_3 (All)'!AD52="","",'Exp_3 (All)'!AD52)</f>
        <v>1</v>
      </c>
      <c r="Q52" s="21">
        <f>IF('Exp_3 (All)'!AF52="","",'Exp_3 (All)'!AF52)</f>
        <v>1</v>
      </c>
      <c r="R52" s="29">
        <f>IF('Exp_3 (All)'!AH52="","",'Exp_3 (All)'!AH52)</f>
        <v>1</v>
      </c>
      <c r="S52" s="21">
        <f>IF('Exp_3 (All)'!AJ52="","",'Exp_3 (All)'!AJ52)</f>
        <v>1</v>
      </c>
      <c r="T52" s="29">
        <f>IF('Exp_3 (All)'!AL52="","",'Exp_3 (All)'!AL52)</f>
        <v>1</v>
      </c>
      <c r="U52" s="21">
        <f>IF('Exp_3 (All)'!AN52="","",'Exp_3 (All)'!AN52)</f>
        <v>1</v>
      </c>
      <c r="V52" s="29">
        <f>IF('Exp_3 (All)'!AP52="","",'Exp_3 (All)'!AP52)</f>
        <v>1</v>
      </c>
      <c r="W52" s="21">
        <f>IF('Exp_3 (All)'!AR52="","",'Exp_3 (All)'!AR52)</f>
        <v>1</v>
      </c>
      <c r="X52" s="29">
        <f>IF('Exp_3 (All)'!AT52="","",'Exp_3 (All)'!AT52)</f>
        <v>1</v>
      </c>
      <c r="Y52" s="23">
        <f t="shared" si="0"/>
        <v>23</v>
      </c>
      <c r="Z52" s="23">
        <f t="shared" si="1"/>
        <v>23</v>
      </c>
      <c r="AA52" s="50">
        <f t="shared" si="2"/>
        <v>1</v>
      </c>
    </row>
    <row r="53" spans="1:27" s="3" customFormat="1" x14ac:dyDescent="0.2">
      <c r="A53" s="7" t="str">
        <f>'Exp_3 (All)'!A53</f>
        <v>ParkRun_8_PckErr3</v>
      </c>
      <c r="B53" s="29">
        <f>IF('Exp_3 (All)'!B53="","",'Exp_3 (All)'!B53)</f>
        <v>1</v>
      </c>
      <c r="C53" s="22">
        <f>IF('Exp_3 (All)'!D53="","",'Exp_3 (All)'!D53)</f>
        <v>1</v>
      </c>
      <c r="D53" s="29">
        <f>IF('Exp_3 (All)'!F53="","",'Exp_3 (All)'!F53)</f>
        <v>1</v>
      </c>
      <c r="E53" s="22">
        <f>IF('Exp_3 (All)'!H53="","",'Exp_3 (All)'!H53)</f>
        <v>1</v>
      </c>
      <c r="F53" s="29">
        <f>IF('Exp_3 (All)'!J53="","",'Exp_3 (All)'!J53)</f>
        <v>1</v>
      </c>
      <c r="G53" s="21">
        <f>IF('Exp_3 (All)'!L53="","",'Exp_3 (All)'!L53)</f>
        <v>1</v>
      </c>
      <c r="H53" s="29">
        <f>IF('Exp_3 (All)'!N53="","",'Exp_3 (All)'!N53)</f>
        <v>1</v>
      </c>
      <c r="I53" s="21">
        <f>IF('Exp_3 (All)'!P53="","",'Exp_3 (All)'!P53)</f>
        <v>1</v>
      </c>
      <c r="J53" s="29">
        <f>IF('Exp_3 (All)'!R53="","",'Exp_3 (All)'!R53)</f>
        <v>1</v>
      </c>
      <c r="K53" s="21">
        <f>IF('Exp_3 (All)'!T53="","",'Exp_3 (All)'!T53)</f>
        <v>1</v>
      </c>
      <c r="L53" s="29">
        <f>IF('Exp_3 (All)'!V53="","",'Exp_3 (All)'!V53)</f>
        <v>1</v>
      </c>
      <c r="M53" s="21">
        <f>IF('Exp_3 (All)'!X53="","",'Exp_3 (All)'!X53)</f>
        <v>1</v>
      </c>
      <c r="N53" s="29">
        <f>IF('Exp_3 (All)'!Z53="","",'Exp_3 (All)'!Z53)</f>
        <v>1</v>
      </c>
      <c r="O53" s="21">
        <f>IF('Exp_3 (All)'!AB53="","",'Exp_3 (All)'!AB53)</f>
        <v>1</v>
      </c>
      <c r="P53" s="29">
        <f>IF('Exp_3 (All)'!AD53="","",'Exp_3 (All)'!AD53)</f>
        <v>1</v>
      </c>
      <c r="Q53" s="21">
        <f>IF('Exp_3 (All)'!AF53="","",'Exp_3 (All)'!AF53)</f>
        <v>1</v>
      </c>
      <c r="R53" s="29">
        <f>IF('Exp_3 (All)'!AH53="","",'Exp_3 (All)'!AH53)</f>
        <v>1</v>
      </c>
      <c r="S53" s="21">
        <f>IF('Exp_3 (All)'!AJ53="","",'Exp_3 (All)'!AJ53)</f>
        <v>1</v>
      </c>
      <c r="T53" s="29">
        <f>IF('Exp_3 (All)'!AL53="","",'Exp_3 (All)'!AL53)</f>
        <v>1</v>
      </c>
      <c r="U53" s="21">
        <f>IF('Exp_3 (All)'!AN53="","",'Exp_3 (All)'!AN53)</f>
        <v>1</v>
      </c>
      <c r="V53" s="29">
        <f>IF('Exp_3 (All)'!AP53="","",'Exp_3 (All)'!AP53)</f>
        <v>1</v>
      </c>
      <c r="W53" s="21">
        <f>IF('Exp_3 (All)'!AR53="","",'Exp_3 (All)'!AR53)</f>
        <v>1</v>
      </c>
      <c r="X53" s="29">
        <f>IF('Exp_3 (All)'!AT53="","",'Exp_3 (All)'!AT53)</f>
        <v>1</v>
      </c>
      <c r="Y53" s="23">
        <f t="shared" si="0"/>
        <v>23</v>
      </c>
      <c r="Z53" s="23">
        <f t="shared" si="1"/>
        <v>23</v>
      </c>
      <c r="AA53" s="50">
        <f t="shared" si="2"/>
        <v>1</v>
      </c>
    </row>
    <row r="54" spans="1:27" s="3" customFormat="1" x14ac:dyDescent="0.2">
      <c r="A54" s="7" t="str">
        <f>'Exp_3 (All)'!A54</f>
        <v>ParkRun_10_PckErr1</v>
      </c>
      <c r="B54" s="29">
        <f>IF('Exp_3 (All)'!B54="","",'Exp_3 (All)'!B54)</f>
        <v>1</v>
      </c>
      <c r="C54" s="22">
        <f>IF('Exp_3 (All)'!D54="","",'Exp_3 (All)'!D54)</f>
        <v>1</v>
      </c>
      <c r="D54" s="29">
        <f>IF('Exp_3 (All)'!F54="","",'Exp_3 (All)'!F54)</f>
        <v>1</v>
      </c>
      <c r="E54" s="22">
        <f>IF('Exp_3 (All)'!H54="","",'Exp_3 (All)'!H54)</f>
        <v>1</v>
      </c>
      <c r="F54" s="29">
        <f>IF('Exp_3 (All)'!J54="","",'Exp_3 (All)'!J54)</f>
        <v>1</v>
      </c>
      <c r="G54" s="21">
        <f>IF('Exp_3 (All)'!L54="","",'Exp_3 (All)'!L54)</f>
        <v>1</v>
      </c>
      <c r="H54" s="29">
        <f>IF('Exp_3 (All)'!N54="","",'Exp_3 (All)'!N54)</f>
        <v>1</v>
      </c>
      <c r="I54" s="21">
        <f>IF('Exp_3 (All)'!P54="","",'Exp_3 (All)'!P54)</f>
        <v>1</v>
      </c>
      <c r="J54" s="29">
        <f>IF('Exp_3 (All)'!R54="","",'Exp_3 (All)'!R54)</f>
        <v>1</v>
      </c>
      <c r="K54" s="21">
        <f>IF('Exp_3 (All)'!T54="","",'Exp_3 (All)'!T54)</f>
        <v>1</v>
      </c>
      <c r="L54" s="29">
        <f>IF('Exp_3 (All)'!V54="","",'Exp_3 (All)'!V54)</f>
        <v>1</v>
      </c>
      <c r="M54" s="21">
        <f>IF('Exp_3 (All)'!X54="","",'Exp_3 (All)'!X54)</f>
        <v>1</v>
      </c>
      <c r="N54" s="29">
        <f>IF('Exp_3 (All)'!Z54="","",'Exp_3 (All)'!Z54)</f>
        <v>1</v>
      </c>
      <c r="O54" s="21">
        <f>IF('Exp_3 (All)'!AB54="","",'Exp_3 (All)'!AB54)</f>
        <v>1</v>
      </c>
      <c r="P54" s="29">
        <f>IF('Exp_3 (All)'!AD54="","",'Exp_3 (All)'!AD54)</f>
        <v>1</v>
      </c>
      <c r="Q54" s="21">
        <f>IF('Exp_3 (All)'!AF54="","",'Exp_3 (All)'!AF54)</f>
        <v>1</v>
      </c>
      <c r="R54" s="29">
        <f>IF('Exp_3 (All)'!AH54="","",'Exp_3 (All)'!AH54)</f>
        <v>1</v>
      </c>
      <c r="S54" s="21">
        <f>IF('Exp_3 (All)'!AJ54="","",'Exp_3 (All)'!AJ54)</f>
        <v>1</v>
      </c>
      <c r="T54" s="29">
        <f>IF('Exp_3 (All)'!AL54="","",'Exp_3 (All)'!AL54)</f>
        <v>1</v>
      </c>
      <c r="U54" s="21">
        <f>IF('Exp_3 (All)'!AN54="","",'Exp_3 (All)'!AN54)</f>
        <v>1</v>
      </c>
      <c r="V54" s="29">
        <f>IF('Exp_3 (All)'!AP54="","",'Exp_3 (All)'!AP54)</f>
        <v>1</v>
      </c>
      <c r="W54" s="21">
        <f>IF('Exp_3 (All)'!AR54="","",'Exp_3 (All)'!AR54)</f>
        <v>1</v>
      </c>
      <c r="X54" s="29">
        <f>IF('Exp_3 (All)'!AT54="","",'Exp_3 (All)'!AT54)</f>
        <v>1</v>
      </c>
      <c r="Y54" s="23">
        <f t="shared" si="0"/>
        <v>23</v>
      </c>
      <c r="Z54" s="23">
        <f t="shared" si="1"/>
        <v>23</v>
      </c>
      <c r="AA54" s="50">
        <f t="shared" si="2"/>
        <v>1</v>
      </c>
    </row>
    <row r="55" spans="1:27" s="3" customFormat="1" x14ac:dyDescent="0.2">
      <c r="A55" s="7" t="str">
        <f>'Exp_3 (All)'!A55</f>
        <v>ParkRun_10_PckErr3</v>
      </c>
      <c r="B55" s="29">
        <f>IF('Exp_3 (All)'!B55="","",'Exp_3 (All)'!B55)</f>
        <v>1</v>
      </c>
      <c r="C55" s="22">
        <f>IF('Exp_3 (All)'!D55="","",'Exp_3 (All)'!D55)</f>
        <v>1</v>
      </c>
      <c r="D55" s="29">
        <f>IF('Exp_3 (All)'!F55="","",'Exp_3 (All)'!F55)</f>
        <v>1</v>
      </c>
      <c r="E55" s="22">
        <f>IF('Exp_3 (All)'!H55="","",'Exp_3 (All)'!H55)</f>
        <v>1</v>
      </c>
      <c r="F55" s="29">
        <f>IF('Exp_3 (All)'!J55="","",'Exp_3 (All)'!J55)</f>
        <v>1</v>
      </c>
      <c r="G55" s="21">
        <f>IF('Exp_3 (All)'!L55="","",'Exp_3 (All)'!L55)</f>
        <v>1</v>
      </c>
      <c r="H55" s="29">
        <f>IF('Exp_3 (All)'!N55="","",'Exp_3 (All)'!N55)</f>
        <v>1</v>
      </c>
      <c r="I55" s="21">
        <f>IF('Exp_3 (All)'!P55="","",'Exp_3 (All)'!P55)</f>
        <v>1</v>
      </c>
      <c r="J55" s="29">
        <f>IF('Exp_3 (All)'!R55="","",'Exp_3 (All)'!R55)</f>
        <v>1</v>
      </c>
      <c r="K55" s="21">
        <f>IF('Exp_3 (All)'!T55="","",'Exp_3 (All)'!T55)</f>
        <v>1</v>
      </c>
      <c r="L55" s="29">
        <f>IF('Exp_3 (All)'!V55="","",'Exp_3 (All)'!V55)</f>
        <v>1</v>
      </c>
      <c r="M55" s="21">
        <f>IF('Exp_3 (All)'!X55="","",'Exp_3 (All)'!X55)</f>
        <v>1</v>
      </c>
      <c r="N55" s="29">
        <f>IF('Exp_3 (All)'!Z55="","",'Exp_3 (All)'!Z55)</f>
        <v>1</v>
      </c>
      <c r="O55" s="21">
        <f>IF('Exp_3 (All)'!AB55="","",'Exp_3 (All)'!AB55)</f>
        <v>1</v>
      </c>
      <c r="P55" s="29">
        <f>IF('Exp_3 (All)'!AD55="","",'Exp_3 (All)'!AD55)</f>
        <v>1</v>
      </c>
      <c r="Q55" s="21">
        <f>IF('Exp_3 (All)'!AF55="","",'Exp_3 (All)'!AF55)</f>
        <v>1</v>
      </c>
      <c r="R55" s="29">
        <f>IF('Exp_3 (All)'!AH55="","",'Exp_3 (All)'!AH55)</f>
        <v>1</v>
      </c>
      <c r="S55" s="21">
        <f>IF('Exp_3 (All)'!AJ55="","",'Exp_3 (All)'!AJ55)</f>
        <v>1</v>
      </c>
      <c r="T55" s="29">
        <f>IF('Exp_3 (All)'!AL55="","",'Exp_3 (All)'!AL55)</f>
        <v>1</v>
      </c>
      <c r="U55" s="21">
        <f>IF('Exp_3 (All)'!AN55="","",'Exp_3 (All)'!AN55)</f>
        <v>1</v>
      </c>
      <c r="V55" s="29">
        <f>IF('Exp_3 (All)'!AP55="","",'Exp_3 (All)'!AP55)</f>
        <v>1</v>
      </c>
      <c r="W55" s="21">
        <f>IF('Exp_3 (All)'!AR55="","",'Exp_3 (All)'!AR55)</f>
        <v>1</v>
      </c>
      <c r="X55" s="29">
        <f>IF('Exp_3 (All)'!AT55="","",'Exp_3 (All)'!AT55)</f>
        <v>1</v>
      </c>
      <c r="Y55" s="23">
        <f t="shared" si="0"/>
        <v>23</v>
      </c>
      <c r="Z55" s="23">
        <f t="shared" si="1"/>
        <v>23</v>
      </c>
      <c r="AA55" s="50">
        <f t="shared" si="2"/>
        <v>1</v>
      </c>
    </row>
    <row r="56" spans="1:27" s="3" customFormat="1" x14ac:dyDescent="0.2">
      <c r="A56" s="7" t="str">
        <f>'Exp_3 (All)'!A56</f>
        <v>ParkRun_11_PckErr1</v>
      </c>
      <c r="B56" s="29">
        <f>IF('Exp_3 (All)'!B56="","",'Exp_3 (All)'!B56)</f>
        <v>1</v>
      </c>
      <c r="C56" s="22">
        <f>IF('Exp_3 (All)'!D56="","",'Exp_3 (All)'!D56)</f>
        <v>1</v>
      </c>
      <c r="D56" s="29">
        <f>IF('Exp_3 (All)'!F56="","",'Exp_3 (All)'!F56)</f>
        <v>1</v>
      </c>
      <c r="E56" s="22">
        <f>IF('Exp_3 (All)'!H56="","",'Exp_3 (All)'!H56)</f>
        <v>1</v>
      </c>
      <c r="F56" s="29">
        <f>IF('Exp_3 (All)'!J56="","",'Exp_3 (All)'!J56)</f>
        <v>1</v>
      </c>
      <c r="G56" s="21">
        <f>IF('Exp_3 (All)'!L56="","",'Exp_3 (All)'!L56)</f>
        <v>1</v>
      </c>
      <c r="H56" s="29">
        <f>IF('Exp_3 (All)'!N56="","",'Exp_3 (All)'!N56)</f>
        <v>1</v>
      </c>
      <c r="I56" s="21">
        <f>IF('Exp_3 (All)'!P56="","",'Exp_3 (All)'!P56)</f>
        <v>1</v>
      </c>
      <c r="J56" s="29">
        <f>IF('Exp_3 (All)'!R56="","",'Exp_3 (All)'!R56)</f>
        <v>1</v>
      </c>
      <c r="K56" s="21">
        <f>IF('Exp_3 (All)'!T56="","",'Exp_3 (All)'!T56)</f>
        <v>1</v>
      </c>
      <c r="L56" s="29">
        <f>IF('Exp_3 (All)'!V56="","",'Exp_3 (All)'!V56)</f>
        <v>1</v>
      </c>
      <c r="M56" s="21">
        <f>IF('Exp_3 (All)'!X56="","",'Exp_3 (All)'!X56)</f>
        <v>1</v>
      </c>
      <c r="N56" s="29">
        <f>IF('Exp_3 (All)'!Z56="","",'Exp_3 (All)'!Z56)</f>
        <v>1</v>
      </c>
      <c r="O56" s="21">
        <f>IF('Exp_3 (All)'!AB56="","",'Exp_3 (All)'!AB56)</f>
        <v>1</v>
      </c>
      <c r="P56" s="29">
        <f>IF('Exp_3 (All)'!AD56="","",'Exp_3 (All)'!AD56)</f>
        <v>1</v>
      </c>
      <c r="Q56" s="21">
        <f>IF('Exp_3 (All)'!AF56="","",'Exp_3 (All)'!AF56)</f>
        <v>1</v>
      </c>
      <c r="R56" s="29">
        <f>IF('Exp_3 (All)'!AH56="","",'Exp_3 (All)'!AH56)</f>
        <v>1</v>
      </c>
      <c r="S56" s="21">
        <f>IF('Exp_3 (All)'!AJ56="","",'Exp_3 (All)'!AJ56)</f>
        <v>1</v>
      </c>
      <c r="T56" s="29">
        <f>IF('Exp_3 (All)'!AL56="","",'Exp_3 (All)'!AL56)</f>
        <v>1</v>
      </c>
      <c r="U56" s="21">
        <f>IF('Exp_3 (All)'!AN56="","",'Exp_3 (All)'!AN56)</f>
        <v>1</v>
      </c>
      <c r="V56" s="29">
        <f>IF('Exp_3 (All)'!AP56="","",'Exp_3 (All)'!AP56)</f>
        <v>1</v>
      </c>
      <c r="W56" s="21">
        <f>IF('Exp_3 (All)'!AR56="","",'Exp_3 (All)'!AR56)</f>
        <v>1</v>
      </c>
      <c r="X56" s="29">
        <f>IF('Exp_3 (All)'!AT56="","",'Exp_3 (All)'!AT56)</f>
        <v>1</v>
      </c>
      <c r="Y56" s="23">
        <f t="shared" si="0"/>
        <v>23</v>
      </c>
      <c r="Z56" s="23">
        <f t="shared" si="1"/>
        <v>23</v>
      </c>
      <c r="AA56" s="50">
        <f t="shared" si="2"/>
        <v>1</v>
      </c>
    </row>
    <row r="57" spans="1:27" s="3" customFormat="1" x14ac:dyDescent="0.2">
      <c r="A57" s="7" t="str">
        <f>'Exp_3 (All)'!A57</f>
        <v>ParkRun_11_PckErr3</v>
      </c>
      <c r="B57" s="29">
        <f>IF('Exp_3 (All)'!B57="","",'Exp_3 (All)'!B57)</f>
        <v>1</v>
      </c>
      <c r="C57" s="22">
        <f>IF('Exp_3 (All)'!D57="","",'Exp_3 (All)'!D57)</f>
        <v>1</v>
      </c>
      <c r="D57" s="29">
        <f>IF('Exp_3 (All)'!F57="","",'Exp_3 (All)'!F57)</f>
        <v>1</v>
      </c>
      <c r="E57" s="22">
        <f>IF('Exp_3 (All)'!H57="","",'Exp_3 (All)'!H57)</f>
        <v>1</v>
      </c>
      <c r="F57" s="29">
        <f>IF('Exp_3 (All)'!J57="","",'Exp_3 (All)'!J57)</f>
        <v>1</v>
      </c>
      <c r="G57" s="21">
        <f>IF('Exp_3 (All)'!L57="","",'Exp_3 (All)'!L57)</f>
        <v>1</v>
      </c>
      <c r="H57" s="29">
        <f>IF('Exp_3 (All)'!N57="","",'Exp_3 (All)'!N57)</f>
        <v>1</v>
      </c>
      <c r="I57" s="21">
        <f>IF('Exp_3 (All)'!P57="","",'Exp_3 (All)'!P57)</f>
        <v>1</v>
      </c>
      <c r="J57" s="29">
        <f>IF('Exp_3 (All)'!R57="","",'Exp_3 (All)'!R57)</f>
        <v>1</v>
      </c>
      <c r="K57" s="21">
        <f>IF('Exp_3 (All)'!T57="","",'Exp_3 (All)'!T57)</f>
        <v>1</v>
      </c>
      <c r="L57" s="29">
        <f>IF('Exp_3 (All)'!V57="","",'Exp_3 (All)'!V57)</f>
        <v>1</v>
      </c>
      <c r="M57" s="21">
        <f>IF('Exp_3 (All)'!X57="","",'Exp_3 (All)'!X57)</f>
        <v>1</v>
      </c>
      <c r="N57" s="29">
        <f>IF('Exp_3 (All)'!Z57="","",'Exp_3 (All)'!Z57)</f>
        <v>1</v>
      </c>
      <c r="O57" s="21">
        <f>IF('Exp_3 (All)'!AB57="","",'Exp_3 (All)'!AB57)</f>
        <v>1</v>
      </c>
      <c r="P57" s="29">
        <f>IF('Exp_3 (All)'!AD57="","",'Exp_3 (All)'!AD57)</f>
        <v>1</v>
      </c>
      <c r="Q57" s="21">
        <f>IF('Exp_3 (All)'!AF57="","",'Exp_3 (All)'!AF57)</f>
        <v>1</v>
      </c>
      <c r="R57" s="29">
        <f>IF('Exp_3 (All)'!AH57="","",'Exp_3 (All)'!AH57)</f>
        <v>1</v>
      </c>
      <c r="S57" s="21">
        <f>IF('Exp_3 (All)'!AJ57="","",'Exp_3 (All)'!AJ57)</f>
        <v>1</v>
      </c>
      <c r="T57" s="29">
        <f>IF('Exp_3 (All)'!AL57="","",'Exp_3 (All)'!AL57)</f>
        <v>1</v>
      </c>
      <c r="U57" s="21">
        <f>IF('Exp_3 (All)'!AN57="","",'Exp_3 (All)'!AN57)</f>
        <v>1</v>
      </c>
      <c r="V57" s="29">
        <f>IF('Exp_3 (All)'!AP57="","",'Exp_3 (All)'!AP57)</f>
        <v>1</v>
      </c>
      <c r="W57" s="21">
        <f>IF('Exp_3 (All)'!AR57="","",'Exp_3 (All)'!AR57)</f>
        <v>1</v>
      </c>
      <c r="X57" s="29">
        <f>IF('Exp_3 (All)'!AT57="","",'Exp_3 (All)'!AT57)</f>
        <v>1</v>
      </c>
      <c r="Y57" s="23">
        <f t="shared" si="0"/>
        <v>23</v>
      </c>
      <c r="Z57" s="23">
        <f t="shared" si="1"/>
        <v>23</v>
      </c>
      <c r="AA57" s="50">
        <f t="shared" si="2"/>
        <v>1</v>
      </c>
    </row>
    <row r="58" spans="1:27" s="3" customFormat="1" x14ac:dyDescent="0.2">
      <c r="A58" s="7" t="str">
        <f>'Exp_3 (All)'!A58</f>
        <v>ParkRun_12_PckErr1</v>
      </c>
      <c r="B58" s="29">
        <f>IF('Exp_3 (All)'!B58="","",'Exp_3 (All)'!B58)</f>
        <v>1</v>
      </c>
      <c r="C58" s="22">
        <f>IF('Exp_3 (All)'!D58="","",'Exp_3 (All)'!D58)</f>
        <v>1</v>
      </c>
      <c r="D58" s="29">
        <f>IF('Exp_3 (All)'!F58="","",'Exp_3 (All)'!F58)</f>
        <v>1</v>
      </c>
      <c r="E58" s="22">
        <f>IF('Exp_3 (All)'!H58="","",'Exp_3 (All)'!H58)</f>
        <v>1</v>
      </c>
      <c r="F58" s="29">
        <f>IF('Exp_3 (All)'!J58="","",'Exp_3 (All)'!J58)</f>
        <v>1</v>
      </c>
      <c r="G58" s="21">
        <f>IF('Exp_3 (All)'!L58="","",'Exp_3 (All)'!L58)</f>
        <v>1</v>
      </c>
      <c r="H58" s="29">
        <f>IF('Exp_3 (All)'!N58="","",'Exp_3 (All)'!N58)</f>
        <v>1</v>
      </c>
      <c r="I58" s="21">
        <f>IF('Exp_3 (All)'!P58="","",'Exp_3 (All)'!P58)</f>
        <v>1</v>
      </c>
      <c r="J58" s="29">
        <f>IF('Exp_3 (All)'!R58="","",'Exp_3 (All)'!R58)</f>
        <v>1</v>
      </c>
      <c r="K58" s="21">
        <f>IF('Exp_3 (All)'!T58="","",'Exp_3 (All)'!T58)</f>
        <v>1</v>
      </c>
      <c r="L58" s="29">
        <f>IF('Exp_3 (All)'!V58="","",'Exp_3 (All)'!V58)</f>
        <v>1</v>
      </c>
      <c r="M58" s="21">
        <f>IF('Exp_3 (All)'!X58="","",'Exp_3 (All)'!X58)</f>
        <v>1</v>
      </c>
      <c r="N58" s="29">
        <f>IF('Exp_3 (All)'!Z58="","",'Exp_3 (All)'!Z58)</f>
        <v>1</v>
      </c>
      <c r="O58" s="21">
        <f>IF('Exp_3 (All)'!AB58="","",'Exp_3 (All)'!AB58)</f>
        <v>1</v>
      </c>
      <c r="P58" s="29">
        <f>IF('Exp_3 (All)'!AD58="","",'Exp_3 (All)'!AD58)</f>
        <v>1</v>
      </c>
      <c r="Q58" s="21">
        <f>IF('Exp_3 (All)'!AF58="","",'Exp_3 (All)'!AF58)</f>
        <v>1</v>
      </c>
      <c r="R58" s="29">
        <f>IF('Exp_3 (All)'!AH58="","",'Exp_3 (All)'!AH58)</f>
        <v>1</v>
      </c>
      <c r="S58" s="21">
        <f>IF('Exp_3 (All)'!AJ58="","",'Exp_3 (All)'!AJ58)</f>
        <v>1</v>
      </c>
      <c r="T58" s="29">
        <f>IF('Exp_3 (All)'!AL58="","",'Exp_3 (All)'!AL58)</f>
        <v>1</v>
      </c>
      <c r="U58" s="21">
        <f>IF('Exp_3 (All)'!AN58="","",'Exp_3 (All)'!AN58)</f>
        <v>1</v>
      </c>
      <c r="V58" s="29">
        <f>IF('Exp_3 (All)'!AP58="","",'Exp_3 (All)'!AP58)</f>
        <v>1</v>
      </c>
      <c r="W58" s="21">
        <f>IF('Exp_3 (All)'!AR58="","",'Exp_3 (All)'!AR58)</f>
        <v>1</v>
      </c>
      <c r="X58" s="29">
        <f>IF('Exp_3 (All)'!AT58="","",'Exp_3 (All)'!AT58)</f>
        <v>1</v>
      </c>
      <c r="Y58" s="23">
        <f t="shared" si="0"/>
        <v>23</v>
      </c>
      <c r="Z58" s="23">
        <f t="shared" si="1"/>
        <v>23</v>
      </c>
      <c r="AA58" s="50">
        <f t="shared" si="2"/>
        <v>1</v>
      </c>
    </row>
    <row r="59" spans="1:27" s="3" customFormat="1" x14ac:dyDescent="0.2">
      <c r="A59" s="7" t="str">
        <f>'Exp_3 (All)'!A59</f>
        <v>ParkRun_12_PckErr3</v>
      </c>
      <c r="B59" s="29">
        <f>IF('Exp_3 (All)'!B59="","",'Exp_3 (All)'!B59)</f>
        <v>1</v>
      </c>
      <c r="C59" s="22">
        <f>IF('Exp_3 (All)'!D59="","",'Exp_3 (All)'!D59)</f>
        <v>1</v>
      </c>
      <c r="D59" s="29">
        <f>IF('Exp_3 (All)'!F59="","",'Exp_3 (All)'!F59)</f>
        <v>1</v>
      </c>
      <c r="E59" s="22">
        <f>IF('Exp_3 (All)'!H59="","",'Exp_3 (All)'!H59)</f>
        <v>1</v>
      </c>
      <c r="F59" s="29">
        <f>IF('Exp_3 (All)'!J59="","",'Exp_3 (All)'!J59)</f>
        <v>1</v>
      </c>
      <c r="G59" s="21">
        <f>IF('Exp_3 (All)'!L59="","",'Exp_3 (All)'!L59)</f>
        <v>1</v>
      </c>
      <c r="H59" s="29">
        <f>IF('Exp_3 (All)'!N59="","",'Exp_3 (All)'!N59)</f>
        <v>1</v>
      </c>
      <c r="I59" s="21">
        <f>IF('Exp_3 (All)'!P59="","",'Exp_3 (All)'!P59)</f>
        <v>1</v>
      </c>
      <c r="J59" s="29">
        <f>IF('Exp_3 (All)'!R59="","",'Exp_3 (All)'!R59)</f>
        <v>1</v>
      </c>
      <c r="K59" s="21">
        <f>IF('Exp_3 (All)'!T59="","",'Exp_3 (All)'!T59)</f>
        <v>1</v>
      </c>
      <c r="L59" s="29">
        <f>IF('Exp_3 (All)'!V59="","",'Exp_3 (All)'!V59)</f>
        <v>1</v>
      </c>
      <c r="M59" s="21">
        <f>IF('Exp_3 (All)'!X59="","",'Exp_3 (All)'!X59)</f>
        <v>1</v>
      </c>
      <c r="N59" s="29">
        <f>IF('Exp_3 (All)'!Z59="","",'Exp_3 (All)'!Z59)</f>
        <v>1</v>
      </c>
      <c r="O59" s="21">
        <f>IF('Exp_3 (All)'!AB59="","",'Exp_3 (All)'!AB59)</f>
        <v>1</v>
      </c>
      <c r="P59" s="29">
        <f>IF('Exp_3 (All)'!AD59="","",'Exp_3 (All)'!AD59)</f>
        <v>1</v>
      </c>
      <c r="Q59" s="21">
        <f>IF('Exp_3 (All)'!AF59="","",'Exp_3 (All)'!AF59)</f>
        <v>1</v>
      </c>
      <c r="R59" s="29">
        <f>IF('Exp_3 (All)'!AH59="","",'Exp_3 (All)'!AH59)</f>
        <v>1</v>
      </c>
      <c r="S59" s="21">
        <f>IF('Exp_3 (All)'!AJ59="","",'Exp_3 (All)'!AJ59)</f>
        <v>1</v>
      </c>
      <c r="T59" s="29">
        <f>IF('Exp_3 (All)'!AL59="","",'Exp_3 (All)'!AL59)</f>
        <v>1</v>
      </c>
      <c r="U59" s="21">
        <f>IF('Exp_3 (All)'!AN59="","",'Exp_3 (All)'!AN59)</f>
        <v>1</v>
      </c>
      <c r="V59" s="29">
        <f>IF('Exp_3 (All)'!AP59="","",'Exp_3 (All)'!AP59)</f>
        <v>1</v>
      </c>
      <c r="W59" s="21">
        <f>IF('Exp_3 (All)'!AR59="","",'Exp_3 (All)'!AR59)</f>
        <v>1</v>
      </c>
      <c r="X59" s="29">
        <f>IF('Exp_3 (All)'!AT59="","",'Exp_3 (All)'!AT59)</f>
        <v>1</v>
      </c>
      <c r="Y59" s="23">
        <f t="shared" si="0"/>
        <v>23</v>
      </c>
      <c r="Z59" s="23">
        <f t="shared" si="1"/>
        <v>23</v>
      </c>
      <c r="AA59" s="50">
        <f t="shared" si="2"/>
        <v>1</v>
      </c>
    </row>
    <row r="60" spans="1:27" s="3" customFormat="1" x14ac:dyDescent="0.2">
      <c r="A60" s="7" t="str">
        <f>'Exp_3 (All)'!A60</f>
        <v>ParkRun_14_PckErr1</v>
      </c>
      <c r="B60" s="29">
        <f>IF('Exp_3 (All)'!B60="","",'Exp_3 (All)'!B60)</f>
        <v>1</v>
      </c>
      <c r="C60" s="22">
        <f>IF('Exp_3 (All)'!D60="","",'Exp_3 (All)'!D60)</f>
        <v>1</v>
      </c>
      <c r="D60" s="29">
        <f>IF('Exp_3 (All)'!F60="","",'Exp_3 (All)'!F60)</f>
        <v>1</v>
      </c>
      <c r="E60" s="22">
        <f>IF('Exp_3 (All)'!H60="","",'Exp_3 (All)'!H60)</f>
        <v>1</v>
      </c>
      <c r="F60" s="29">
        <f>IF('Exp_3 (All)'!J60="","",'Exp_3 (All)'!J60)</f>
        <v>1</v>
      </c>
      <c r="G60" s="21">
        <f>IF('Exp_3 (All)'!L60="","",'Exp_3 (All)'!L60)</f>
        <v>1</v>
      </c>
      <c r="H60" s="29">
        <f>IF('Exp_3 (All)'!N60="","",'Exp_3 (All)'!N60)</f>
        <v>1</v>
      </c>
      <c r="I60" s="21">
        <f>IF('Exp_3 (All)'!P60="","",'Exp_3 (All)'!P60)</f>
        <v>1</v>
      </c>
      <c r="J60" s="29">
        <f>IF('Exp_3 (All)'!R60="","",'Exp_3 (All)'!R60)</f>
        <v>1</v>
      </c>
      <c r="K60" s="21">
        <f>IF('Exp_3 (All)'!T60="","",'Exp_3 (All)'!T60)</f>
        <v>1</v>
      </c>
      <c r="L60" s="29">
        <f>IF('Exp_3 (All)'!V60="","",'Exp_3 (All)'!V60)</f>
        <v>1</v>
      </c>
      <c r="M60" s="21">
        <f>IF('Exp_3 (All)'!X60="","",'Exp_3 (All)'!X60)</f>
        <v>1</v>
      </c>
      <c r="N60" s="29">
        <f>IF('Exp_3 (All)'!Z60="","",'Exp_3 (All)'!Z60)</f>
        <v>1</v>
      </c>
      <c r="O60" s="21">
        <f>IF('Exp_3 (All)'!AB60="","",'Exp_3 (All)'!AB60)</f>
        <v>1</v>
      </c>
      <c r="P60" s="29">
        <f>IF('Exp_3 (All)'!AD60="","",'Exp_3 (All)'!AD60)</f>
        <v>1</v>
      </c>
      <c r="Q60" s="21">
        <f>IF('Exp_3 (All)'!AF60="","",'Exp_3 (All)'!AF60)</f>
        <v>1</v>
      </c>
      <c r="R60" s="29">
        <f>IF('Exp_3 (All)'!AH60="","",'Exp_3 (All)'!AH60)</f>
        <v>1</v>
      </c>
      <c r="S60" s="21">
        <f>IF('Exp_3 (All)'!AJ60="","",'Exp_3 (All)'!AJ60)</f>
        <v>1</v>
      </c>
      <c r="T60" s="29">
        <f>IF('Exp_3 (All)'!AL60="","",'Exp_3 (All)'!AL60)</f>
        <v>1</v>
      </c>
      <c r="U60" s="21">
        <f>IF('Exp_3 (All)'!AN60="","",'Exp_3 (All)'!AN60)</f>
        <v>1</v>
      </c>
      <c r="V60" s="29">
        <f>IF('Exp_3 (All)'!AP60="","",'Exp_3 (All)'!AP60)</f>
        <v>1</v>
      </c>
      <c r="W60" s="21">
        <f>IF('Exp_3 (All)'!AR60="","",'Exp_3 (All)'!AR60)</f>
        <v>1</v>
      </c>
      <c r="X60" s="29">
        <f>IF('Exp_3 (All)'!AT60="","",'Exp_3 (All)'!AT60)</f>
        <v>1</v>
      </c>
      <c r="Y60" s="23">
        <f t="shared" si="0"/>
        <v>23</v>
      </c>
      <c r="Z60" s="23">
        <f t="shared" si="1"/>
        <v>23</v>
      </c>
      <c r="AA60" s="50">
        <f t="shared" si="2"/>
        <v>1</v>
      </c>
    </row>
    <row r="61" spans="1:27" s="3" customFormat="1" x14ac:dyDescent="0.2">
      <c r="A61" s="7" t="str">
        <f>'Exp_3 (All)'!A61</f>
        <v>ParkRun_14_PckErr3</v>
      </c>
      <c r="B61" s="29">
        <f>IF('Exp_3 (All)'!B61="","",'Exp_3 (All)'!B61)</f>
        <v>1</v>
      </c>
      <c r="C61" s="22">
        <f>IF('Exp_3 (All)'!D61="","",'Exp_3 (All)'!D61)</f>
        <v>1</v>
      </c>
      <c r="D61" s="29">
        <f>IF('Exp_3 (All)'!F61="","",'Exp_3 (All)'!F61)</f>
        <v>1</v>
      </c>
      <c r="E61" s="22">
        <f>IF('Exp_3 (All)'!H61="","",'Exp_3 (All)'!H61)</f>
        <v>1</v>
      </c>
      <c r="F61" s="29">
        <f>IF('Exp_3 (All)'!J61="","",'Exp_3 (All)'!J61)</f>
        <v>1</v>
      </c>
      <c r="G61" s="21">
        <f>IF('Exp_3 (All)'!L61="","",'Exp_3 (All)'!L61)</f>
        <v>1</v>
      </c>
      <c r="H61" s="29">
        <f>IF('Exp_3 (All)'!N61="","",'Exp_3 (All)'!N61)</f>
        <v>1</v>
      </c>
      <c r="I61" s="21">
        <f>IF('Exp_3 (All)'!P61="","",'Exp_3 (All)'!P61)</f>
        <v>1</v>
      </c>
      <c r="J61" s="29">
        <f>IF('Exp_3 (All)'!R61="","",'Exp_3 (All)'!R61)</f>
        <v>1</v>
      </c>
      <c r="K61" s="21">
        <f>IF('Exp_3 (All)'!T61="","",'Exp_3 (All)'!T61)</f>
        <v>1</v>
      </c>
      <c r="L61" s="29">
        <f>IF('Exp_3 (All)'!V61="","",'Exp_3 (All)'!V61)</f>
        <v>1</v>
      </c>
      <c r="M61" s="21">
        <f>IF('Exp_3 (All)'!X61="","",'Exp_3 (All)'!X61)</f>
        <v>1</v>
      </c>
      <c r="N61" s="29">
        <f>IF('Exp_3 (All)'!Z61="","",'Exp_3 (All)'!Z61)</f>
        <v>1</v>
      </c>
      <c r="O61" s="21">
        <f>IF('Exp_3 (All)'!AB61="","",'Exp_3 (All)'!AB61)</f>
        <v>1</v>
      </c>
      <c r="P61" s="29">
        <f>IF('Exp_3 (All)'!AD61="","",'Exp_3 (All)'!AD61)</f>
        <v>1</v>
      </c>
      <c r="Q61" s="21">
        <f>IF('Exp_3 (All)'!AF61="","",'Exp_3 (All)'!AF61)</f>
        <v>1</v>
      </c>
      <c r="R61" s="29">
        <f>IF('Exp_3 (All)'!AH61="","",'Exp_3 (All)'!AH61)</f>
        <v>1</v>
      </c>
      <c r="S61" s="21">
        <f>IF('Exp_3 (All)'!AJ61="","",'Exp_3 (All)'!AJ61)</f>
        <v>1</v>
      </c>
      <c r="T61" s="29">
        <f>IF('Exp_3 (All)'!AL61="","",'Exp_3 (All)'!AL61)</f>
        <v>1</v>
      </c>
      <c r="U61" s="21">
        <f>IF('Exp_3 (All)'!AN61="","",'Exp_3 (All)'!AN61)</f>
        <v>1</v>
      </c>
      <c r="V61" s="29">
        <f>IF('Exp_3 (All)'!AP61="","",'Exp_3 (All)'!AP61)</f>
        <v>1</v>
      </c>
      <c r="W61" s="21">
        <f>IF('Exp_3 (All)'!AR61="","",'Exp_3 (All)'!AR61)</f>
        <v>1</v>
      </c>
      <c r="X61" s="29">
        <f>IF('Exp_3 (All)'!AT61="","",'Exp_3 (All)'!AT61)</f>
        <v>1</v>
      </c>
      <c r="Y61" s="23">
        <f t="shared" si="0"/>
        <v>23</v>
      </c>
      <c r="Z61" s="23">
        <f t="shared" si="1"/>
        <v>23</v>
      </c>
      <c r="AA61" s="50">
        <f t="shared" si="2"/>
        <v>1</v>
      </c>
    </row>
    <row r="62" spans="1:27" s="3" customFormat="1" x14ac:dyDescent="0.2">
      <c r="A62" s="7" t="str">
        <f>'Exp_3 (All)'!A62</f>
        <v>ParkRun_15_PckErr1</v>
      </c>
      <c r="B62" s="29">
        <f>IF('Exp_3 (All)'!B62="","",'Exp_3 (All)'!B62)</f>
        <v>1</v>
      </c>
      <c r="C62" s="22">
        <f>IF('Exp_3 (All)'!D62="","",'Exp_3 (All)'!D62)</f>
        <v>1</v>
      </c>
      <c r="D62" s="29">
        <f>IF('Exp_3 (All)'!F62="","",'Exp_3 (All)'!F62)</f>
        <v>1</v>
      </c>
      <c r="E62" s="22">
        <f>IF('Exp_3 (All)'!H62="","",'Exp_3 (All)'!H62)</f>
        <v>1</v>
      </c>
      <c r="F62" s="29">
        <f>IF('Exp_3 (All)'!J62="","",'Exp_3 (All)'!J62)</f>
        <v>1</v>
      </c>
      <c r="G62" s="21">
        <f>IF('Exp_3 (All)'!L62="","",'Exp_3 (All)'!L62)</f>
        <v>1</v>
      </c>
      <c r="H62" s="29">
        <f>IF('Exp_3 (All)'!N62="","",'Exp_3 (All)'!N62)</f>
        <v>1</v>
      </c>
      <c r="I62" s="21">
        <f>IF('Exp_3 (All)'!P62="","",'Exp_3 (All)'!P62)</f>
        <v>1</v>
      </c>
      <c r="J62" s="29">
        <f>IF('Exp_3 (All)'!R62="","",'Exp_3 (All)'!R62)</f>
        <v>1</v>
      </c>
      <c r="K62" s="21">
        <f>IF('Exp_3 (All)'!T62="","",'Exp_3 (All)'!T62)</f>
        <v>1</v>
      </c>
      <c r="L62" s="29">
        <f>IF('Exp_3 (All)'!V62="","",'Exp_3 (All)'!V62)</f>
        <v>1</v>
      </c>
      <c r="M62" s="21">
        <f>IF('Exp_3 (All)'!X62="","",'Exp_3 (All)'!X62)</f>
        <v>1</v>
      </c>
      <c r="N62" s="29">
        <f>IF('Exp_3 (All)'!Z62="","",'Exp_3 (All)'!Z62)</f>
        <v>1</v>
      </c>
      <c r="O62" s="21">
        <f>IF('Exp_3 (All)'!AB62="","",'Exp_3 (All)'!AB62)</f>
        <v>1</v>
      </c>
      <c r="P62" s="29">
        <f>IF('Exp_3 (All)'!AD62="","",'Exp_3 (All)'!AD62)</f>
        <v>1</v>
      </c>
      <c r="Q62" s="21">
        <f>IF('Exp_3 (All)'!AF62="","",'Exp_3 (All)'!AF62)</f>
        <v>1</v>
      </c>
      <c r="R62" s="29">
        <f>IF('Exp_3 (All)'!AH62="","",'Exp_3 (All)'!AH62)</f>
        <v>1</v>
      </c>
      <c r="S62" s="21">
        <f>IF('Exp_3 (All)'!AJ62="","",'Exp_3 (All)'!AJ62)</f>
        <v>1</v>
      </c>
      <c r="T62" s="29">
        <f>IF('Exp_3 (All)'!AL62="","",'Exp_3 (All)'!AL62)</f>
        <v>1</v>
      </c>
      <c r="U62" s="21">
        <f>IF('Exp_3 (All)'!AN62="","",'Exp_3 (All)'!AN62)</f>
        <v>1</v>
      </c>
      <c r="V62" s="29">
        <f>IF('Exp_3 (All)'!AP62="","",'Exp_3 (All)'!AP62)</f>
        <v>1</v>
      </c>
      <c r="W62" s="21">
        <f>IF('Exp_3 (All)'!AR62="","",'Exp_3 (All)'!AR62)</f>
        <v>1</v>
      </c>
      <c r="X62" s="29">
        <f>IF('Exp_3 (All)'!AT62="","",'Exp_3 (All)'!AT62)</f>
        <v>1</v>
      </c>
      <c r="Y62" s="23">
        <f t="shared" si="0"/>
        <v>23</v>
      </c>
      <c r="Z62" s="23">
        <f t="shared" si="1"/>
        <v>23</v>
      </c>
      <c r="AA62" s="50">
        <f t="shared" si="2"/>
        <v>1</v>
      </c>
    </row>
    <row r="63" spans="1:27" s="3" customFormat="1" x14ac:dyDescent="0.2">
      <c r="A63" s="7" t="str">
        <f>'Exp_3 (All)'!A63</f>
        <v>ParkRun_15_PckErr3</v>
      </c>
      <c r="B63" s="29">
        <f>IF('Exp_3 (All)'!B63="","",'Exp_3 (All)'!B63)</f>
        <v>1</v>
      </c>
      <c r="C63" s="22">
        <f>IF('Exp_3 (All)'!D63="","",'Exp_3 (All)'!D63)</f>
        <v>1</v>
      </c>
      <c r="D63" s="29">
        <f>IF('Exp_3 (All)'!F63="","",'Exp_3 (All)'!F63)</f>
        <v>1</v>
      </c>
      <c r="E63" s="22">
        <f>IF('Exp_3 (All)'!H63="","",'Exp_3 (All)'!H63)</f>
        <v>1</v>
      </c>
      <c r="F63" s="29">
        <f>IF('Exp_3 (All)'!J63="","",'Exp_3 (All)'!J63)</f>
        <v>1</v>
      </c>
      <c r="G63" s="21">
        <f>IF('Exp_3 (All)'!L63="","",'Exp_3 (All)'!L63)</f>
        <v>1</v>
      </c>
      <c r="H63" s="29">
        <f>IF('Exp_3 (All)'!N63="","",'Exp_3 (All)'!N63)</f>
        <v>1</v>
      </c>
      <c r="I63" s="21">
        <f>IF('Exp_3 (All)'!P63="","",'Exp_3 (All)'!P63)</f>
        <v>1</v>
      </c>
      <c r="J63" s="29">
        <f>IF('Exp_3 (All)'!R63="","",'Exp_3 (All)'!R63)</f>
        <v>1</v>
      </c>
      <c r="K63" s="21">
        <f>IF('Exp_3 (All)'!T63="","",'Exp_3 (All)'!T63)</f>
        <v>1</v>
      </c>
      <c r="L63" s="29">
        <f>IF('Exp_3 (All)'!V63="","",'Exp_3 (All)'!V63)</f>
        <v>1</v>
      </c>
      <c r="M63" s="21">
        <f>IF('Exp_3 (All)'!X63="","",'Exp_3 (All)'!X63)</f>
        <v>1</v>
      </c>
      <c r="N63" s="29">
        <f>IF('Exp_3 (All)'!Z63="","",'Exp_3 (All)'!Z63)</f>
        <v>1</v>
      </c>
      <c r="O63" s="21">
        <f>IF('Exp_3 (All)'!AB63="","",'Exp_3 (All)'!AB63)</f>
        <v>1</v>
      </c>
      <c r="P63" s="29">
        <f>IF('Exp_3 (All)'!AD63="","",'Exp_3 (All)'!AD63)</f>
        <v>1</v>
      </c>
      <c r="Q63" s="21">
        <f>IF('Exp_3 (All)'!AF63="","",'Exp_3 (All)'!AF63)</f>
        <v>1</v>
      </c>
      <c r="R63" s="29">
        <f>IF('Exp_3 (All)'!AH63="","",'Exp_3 (All)'!AH63)</f>
        <v>1</v>
      </c>
      <c r="S63" s="21">
        <f>IF('Exp_3 (All)'!AJ63="","",'Exp_3 (All)'!AJ63)</f>
        <v>1</v>
      </c>
      <c r="T63" s="29">
        <f>IF('Exp_3 (All)'!AL63="","",'Exp_3 (All)'!AL63)</f>
        <v>1</v>
      </c>
      <c r="U63" s="21">
        <f>IF('Exp_3 (All)'!AN63="","",'Exp_3 (All)'!AN63)</f>
        <v>1</v>
      </c>
      <c r="V63" s="29">
        <f>IF('Exp_3 (All)'!AP63="","",'Exp_3 (All)'!AP63)</f>
        <v>1</v>
      </c>
      <c r="W63" s="21">
        <f>IF('Exp_3 (All)'!AR63="","",'Exp_3 (All)'!AR63)</f>
        <v>1</v>
      </c>
      <c r="X63" s="29">
        <f>IF('Exp_3 (All)'!AT63="","",'Exp_3 (All)'!AT63)</f>
        <v>1</v>
      </c>
      <c r="Y63" s="23">
        <f t="shared" si="0"/>
        <v>23</v>
      </c>
      <c r="Z63" s="23">
        <f t="shared" si="1"/>
        <v>23</v>
      </c>
      <c r="AA63" s="50">
        <f t="shared" si="2"/>
        <v>1</v>
      </c>
    </row>
    <row r="64" spans="1:27" s="3" customFormat="1" x14ac:dyDescent="0.2">
      <c r="A64" s="7" t="str">
        <f>'Exp_3 (All)'!A64</f>
        <v>RomeoJ_0</v>
      </c>
      <c r="B64" s="29">
        <f>IF('Exp_3 (All)'!B64="","",'Exp_3 (All)'!B64)</f>
        <v>0</v>
      </c>
      <c r="C64" s="22">
        <f>IF('Exp_3 (All)'!D64="","",'Exp_3 (All)'!D64)</f>
        <v>0</v>
      </c>
      <c r="D64" s="29">
        <f>IF('Exp_3 (All)'!F64="","",'Exp_3 (All)'!F64)</f>
        <v>0</v>
      </c>
      <c r="E64" s="22">
        <f>IF('Exp_3 (All)'!H64="","",'Exp_3 (All)'!H64)</f>
        <v>0</v>
      </c>
      <c r="F64" s="29">
        <f>IF('Exp_3 (All)'!J64="","",'Exp_3 (All)'!J64)</f>
        <v>0</v>
      </c>
      <c r="G64" s="21">
        <f>IF('Exp_3 (All)'!L64="","",'Exp_3 (All)'!L64)</f>
        <v>0</v>
      </c>
      <c r="H64" s="29">
        <f>IF('Exp_3 (All)'!N64="","",'Exp_3 (All)'!N64)</f>
        <v>0</v>
      </c>
      <c r="I64" s="21">
        <f>IF('Exp_3 (All)'!P64="","",'Exp_3 (All)'!P64)</f>
        <v>0</v>
      </c>
      <c r="J64" s="29">
        <f>IF('Exp_3 (All)'!R64="","",'Exp_3 (All)'!R64)</f>
        <v>1</v>
      </c>
      <c r="K64" s="21">
        <f>IF('Exp_3 (All)'!T64="","",'Exp_3 (All)'!T64)</f>
        <v>0</v>
      </c>
      <c r="L64" s="29">
        <f>IF('Exp_3 (All)'!V64="","",'Exp_3 (All)'!V64)</f>
        <v>0</v>
      </c>
      <c r="M64" s="21">
        <f>IF('Exp_3 (All)'!X64="","",'Exp_3 (All)'!X64)</f>
        <v>0</v>
      </c>
      <c r="N64" s="29">
        <f>IF('Exp_3 (All)'!Z64="","",'Exp_3 (All)'!Z64)</f>
        <v>0</v>
      </c>
      <c r="O64" s="21">
        <f>IF('Exp_3 (All)'!AB64="","",'Exp_3 (All)'!AB64)</f>
        <v>0</v>
      </c>
      <c r="P64" s="29">
        <f>IF('Exp_3 (All)'!AD64="","",'Exp_3 (All)'!AD64)</f>
        <v>0</v>
      </c>
      <c r="Q64" s="21">
        <f>IF('Exp_3 (All)'!AF64="","",'Exp_3 (All)'!AF64)</f>
        <v>0</v>
      </c>
      <c r="R64" s="29">
        <f>IF('Exp_3 (All)'!AH64="","",'Exp_3 (All)'!AH64)</f>
        <v>0</v>
      </c>
      <c r="S64" s="21">
        <f>IF('Exp_3 (All)'!AJ64="","",'Exp_3 (All)'!AJ64)</f>
        <v>0</v>
      </c>
      <c r="T64" s="29">
        <f>IF('Exp_3 (All)'!AL64="","",'Exp_3 (All)'!AL64)</f>
        <v>0</v>
      </c>
      <c r="U64" s="21">
        <f>IF('Exp_3 (All)'!AN64="","",'Exp_3 (All)'!AN64)</f>
        <v>0</v>
      </c>
      <c r="V64" s="29">
        <f>IF('Exp_3 (All)'!AP64="","",'Exp_3 (All)'!AP64)</f>
        <v>0</v>
      </c>
      <c r="W64" s="21">
        <f>IF('Exp_3 (All)'!AR64="","",'Exp_3 (All)'!AR64)</f>
        <v>0</v>
      </c>
      <c r="X64" s="29">
        <f>IF('Exp_3 (All)'!AT64="","",'Exp_3 (All)'!AT64)</f>
        <v>0</v>
      </c>
      <c r="Y64" s="23">
        <f t="shared" si="0"/>
        <v>23</v>
      </c>
      <c r="Z64" s="23">
        <f t="shared" si="1"/>
        <v>1</v>
      </c>
      <c r="AA64" s="50">
        <f t="shared" si="2"/>
        <v>4.3478260869565216E-2</v>
      </c>
    </row>
    <row r="65" spans="1:27" s="3" customFormat="1" x14ac:dyDescent="0.2">
      <c r="A65" s="7" t="str">
        <f>'Exp_3 (All)'!A65</f>
        <v>RomeoJ_3</v>
      </c>
      <c r="B65" s="29">
        <f>IF('Exp_3 (All)'!B65="","",'Exp_3 (All)'!B65)</f>
        <v>0</v>
      </c>
      <c r="C65" s="22">
        <f>IF('Exp_3 (All)'!D65="","",'Exp_3 (All)'!D65)</f>
        <v>1</v>
      </c>
      <c r="D65" s="29">
        <f>IF('Exp_3 (All)'!F65="","",'Exp_3 (All)'!F65)</f>
        <v>0</v>
      </c>
      <c r="E65" s="22">
        <f>IF('Exp_3 (All)'!H65="","",'Exp_3 (All)'!H65)</f>
        <v>0</v>
      </c>
      <c r="F65" s="29">
        <f>IF('Exp_3 (All)'!J65="","",'Exp_3 (All)'!J65)</f>
        <v>1</v>
      </c>
      <c r="G65" s="21">
        <f>IF('Exp_3 (All)'!L65="","",'Exp_3 (All)'!L65)</f>
        <v>0</v>
      </c>
      <c r="H65" s="29">
        <f>IF('Exp_3 (All)'!N65="","",'Exp_3 (All)'!N65)</f>
        <v>0</v>
      </c>
      <c r="I65" s="21">
        <f>IF('Exp_3 (All)'!P65="","",'Exp_3 (All)'!P65)</f>
        <v>0</v>
      </c>
      <c r="J65" s="29">
        <f>IF('Exp_3 (All)'!R65="","",'Exp_3 (All)'!R65)</f>
        <v>1</v>
      </c>
      <c r="K65" s="21">
        <f>IF('Exp_3 (All)'!T65="","",'Exp_3 (All)'!T65)</f>
        <v>1</v>
      </c>
      <c r="L65" s="29">
        <f>IF('Exp_3 (All)'!V65="","",'Exp_3 (All)'!V65)</f>
        <v>1</v>
      </c>
      <c r="M65" s="21">
        <f>IF('Exp_3 (All)'!X65="","",'Exp_3 (All)'!X65)</f>
        <v>0</v>
      </c>
      <c r="N65" s="29">
        <f>IF('Exp_3 (All)'!Z65="","",'Exp_3 (All)'!Z65)</f>
        <v>1</v>
      </c>
      <c r="O65" s="21">
        <f>IF('Exp_3 (All)'!AB65="","",'Exp_3 (All)'!AB65)</f>
        <v>0</v>
      </c>
      <c r="P65" s="29">
        <f>IF('Exp_3 (All)'!AD65="","",'Exp_3 (All)'!AD65)</f>
        <v>1</v>
      </c>
      <c r="Q65" s="21">
        <f>IF('Exp_3 (All)'!AF65="","",'Exp_3 (All)'!AF65)</f>
        <v>1</v>
      </c>
      <c r="R65" s="29">
        <f>IF('Exp_3 (All)'!AH65="","",'Exp_3 (All)'!AH65)</f>
        <v>0</v>
      </c>
      <c r="S65" s="21">
        <f>IF('Exp_3 (All)'!AJ65="","",'Exp_3 (All)'!AJ65)</f>
        <v>1</v>
      </c>
      <c r="T65" s="29">
        <f>IF('Exp_3 (All)'!AL65="","",'Exp_3 (All)'!AL65)</f>
        <v>0</v>
      </c>
      <c r="U65" s="21">
        <f>IF('Exp_3 (All)'!AN65="","",'Exp_3 (All)'!AN65)</f>
        <v>1</v>
      </c>
      <c r="V65" s="29">
        <f>IF('Exp_3 (All)'!AP65="","",'Exp_3 (All)'!AP65)</f>
        <v>0</v>
      </c>
      <c r="W65" s="21">
        <f>IF('Exp_3 (All)'!AR65="","",'Exp_3 (All)'!AR65)</f>
        <v>0</v>
      </c>
      <c r="X65" s="29">
        <f>IF('Exp_3 (All)'!AT65="","",'Exp_3 (All)'!AT65)</f>
        <v>0</v>
      </c>
      <c r="Y65" s="23">
        <f t="shared" si="0"/>
        <v>23</v>
      </c>
      <c r="Z65" s="23">
        <f t="shared" si="1"/>
        <v>10</v>
      </c>
      <c r="AA65" s="50">
        <f t="shared" si="2"/>
        <v>0.43478260869565216</v>
      </c>
    </row>
    <row r="66" spans="1:27" s="3" customFormat="1" x14ac:dyDescent="0.2">
      <c r="A66" s="7" t="str">
        <f>'Exp_3 (All)'!A66</f>
        <v>RomeoJ_12</v>
      </c>
      <c r="B66" s="29">
        <f>IF('Exp_3 (All)'!B66="","",'Exp_3 (All)'!B66)</f>
        <v>1</v>
      </c>
      <c r="C66" s="22">
        <f>IF('Exp_3 (All)'!D66="","",'Exp_3 (All)'!D66)</f>
        <v>1</v>
      </c>
      <c r="D66" s="29">
        <f>IF('Exp_3 (All)'!F66="","",'Exp_3 (All)'!F66)</f>
        <v>1</v>
      </c>
      <c r="E66" s="22">
        <f>IF('Exp_3 (All)'!H66="","",'Exp_3 (All)'!H66)</f>
        <v>1</v>
      </c>
      <c r="F66" s="29">
        <f>IF('Exp_3 (All)'!J66="","",'Exp_3 (All)'!J66)</f>
        <v>1</v>
      </c>
      <c r="G66" s="21">
        <f>IF('Exp_3 (All)'!L66="","",'Exp_3 (All)'!L66)</f>
        <v>1</v>
      </c>
      <c r="H66" s="29">
        <f>IF('Exp_3 (All)'!N66="","",'Exp_3 (All)'!N66)</f>
        <v>1</v>
      </c>
      <c r="I66" s="21">
        <f>IF('Exp_3 (All)'!P66="","",'Exp_3 (All)'!P66)</f>
        <v>1</v>
      </c>
      <c r="J66" s="29">
        <f>IF('Exp_3 (All)'!R66="","",'Exp_3 (All)'!R66)</f>
        <v>1</v>
      </c>
      <c r="K66" s="21">
        <f>IF('Exp_3 (All)'!T66="","",'Exp_3 (All)'!T66)</f>
        <v>1</v>
      </c>
      <c r="L66" s="29">
        <f>IF('Exp_3 (All)'!V66="","",'Exp_3 (All)'!V66)</f>
        <v>1</v>
      </c>
      <c r="M66" s="21">
        <f>IF('Exp_3 (All)'!X66="","",'Exp_3 (All)'!X66)</f>
        <v>1</v>
      </c>
      <c r="N66" s="29">
        <f>IF('Exp_3 (All)'!Z66="","",'Exp_3 (All)'!Z66)</f>
        <v>1</v>
      </c>
      <c r="O66" s="21">
        <f>IF('Exp_3 (All)'!AB66="","",'Exp_3 (All)'!AB66)</f>
        <v>1</v>
      </c>
      <c r="P66" s="29">
        <f>IF('Exp_3 (All)'!AD66="","",'Exp_3 (All)'!AD66)</f>
        <v>1</v>
      </c>
      <c r="Q66" s="21">
        <f>IF('Exp_3 (All)'!AF66="","",'Exp_3 (All)'!AF66)</f>
        <v>1</v>
      </c>
      <c r="R66" s="29">
        <f>IF('Exp_3 (All)'!AH66="","",'Exp_3 (All)'!AH66)</f>
        <v>1</v>
      </c>
      <c r="S66" s="21">
        <f>IF('Exp_3 (All)'!AJ66="","",'Exp_3 (All)'!AJ66)</f>
        <v>1</v>
      </c>
      <c r="T66" s="29">
        <f>IF('Exp_3 (All)'!AL66="","",'Exp_3 (All)'!AL66)</f>
        <v>1</v>
      </c>
      <c r="U66" s="21">
        <f>IF('Exp_3 (All)'!AN66="","",'Exp_3 (All)'!AN66)</f>
        <v>1</v>
      </c>
      <c r="V66" s="29">
        <f>IF('Exp_3 (All)'!AP66="","",'Exp_3 (All)'!AP66)</f>
        <v>1</v>
      </c>
      <c r="W66" s="21">
        <f>IF('Exp_3 (All)'!AR66="","",'Exp_3 (All)'!AR66)</f>
        <v>1</v>
      </c>
      <c r="X66" s="29">
        <f>IF('Exp_3 (All)'!AT66="","",'Exp_3 (All)'!AT66)</f>
        <v>1</v>
      </c>
      <c r="Y66" s="23">
        <f t="shared" si="0"/>
        <v>23</v>
      </c>
      <c r="Z66" s="23">
        <f t="shared" si="1"/>
        <v>23</v>
      </c>
      <c r="AA66" s="50">
        <f t="shared" si="2"/>
        <v>1</v>
      </c>
    </row>
    <row r="67" spans="1:27" s="3" customFormat="1" x14ac:dyDescent="0.2">
      <c r="A67" s="7" t="str">
        <f>'Exp_3 (All)'!A67</f>
        <v>RomeoJ_0_PckErr3</v>
      </c>
      <c r="B67" s="29">
        <f>IF('Exp_3 (All)'!B67="","",'Exp_3 (All)'!B67)</f>
        <v>1</v>
      </c>
      <c r="C67" s="22">
        <f>IF('Exp_3 (All)'!D67="","",'Exp_3 (All)'!D67)</f>
        <v>1</v>
      </c>
      <c r="D67" s="29">
        <f>IF('Exp_3 (All)'!F67="","",'Exp_3 (All)'!F67)</f>
        <v>1</v>
      </c>
      <c r="E67" s="22">
        <f>IF('Exp_3 (All)'!H67="","",'Exp_3 (All)'!H67)</f>
        <v>1</v>
      </c>
      <c r="F67" s="29">
        <f>IF('Exp_3 (All)'!J67="","",'Exp_3 (All)'!J67)</f>
        <v>1</v>
      </c>
      <c r="G67" s="21">
        <f>IF('Exp_3 (All)'!L67="","",'Exp_3 (All)'!L67)</f>
        <v>1</v>
      </c>
      <c r="H67" s="29">
        <f>IF('Exp_3 (All)'!N67="","",'Exp_3 (All)'!N67)</f>
        <v>1</v>
      </c>
      <c r="I67" s="21">
        <f>IF('Exp_3 (All)'!P67="","",'Exp_3 (All)'!P67)</f>
        <v>1</v>
      </c>
      <c r="J67" s="29">
        <f>IF('Exp_3 (All)'!R67="","",'Exp_3 (All)'!R67)</f>
        <v>1</v>
      </c>
      <c r="K67" s="21">
        <f>IF('Exp_3 (All)'!T67="","",'Exp_3 (All)'!T67)</f>
        <v>1</v>
      </c>
      <c r="L67" s="29">
        <f>IF('Exp_3 (All)'!V67="","",'Exp_3 (All)'!V67)</f>
        <v>1</v>
      </c>
      <c r="M67" s="21">
        <f>IF('Exp_3 (All)'!X67="","",'Exp_3 (All)'!X67)</f>
        <v>1</v>
      </c>
      <c r="N67" s="29">
        <f>IF('Exp_3 (All)'!Z67="","",'Exp_3 (All)'!Z67)</f>
        <v>1</v>
      </c>
      <c r="O67" s="21">
        <f>IF('Exp_3 (All)'!AB67="","",'Exp_3 (All)'!AB67)</f>
        <v>1</v>
      </c>
      <c r="P67" s="29">
        <f>IF('Exp_3 (All)'!AD67="","",'Exp_3 (All)'!AD67)</f>
        <v>1</v>
      </c>
      <c r="Q67" s="21">
        <f>IF('Exp_3 (All)'!AF67="","",'Exp_3 (All)'!AF67)</f>
        <v>1</v>
      </c>
      <c r="R67" s="29">
        <f>IF('Exp_3 (All)'!AH67="","",'Exp_3 (All)'!AH67)</f>
        <v>1</v>
      </c>
      <c r="S67" s="21">
        <f>IF('Exp_3 (All)'!AJ67="","",'Exp_3 (All)'!AJ67)</f>
        <v>1</v>
      </c>
      <c r="T67" s="29">
        <f>IF('Exp_3 (All)'!AL67="","",'Exp_3 (All)'!AL67)</f>
        <v>1</v>
      </c>
      <c r="U67" s="21">
        <f>IF('Exp_3 (All)'!AN67="","",'Exp_3 (All)'!AN67)</f>
        <v>1</v>
      </c>
      <c r="V67" s="29">
        <f>IF('Exp_3 (All)'!AP67="","",'Exp_3 (All)'!AP67)</f>
        <v>1</v>
      </c>
      <c r="W67" s="21">
        <f>IF('Exp_3 (All)'!AR67="","",'Exp_3 (All)'!AR67)</f>
        <v>1</v>
      </c>
      <c r="X67" s="29">
        <f>IF('Exp_3 (All)'!AT67="","",'Exp_3 (All)'!AT67)</f>
        <v>1</v>
      </c>
      <c r="Y67" s="23">
        <f t="shared" si="0"/>
        <v>23</v>
      </c>
      <c r="Z67" s="23">
        <f t="shared" si="1"/>
        <v>23</v>
      </c>
      <c r="AA67" s="50">
        <f t="shared" si="2"/>
        <v>1</v>
      </c>
    </row>
    <row r="68" spans="1:27" s="3" customFormat="1" x14ac:dyDescent="0.2">
      <c r="A68" s="7" t="str">
        <f>'Exp_3 (All)'!A68</f>
        <v>RomeoJ_2_PckErr1</v>
      </c>
      <c r="B68" s="29">
        <f>IF('Exp_3 (All)'!B68="","",'Exp_3 (All)'!B68)</f>
        <v>1</v>
      </c>
      <c r="C68" s="22">
        <f>IF('Exp_3 (All)'!D68="","",'Exp_3 (All)'!D68)</f>
        <v>1</v>
      </c>
      <c r="D68" s="29">
        <f>IF('Exp_3 (All)'!F68="","",'Exp_3 (All)'!F68)</f>
        <v>0</v>
      </c>
      <c r="E68" s="22">
        <f>IF('Exp_3 (All)'!H68="","",'Exp_3 (All)'!H68)</f>
        <v>1</v>
      </c>
      <c r="F68" s="29">
        <f>IF('Exp_3 (All)'!J68="","",'Exp_3 (All)'!J68)</f>
        <v>0</v>
      </c>
      <c r="G68" s="21">
        <f>IF('Exp_3 (All)'!L68="","",'Exp_3 (All)'!L68)</f>
        <v>1</v>
      </c>
      <c r="H68" s="29">
        <f>IF('Exp_3 (All)'!N68="","",'Exp_3 (All)'!N68)</f>
        <v>0</v>
      </c>
      <c r="I68" s="21">
        <f>IF('Exp_3 (All)'!P68="","",'Exp_3 (All)'!P68)</f>
        <v>1</v>
      </c>
      <c r="J68" s="29">
        <f>IF('Exp_3 (All)'!R68="","",'Exp_3 (All)'!R68)</f>
        <v>1</v>
      </c>
      <c r="K68" s="21">
        <f>IF('Exp_3 (All)'!T68="","",'Exp_3 (All)'!T68)</f>
        <v>1</v>
      </c>
      <c r="L68" s="29">
        <f>IF('Exp_3 (All)'!V68="","",'Exp_3 (All)'!V68)</f>
        <v>1</v>
      </c>
      <c r="M68" s="21">
        <f>IF('Exp_3 (All)'!X68="","",'Exp_3 (All)'!X68)</f>
        <v>1</v>
      </c>
      <c r="N68" s="29">
        <f>IF('Exp_3 (All)'!Z68="","",'Exp_3 (All)'!Z68)</f>
        <v>1</v>
      </c>
      <c r="O68" s="21">
        <f>IF('Exp_3 (All)'!AB68="","",'Exp_3 (All)'!AB68)</f>
        <v>1</v>
      </c>
      <c r="P68" s="29">
        <f>IF('Exp_3 (All)'!AD68="","",'Exp_3 (All)'!AD68)</f>
        <v>1</v>
      </c>
      <c r="Q68" s="21">
        <f>IF('Exp_3 (All)'!AF68="","",'Exp_3 (All)'!AF68)</f>
        <v>1</v>
      </c>
      <c r="R68" s="29">
        <f>IF('Exp_3 (All)'!AH68="","",'Exp_3 (All)'!AH68)</f>
        <v>1</v>
      </c>
      <c r="S68" s="21">
        <f>IF('Exp_3 (All)'!AJ68="","",'Exp_3 (All)'!AJ68)</f>
        <v>1</v>
      </c>
      <c r="T68" s="29">
        <f>IF('Exp_3 (All)'!AL68="","",'Exp_3 (All)'!AL68)</f>
        <v>0</v>
      </c>
      <c r="U68" s="21">
        <f>IF('Exp_3 (All)'!AN68="","",'Exp_3 (All)'!AN68)</f>
        <v>1</v>
      </c>
      <c r="V68" s="29">
        <f>IF('Exp_3 (All)'!AP68="","",'Exp_3 (All)'!AP68)</f>
        <v>1</v>
      </c>
      <c r="W68" s="21">
        <f>IF('Exp_3 (All)'!AR68="","",'Exp_3 (All)'!AR68)</f>
        <v>1</v>
      </c>
      <c r="X68" s="29">
        <f>IF('Exp_3 (All)'!AT68="","",'Exp_3 (All)'!AT68)</f>
        <v>1</v>
      </c>
      <c r="Y68" s="23">
        <f t="shared" si="0"/>
        <v>23</v>
      </c>
      <c r="Z68" s="23">
        <f t="shared" si="1"/>
        <v>19</v>
      </c>
      <c r="AA68" s="50">
        <f t="shared" si="2"/>
        <v>0.82608695652173914</v>
      </c>
    </row>
    <row r="69" spans="1:27" s="3" customFormat="1" x14ac:dyDescent="0.2">
      <c r="A69" s="7" t="str">
        <f>'Exp_3 (All)'!A69</f>
        <v>RomeoJ_2_PckErr3</v>
      </c>
      <c r="B69" s="29">
        <f>IF('Exp_3 (All)'!B69="","",'Exp_3 (All)'!B69)</f>
        <v>1</v>
      </c>
      <c r="C69" s="22">
        <f>IF('Exp_3 (All)'!D69="","",'Exp_3 (All)'!D69)</f>
        <v>1</v>
      </c>
      <c r="D69" s="29">
        <f>IF('Exp_3 (All)'!F69="","",'Exp_3 (All)'!F69)</f>
        <v>1</v>
      </c>
      <c r="E69" s="22">
        <f>IF('Exp_3 (All)'!H69="","",'Exp_3 (All)'!H69)</f>
        <v>1</v>
      </c>
      <c r="F69" s="29">
        <f>IF('Exp_3 (All)'!J69="","",'Exp_3 (All)'!J69)</f>
        <v>1</v>
      </c>
      <c r="G69" s="21">
        <f>IF('Exp_3 (All)'!L69="","",'Exp_3 (All)'!L69)</f>
        <v>1</v>
      </c>
      <c r="H69" s="29">
        <f>IF('Exp_3 (All)'!N69="","",'Exp_3 (All)'!N69)</f>
        <v>1</v>
      </c>
      <c r="I69" s="21">
        <f>IF('Exp_3 (All)'!P69="","",'Exp_3 (All)'!P69)</f>
        <v>1</v>
      </c>
      <c r="J69" s="29">
        <f>IF('Exp_3 (All)'!R69="","",'Exp_3 (All)'!R69)</f>
        <v>1</v>
      </c>
      <c r="K69" s="21">
        <f>IF('Exp_3 (All)'!T69="","",'Exp_3 (All)'!T69)</f>
        <v>1</v>
      </c>
      <c r="L69" s="29">
        <f>IF('Exp_3 (All)'!V69="","",'Exp_3 (All)'!V69)</f>
        <v>1</v>
      </c>
      <c r="M69" s="21">
        <f>IF('Exp_3 (All)'!X69="","",'Exp_3 (All)'!X69)</f>
        <v>1</v>
      </c>
      <c r="N69" s="29">
        <f>IF('Exp_3 (All)'!Z69="","",'Exp_3 (All)'!Z69)</f>
        <v>1</v>
      </c>
      <c r="O69" s="21">
        <f>IF('Exp_3 (All)'!AB69="","",'Exp_3 (All)'!AB69)</f>
        <v>1</v>
      </c>
      <c r="P69" s="29">
        <f>IF('Exp_3 (All)'!AD69="","",'Exp_3 (All)'!AD69)</f>
        <v>1</v>
      </c>
      <c r="Q69" s="21">
        <f>IF('Exp_3 (All)'!AF69="","",'Exp_3 (All)'!AF69)</f>
        <v>1</v>
      </c>
      <c r="R69" s="29">
        <f>IF('Exp_3 (All)'!AH69="","",'Exp_3 (All)'!AH69)</f>
        <v>1</v>
      </c>
      <c r="S69" s="21">
        <f>IF('Exp_3 (All)'!AJ69="","",'Exp_3 (All)'!AJ69)</f>
        <v>1</v>
      </c>
      <c r="T69" s="29">
        <f>IF('Exp_3 (All)'!AL69="","",'Exp_3 (All)'!AL69)</f>
        <v>1</v>
      </c>
      <c r="U69" s="21">
        <f>IF('Exp_3 (All)'!AN69="","",'Exp_3 (All)'!AN69)</f>
        <v>1</v>
      </c>
      <c r="V69" s="29">
        <f>IF('Exp_3 (All)'!AP69="","",'Exp_3 (All)'!AP69)</f>
        <v>1</v>
      </c>
      <c r="W69" s="21">
        <f>IF('Exp_3 (All)'!AR69="","",'Exp_3 (All)'!AR69)</f>
        <v>1</v>
      </c>
      <c r="X69" s="29">
        <f>IF('Exp_3 (All)'!AT69="","",'Exp_3 (All)'!AT69)</f>
        <v>1</v>
      </c>
      <c r="Y69" s="23">
        <f t="shared" ref="Y69:Y132" si="3">COUNT(B69:X69)</f>
        <v>23</v>
      </c>
      <c r="Z69" s="23">
        <f t="shared" ref="Z69:Z132" si="4">SUMIF(B69:X69,1)</f>
        <v>23</v>
      </c>
      <c r="AA69" s="50">
        <f t="shared" ref="AA69:AA132" si="5">Z69/Y69</f>
        <v>1</v>
      </c>
    </row>
    <row r="70" spans="1:27" s="3" customFormat="1" x14ac:dyDescent="0.2">
      <c r="A70" s="7" t="str">
        <f>'Exp_3 (All)'!A70</f>
        <v>RomeoJ_3_PckErr1</v>
      </c>
      <c r="B70" s="29">
        <f>IF('Exp_3 (All)'!B70="","",'Exp_3 (All)'!B70)</f>
        <v>1</v>
      </c>
      <c r="C70" s="22">
        <f>IF('Exp_3 (All)'!D70="","",'Exp_3 (All)'!D70)</f>
        <v>1</v>
      </c>
      <c r="D70" s="29">
        <f>IF('Exp_3 (All)'!F70="","",'Exp_3 (All)'!F70)</f>
        <v>1</v>
      </c>
      <c r="E70" s="22">
        <f>IF('Exp_3 (All)'!H70="","",'Exp_3 (All)'!H70)</f>
        <v>1</v>
      </c>
      <c r="F70" s="29">
        <f>IF('Exp_3 (All)'!J70="","",'Exp_3 (All)'!J70)</f>
        <v>1</v>
      </c>
      <c r="G70" s="21">
        <f>IF('Exp_3 (All)'!L70="","",'Exp_3 (All)'!L70)</f>
        <v>1</v>
      </c>
      <c r="H70" s="29">
        <f>IF('Exp_3 (All)'!N70="","",'Exp_3 (All)'!N70)</f>
        <v>1</v>
      </c>
      <c r="I70" s="21">
        <f>IF('Exp_3 (All)'!P70="","",'Exp_3 (All)'!P70)</f>
        <v>1</v>
      </c>
      <c r="J70" s="29">
        <f>IF('Exp_3 (All)'!R70="","",'Exp_3 (All)'!R70)</f>
        <v>1</v>
      </c>
      <c r="K70" s="21">
        <f>IF('Exp_3 (All)'!T70="","",'Exp_3 (All)'!T70)</f>
        <v>1</v>
      </c>
      <c r="L70" s="29">
        <f>IF('Exp_3 (All)'!V70="","",'Exp_3 (All)'!V70)</f>
        <v>1</v>
      </c>
      <c r="M70" s="21">
        <f>IF('Exp_3 (All)'!X70="","",'Exp_3 (All)'!X70)</f>
        <v>1</v>
      </c>
      <c r="N70" s="29">
        <f>IF('Exp_3 (All)'!Z70="","",'Exp_3 (All)'!Z70)</f>
        <v>1</v>
      </c>
      <c r="O70" s="21">
        <f>IF('Exp_3 (All)'!AB70="","",'Exp_3 (All)'!AB70)</f>
        <v>1</v>
      </c>
      <c r="P70" s="29">
        <f>IF('Exp_3 (All)'!AD70="","",'Exp_3 (All)'!AD70)</f>
        <v>1</v>
      </c>
      <c r="Q70" s="21">
        <f>IF('Exp_3 (All)'!AF70="","",'Exp_3 (All)'!AF70)</f>
        <v>1</v>
      </c>
      <c r="R70" s="29">
        <f>IF('Exp_3 (All)'!AH70="","",'Exp_3 (All)'!AH70)</f>
        <v>1</v>
      </c>
      <c r="S70" s="21">
        <f>IF('Exp_3 (All)'!AJ70="","",'Exp_3 (All)'!AJ70)</f>
        <v>1</v>
      </c>
      <c r="T70" s="29">
        <f>IF('Exp_3 (All)'!AL70="","",'Exp_3 (All)'!AL70)</f>
        <v>1</v>
      </c>
      <c r="U70" s="21">
        <f>IF('Exp_3 (All)'!AN70="","",'Exp_3 (All)'!AN70)</f>
        <v>1</v>
      </c>
      <c r="V70" s="29">
        <f>IF('Exp_3 (All)'!AP70="","",'Exp_3 (All)'!AP70)</f>
        <v>1</v>
      </c>
      <c r="W70" s="21">
        <f>IF('Exp_3 (All)'!AR70="","",'Exp_3 (All)'!AR70)</f>
        <v>1</v>
      </c>
      <c r="X70" s="29">
        <f>IF('Exp_3 (All)'!AT70="","",'Exp_3 (All)'!AT70)</f>
        <v>1</v>
      </c>
      <c r="Y70" s="23">
        <f t="shared" si="3"/>
        <v>23</v>
      </c>
      <c r="Z70" s="23">
        <f t="shared" si="4"/>
        <v>23</v>
      </c>
      <c r="AA70" s="50">
        <f t="shared" si="5"/>
        <v>1</v>
      </c>
    </row>
    <row r="71" spans="1:27" s="3" customFormat="1" x14ac:dyDescent="0.2">
      <c r="A71" s="7" t="str">
        <f>'Exp_3 (All)'!A71</f>
        <v>RomeoJ_3_PckErr3</v>
      </c>
      <c r="B71" s="29">
        <f>IF('Exp_3 (All)'!B71="","",'Exp_3 (All)'!B71)</f>
        <v>1</v>
      </c>
      <c r="C71" s="22">
        <f>IF('Exp_3 (All)'!D71="","",'Exp_3 (All)'!D71)</f>
        <v>1</v>
      </c>
      <c r="D71" s="29">
        <f>IF('Exp_3 (All)'!F71="","",'Exp_3 (All)'!F71)</f>
        <v>1</v>
      </c>
      <c r="E71" s="22">
        <f>IF('Exp_3 (All)'!H71="","",'Exp_3 (All)'!H71)</f>
        <v>1</v>
      </c>
      <c r="F71" s="29">
        <f>IF('Exp_3 (All)'!J71="","",'Exp_3 (All)'!J71)</f>
        <v>1</v>
      </c>
      <c r="G71" s="21">
        <f>IF('Exp_3 (All)'!L71="","",'Exp_3 (All)'!L71)</f>
        <v>1</v>
      </c>
      <c r="H71" s="29">
        <f>IF('Exp_3 (All)'!N71="","",'Exp_3 (All)'!N71)</f>
        <v>1</v>
      </c>
      <c r="I71" s="21">
        <f>IF('Exp_3 (All)'!P71="","",'Exp_3 (All)'!P71)</f>
        <v>1</v>
      </c>
      <c r="J71" s="29">
        <f>IF('Exp_3 (All)'!R71="","",'Exp_3 (All)'!R71)</f>
        <v>1</v>
      </c>
      <c r="K71" s="21">
        <f>IF('Exp_3 (All)'!T71="","",'Exp_3 (All)'!T71)</f>
        <v>1</v>
      </c>
      <c r="L71" s="29">
        <f>IF('Exp_3 (All)'!V71="","",'Exp_3 (All)'!V71)</f>
        <v>1</v>
      </c>
      <c r="M71" s="21">
        <f>IF('Exp_3 (All)'!X71="","",'Exp_3 (All)'!X71)</f>
        <v>1</v>
      </c>
      <c r="N71" s="29">
        <f>IF('Exp_3 (All)'!Z71="","",'Exp_3 (All)'!Z71)</f>
        <v>1</v>
      </c>
      <c r="O71" s="21">
        <f>IF('Exp_3 (All)'!AB71="","",'Exp_3 (All)'!AB71)</f>
        <v>1</v>
      </c>
      <c r="P71" s="29">
        <f>IF('Exp_3 (All)'!AD71="","",'Exp_3 (All)'!AD71)</f>
        <v>1</v>
      </c>
      <c r="Q71" s="21">
        <f>IF('Exp_3 (All)'!AF71="","",'Exp_3 (All)'!AF71)</f>
        <v>1</v>
      </c>
      <c r="R71" s="29">
        <f>IF('Exp_3 (All)'!AH71="","",'Exp_3 (All)'!AH71)</f>
        <v>1</v>
      </c>
      <c r="S71" s="21">
        <f>IF('Exp_3 (All)'!AJ71="","",'Exp_3 (All)'!AJ71)</f>
        <v>1</v>
      </c>
      <c r="T71" s="29">
        <f>IF('Exp_3 (All)'!AL71="","",'Exp_3 (All)'!AL71)</f>
        <v>1</v>
      </c>
      <c r="U71" s="21">
        <f>IF('Exp_3 (All)'!AN71="","",'Exp_3 (All)'!AN71)</f>
        <v>1</v>
      </c>
      <c r="V71" s="29">
        <f>IF('Exp_3 (All)'!AP71="","",'Exp_3 (All)'!AP71)</f>
        <v>1</v>
      </c>
      <c r="W71" s="21">
        <f>IF('Exp_3 (All)'!AR71="","",'Exp_3 (All)'!AR71)</f>
        <v>1</v>
      </c>
      <c r="X71" s="29">
        <f>IF('Exp_3 (All)'!AT71="","",'Exp_3 (All)'!AT71)</f>
        <v>1</v>
      </c>
      <c r="Y71" s="23">
        <f t="shared" si="3"/>
        <v>23</v>
      </c>
      <c r="Z71" s="23">
        <f t="shared" si="4"/>
        <v>23</v>
      </c>
      <c r="AA71" s="50">
        <f t="shared" si="5"/>
        <v>1</v>
      </c>
    </row>
    <row r="72" spans="1:27" s="3" customFormat="1" x14ac:dyDescent="0.2">
      <c r="A72" s="7" t="str">
        <f>'Exp_3 (All)'!A72</f>
        <v>RomeoJ_8_PckErr1</v>
      </c>
      <c r="B72" s="29">
        <f>IF('Exp_3 (All)'!B72="","",'Exp_3 (All)'!B72)</f>
        <v>1</v>
      </c>
      <c r="C72" s="22">
        <f>IF('Exp_3 (All)'!D72="","",'Exp_3 (All)'!D72)</f>
        <v>1</v>
      </c>
      <c r="D72" s="29">
        <f>IF('Exp_3 (All)'!F72="","",'Exp_3 (All)'!F72)</f>
        <v>1</v>
      </c>
      <c r="E72" s="22">
        <f>IF('Exp_3 (All)'!H72="","",'Exp_3 (All)'!H72)</f>
        <v>1</v>
      </c>
      <c r="F72" s="29">
        <f>IF('Exp_3 (All)'!J72="","",'Exp_3 (All)'!J72)</f>
        <v>1</v>
      </c>
      <c r="G72" s="21">
        <f>IF('Exp_3 (All)'!L72="","",'Exp_3 (All)'!L72)</f>
        <v>1</v>
      </c>
      <c r="H72" s="29">
        <f>IF('Exp_3 (All)'!N72="","",'Exp_3 (All)'!N72)</f>
        <v>1</v>
      </c>
      <c r="I72" s="21">
        <f>IF('Exp_3 (All)'!P72="","",'Exp_3 (All)'!P72)</f>
        <v>1</v>
      </c>
      <c r="J72" s="29">
        <f>IF('Exp_3 (All)'!R72="","",'Exp_3 (All)'!R72)</f>
        <v>1</v>
      </c>
      <c r="K72" s="21">
        <f>IF('Exp_3 (All)'!T72="","",'Exp_3 (All)'!T72)</f>
        <v>1</v>
      </c>
      <c r="L72" s="29">
        <f>IF('Exp_3 (All)'!V72="","",'Exp_3 (All)'!V72)</f>
        <v>1</v>
      </c>
      <c r="M72" s="21">
        <f>IF('Exp_3 (All)'!X72="","",'Exp_3 (All)'!X72)</f>
        <v>1</v>
      </c>
      <c r="N72" s="29">
        <f>IF('Exp_3 (All)'!Z72="","",'Exp_3 (All)'!Z72)</f>
        <v>1</v>
      </c>
      <c r="O72" s="21">
        <f>IF('Exp_3 (All)'!AB72="","",'Exp_3 (All)'!AB72)</f>
        <v>1</v>
      </c>
      <c r="P72" s="29">
        <f>IF('Exp_3 (All)'!AD72="","",'Exp_3 (All)'!AD72)</f>
        <v>1</v>
      </c>
      <c r="Q72" s="21">
        <f>IF('Exp_3 (All)'!AF72="","",'Exp_3 (All)'!AF72)</f>
        <v>1</v>
      </c>
      <c r="R72" s="29">
        <f>IF('Exp_3 (All)'!AH72="","",'Exp_3 (All)'!AH72)</f>
        <v>1</v>
      </c>
      <c r="S72" s="21">
        <f>IF('Exp_3 (All)'!AJ72="","",'Exp_3 (All)'!AJ72)</f>
        <v>1</v>
      </c>
      <c r="T72" s="29">
        <f>IF('Exp_3 (All)'!AL72="","",'Exp_3 (All)'!AL72)</f>
        <v>1</v>
      </c>
      <c r="U72" s="21">
        <f>IF('Exp_3 (All)'!AN72="","",'Exp_3 (All)'!AN72)</f>
        <v>1</v>
      </c>
      <c r="V72" s="29">
        <f>IF('Exp_3 (All)'!AP72="","",'Exp_3 (All)'!AP72)</f>
        <v>1</v>
      </c>
      <c r="W72" s="21">
        <f>IF('Exp_3 (All)'!AR72="","",'Exp_3 (All)'!AR72)</f>
        <v>1</v>
      </c>
      <c r="X72" s="29">
        <f>IF('Exp_3 (All)'!AT72="","",'Exp_3 (All)'!AT72)</f>
        <v>1</v>
      </c>
      <c r="Y72" s="23">
        <f t="shared" si="3"/>
        <v>23</v>
      </c>
      <c r="Z72" s="23">
        <f t="shared" si="4"/>
        <v>23</v>
      </c>
      <c r="AA72" s="50">
        <f t="shared" si="5"/>
        <v>1</v>
      </c>
    </row>
    <row r="73" spans="1:27" s="3" customFormat="1" x14ac:dyDescent="0.2">
      <c r="A73" s="7" t="str">
        <f>'Exp_3 (All)'!A73</f>
        <v>RomeoJ_8_PckErr3</v>
      </c>
      <c r="B73" s="29">
        <f>IF('Exp_3 (All)'!B73="","",'Exp_3 (All)'!B73)</f>
        <v>1</v>
      </c>
      <c r="C73" s="22">
        <f>IF('Exp_3 (All)'!D73="","",'Exp_3 (All)'!D73)</f>
        <v>1</v>
      </c>
      <c r="D73" s="29">
        <f>IF('Exp_3 (All)'!F73="","",'Exp_3 (All)'!F73)</f>
        <v>1</v>
      </c>
      <c r="E73" s="22">
        <f>IF('Exp_3 (All)'!H73="","",'Exp_3 (All)'!H73)</f>
        <v>1</v>
      </c>
      <c r="F73" s="29">
        <f>IF('Exp_3 (All)'!J73="","",'Exp_3 (All)'!J73)</f>
        <v>1</v>
      </c>
      <c r="G73" s="21">
        <f>IF('Exp_3 (All)'!L73="","",'Exp_3 (All)'!L73)</f>
        <v>1</v>
      </c>
      <c r="H73" s="29">
        <f>IF('Exp_3 (All)'!N73="","",'Exp_3 (All)'!N73)</f>
        <v>1</v>
      </c>
      <c r="I73" s="21">
        <f>IF('Exp_3 (All)'!P73="","",'Exp_3 (All)'!P73)</f>
        <v>1</v>
      </c>
      <c r="J73" s="29">
        <f>IF('Exp_3 (All)'!R73="","",'Exp_3 (All)'!R73)</f>
        <v>1</v>
      </c>
      <c r="K73" s="21">
        <f>IF('Exp_3 (All)'!T73="","",'Exp_3 (All)'!T73)</f>
        <v>1</v>
      </c>
      <c r="L73" s="29">
        <f>IF('Exp_3 (All)'!V73="","",'Exp_3 (All)'!V73)</f>
        <v>1</v>
      </c>
      <c r="M73" s="21">
        <f>IF('Exp_3 (All)'!X73="","",'Exp_3 (All)'!X73)</f>
        <v>1</v>
      </c>
      <c r="N73" s="29">
        <f>IF('Exp_3 (All)'!Z73="","",'Exp_3 (All)'!Z73)</f>
        <v>1</v>
      </c>
      <c r="O73" s="21">
        <f>IF('Exp_3 (All)'!AB73="","",'Exp_3 (All)'!AB73)</f>
        <v>1</v>
      </c>
      <c r="P73" s="29">
        <f>IF('Exp_3 (All)'!AD73="","",'Exp_3 (All)'!AD73)</f>
        <v>1</v>
      </c>
      <c r="Q73" s="21">
        <f>IF('Exp_3 (All)'!AF73="","",'Exp_3 (All)'!AF73)</f>
        <v>1</v>
      </c>
      <c r="R73" s="29">
        <f>IF('Exp_3 (All)'!AH73="","",'Exp_3 (All)'!AH73)</f>
        <v>1</v>
      </c>
      <c r="S73" s="21">
        <f>IF('Exp_3 (All)'!AJ73="","",'Exp_3 (All)'!AJ73)</f>
        <v>1</v>
      </c>
      <c r="T73" s="29">
        <f>IF('Exp_3 (All)'!AL73="","",'Exp_3 (All)'!AL73)</f>
        <v>1</v>
      </c>
      <c r="U73" s="21">
        <f>IF('Exp_3 (All)'!AN73="","",'Exp_3 (All)'!AN73)</f>
        <v>1</v>
      </c>
      <c r="V73" s="29">
        <f>IF('Exp_3 (All)'!AP73="","",'Exp_3 (All)'!AP73)</f>
        <v>1</v>
      </c>
      <c r="W73" s="21">
        <f>IF('Exp_3 (All)'!AR73="","",'Exp_3 (All)'!AR73)</f>
        <v>1</v>
      </c>
      <c r="X73" s="29">
        <f>IF('Exp_3 (All)'!AT73="","",'Exp_3 (All)'!AT73)</f>
        <v>1</v>
      </c>
      <c r="Y73" s="23">
        <f t="shared" si="3"/>
        <v>23</v>
      </c>
      <c r="Z73" s="23">
        <f t="shared" si="4"/>
        <v>23</v>
      </c>
      <c r="AA73" s="50">
        <f t="shared" si="5"/>
        <v>1</v>
      </c>
    </row>
    <row r="74" spans="1:27" s="3" customFormat="1" x14ac:dyDescent="0.2">
      <c r="A74" s="7" t="str">
        <f>'Exp_3 (All)'!A74</f>
        <v>RomeoJ_10_PckErr1</v>
      </c>
      <c r="B74" s="29">
        <f>IF('Exp_3 (All)'!B74="","",'Exp_3 (All)'!B74)</f>
        <v>1</v>
      </c>
      <c r="C74" s="22">
        <f>IF('Exp_3 (All)'!D74="","",'Exp_3 (All)'!D74)</f>
        <v>1</v>
      </c>
      <c r="D74" s="29">
        <f>IF('Exp_3 (All)'!F74="","",'Exp_3 (All)'!F74)</f>
        <v>1</v>
      </c>
      <c r="E74" s="22">
        <f>IF('Exp_3 (All)'!H74="","",'Exp_3 (All)'!H74)</f>
        <v>1</v>
      </c>
      <c r="F74" s="29">
        <f>IF('Exp_3 (All)'!J74="","",'Exp_3 (All)'!J74)</f>
        <v>1</v>
      </c>
      <c r="G74" s="21">
        <f>IF('Exp_3 (All)'!L74="","",'Exp_3 (All)'!L74)</f>
        <v>1</v>
      </c>
      <c r="H74" s="29">
        <f>IF('Exp_3 (All)'!N74="","",'Exp_3 (All)'!N74)</f>
        <v>1</v>
      </c>
      <c r="I74" s="21">
        <f>IF('Exp_3 (All)'!P74="","",'Exp_3 (All)'!P74)</f>
        <v>1</v>
      </c>
      <c r="J74" s="29">
        <f>IF('Exp_3 (All)'!R74="","",'Exp_3 (All)'!R74)</f>
        <v>1</v>
      </c>
      <c r="K74" s="21">
        <f>IF('Exp_3 (All)'!T74="","",'Exp_3 (All)'!T74)</f>
        <v>1</v>
      </c>
      <c r="L74" s="29">
        <f>IF('Exp_3 (All)'!V74="","",'Exp_3 (All)'!V74)</f>
        <v>1</v>
      </c>
      <c r="M74" s="21">
        <f>IF('Exp_3 (All)'!X74="","",'Exp_3 (All)'!X74)</f>
        <v>1</v>
      </c>
      <c r="N74" s="29">
        <f>IF('Exp_3 (All)'!Z74="","",'Exp_3 (All)'!Z74)</f>
        <v>1</v>
      </c>
      <c r="O74" s="21">
        <f>IF('Exp_3 (All)'!AB74="","",'Exp_3 (All)'!AB74)</f>
        <v>1</v>
      </c>
      <c r="P74" s="29">
        <f>IF('Exp_3 (All)'!AD74="","",'Exp_3 (All)'!AD74)</f>
        <v>1</v>
      </c>
      <c r="Q74" s="21">
        <f>IF('Exp_3 (All)'!AF74="","",'Exp_3 (All)'!AF74)</f>
        <v>1</v>
      </c>
      <c r="R74" s="29">
        <f>IF('Exp_3 (All)'!AH74="","",'Exp_3 (All)'!AH74)</f>
        <v>1</v>
      </c>
      <c r="S74" s="21">
        <f>IF('Exp_3 (All)'!AJ74="","",'Exp_3 (All)'!AJ74)</f>
        <v>1</v>
      </c>
      <c r="T74" s="29">
        <f>IF('Exp_3 (All)'!AL74="","",'Exp_3 (All)'!AL74)</f>
        <v>1</v>
      </c>
      <c r="U74" s="21">
        <f>IF('Exp_3 (All)'!AN74="","",'Exp_3 (All)'!AN74)</f>
        <v>1</v>
      </c>
      <c r="V74" s="29">
        <f>IF('Exp_3 (All)'!AP74="","",'Exp_3 (All)'!AP74)</f>
        <v>1</v>
      </c>
      <c r="W74" s="21">
        <f>IF('Exp_3 (All)'!AR74="","",'Exp_3 (All)'!AR74)</f>
        <v>1</v>
      </c>
      <c r="X74" s="29">
        <f>IF('Exp_3 (All)'!AT74="","",'Exp_3 (All)'!AT74)</f>
        <v>1</v>
      </c>
      <c r="Y74" s="23">
        <f t="shared" si="3"/>
        <v>23</v>
      </c>
      <c r="Z74" s="23">
        <f t="shared" si="4"/>
        <v>23</v>
      </c>
      <c r="AA74" s="50">
        <f t="shared" si="5"/>
        <v>1</v>
      </c>
    </row>
    <row r="75" spans="1:27" s="3" customFormat="1" x14ac:dyDescent="0.2">
      <c r="A75" s="7" t="str">
        <f>'Exp_3 (All)'!A75</f>
        <v>RomeoJ_10_PckErr3</v>
      </c>
      <c r="B75" s="29">
        <f>IF('Exp_3 (All)'!B75="","",'Exp_3 (All)'!B75)</f>
        <v>1</v>
      </c>
      <c r="C75" s="22">
        <f>IF('Exp_3 (All)'!D75="","",'Exp_3 (All)'!D75)</f>
        <v>1</v>
      </c>
      <c r="D75" s="29">
        <f>IF('Exp_3 (All)'!F75="","",'Exp_3 (All)'!F75)</f>
        <v>1</v>
      </c>
      <c r="E75" s="22">
        <f>IF('Exp_3 (All)'!H75="","",'Exp_3 (All)'!H75)</f>
        <v>1</v>
      </c>
      <c r="F75" s="29">
        <f>IF('Exp_3 (All)'!J75="","",'Exp_3 (All)'!J75)</f>
        <v>1</v>
      </c>
      <c r="G75" s="21">
        <f>IF('Exp_3 (All)'!L75="","",'Exp_3 (All)'!L75)</f>
        <v>1</v>
      </c>
      <c r="H75" s="29">
        <f>IF('Exp_3 (All)'!N75="","",'Exp_3 (All)'!N75)</f>
        <v>1</v>
      </c>
      <c r="I75" s="21">
        <f>IF('Exp_3 (All)'!P75="","",'Exp_3 (All)'!P75)</f>
        <v>1</v>
      </c>
      <c r="J75" s="29">
        <f>IF('Exp_3 (All)'!R75="","",'Exp_3 (All)'!R75)</f>
        <v>1</v>
      </c>
      <c r="K75" s="21">
        <f>IF('Exp_3 (All)'!T75="","",'Exp_3 (All)'!T75)</f>
        <v>1</v>
      </c>
      <c r="L75" s="29">
        <f>IF('Exp_3 (All)'!V75="","",'Exp_3 (All)'!V75)</f>
        <v>1</v>
      </c>
      <c r="M75" s="21">
        <f>IF('Exp_3 (All)'!X75="","",'Exp_3 (All)'!X75)</f>
        <v>1</v>
      </c>
      <c r="N75" s="29">
        <f>IF('Exp_3 (All)'!Z75="","",'Exp_3 (All)'!Z75)</f>
        <v>1</v>
      </c>
      <c r="O75" s="21">
        <f>IF('Exp_3 (All)'!AB75="","",'Exp_3 (All)'!AB75)</f>
        <v>1</v>
      </c>
      <c r="P75" s="29">
        <f>IF('Exp_3 (All)'!AD75="","",'Exp_3 (All)'!AD75)</f>
        <v>1</v>
      </c>
      <c r="Q75" s="21">
        <f>IF('Exp_3 (All)'!AF75="","",'Exp_3 (All)'!AF75)</f>
        <v>1</v>
      </c>
      <c r="R75" s="29">
        <f>IF('Exp_3 (All)'!AH75="","",'Exp_3 (All)'!AH75)</f>
        <v>1</v>
      </c>
      <c r="S75" s="21">
        <f>IF('Exp_3 (All)'!AJ75="","",'Exp_3 (All)'!AJ75)</f>
        <v>1</v>
      </c>
      <c r="T75" s="29">
        <f>IF('Exp_3 (All)'!AL75="","",'Exp_3 (All)'!AL75)</f>
        <v>1</v>
      </c>
      <c r="U75" s="21">
        <f>IF('Exp_3 (All)'!AN75="","",'Exp_3 (All)'!AN75)</f>
        <v>1</v>
      </c>
      <c r="V75" s="29">
        <f>IF('Exp_3 (All)'!AP75="","",'Exp_3 (All)'!AP75)</f>
        <v>1</v>
      </c>
      <c r="W75" s="21">
        <f>IF('Exp_3 (All)'!AR75="","",'Exp_3 (All)'!AR75)</f>
        <v>1</v>
      </c>
      <c r="X75" s="29">
        <f>IF('Exp_3 (All)'!AT75="","",'Exp_3 (All)'!AT75)</f>
        <v>1</v>
      </c>
      <c r="Y75" s="23">
        <f t="shared" si="3"/>
        <v>23</v>
      </c>
      <c r="Z75" s="23">
        <f t="shared" si="4"/>
        <v>23</v>
      </c>
      <c r="AA75" s="50">
        <f t="shared" si="5"/>
        <v>1</v>
      </c>
    </row>
    <row r="76" spans="1:27" s="3" customFormat="1" x14ac:dyDescent="0.2">
      <c r="A76" s="7" t="str">
        <f>'Exp_3 (All)'!A76</f>
        <v>RomeoJ_11_PckErr1</v>
      </c>
      <c r="B76" s="29">
        <f>IF('Exp_3 (All)'!B76="","",'Exp_3 (All)'!B76)</f>
        <v>1</v>
      </c>
      <c r="C76" s="22">
        <f>IF('Exp_3 (All)'!D76="","",'Exp_3 (All)'!D76)</f>
        <v>1</v>
      </c>
      <c r="D76" s="29">
        <f>IF('Exp_3 (All)'!F76="","",'Exp_3 (All)'!F76)</f>
        <v>1</v>
      </c>
      <c r="E76" s="22">
        <f>IF('Exp_3 (All)'!H76="","",'Exp_3 (All)'!H76)</f>
        <v>1</v>
      </c>
      <c r="F76" s="29">
        <f>IF('Exp_3 (All)'!J76="","",'Exp_3 (All)'!J76)</f>
        <v>1</v>
      </c>
      <c r="G76" s="21">
        <f>IF('Exp_3 (All)'!L76="","",'Exp_3 (All)'!L76)</f>
        <v>1</v>
      </c>
      <c r="H76" s="29">
        <f>IF('Exp_3 (All)'!N76="","",'Exp_3 (All)'!N76)</f>
        <v>1</v>
      </c>
      <c r="I76" s="21">
        <f>IF('Exp_3 (All)'!P76="","",'Exp_3 (All)'!P76)</f>
        <v>1</v>
      </c>
      <c r="J76" s="29">
        <f>IF('Exp_3 (All)'!R76="","",'Exp_3 (All)'!R76)</f>
        <v>1</v>
      </c>
      <c r="K76" s="21">
        <f>IF('Exp_3 (All)'!T76="","",'Exp_3 (All)'!T76)</f>
        <v>1</v>
      </c>
      <c r="L76" s="29">
        <f>IF('Exp_3 (All)'!V76="","",'Exp_3 (All)'!V76)</f>
        <v>1</v>
      </c>
      <c r="M76" s="21">
        <f>IF('Exp_3 (All)'!X76="","",'Exp_3 (All)'!X76)</f>
        <v>1</v>
      </c>
      <c r="N76" s="29">
        <f>IF('Exp_3 (All)'!Z76="","",'Exp_3 (All)'!Z76)</f>
        <v>1</v>
      </c>
      <c r="O76" s="21">
        <f>IF('Exp_3 (All)'!AB76="","",'Exp_3 (All)'!AB76)</f>
        <v>1</v>
      </c>
      <c r="P76" s="29">
        <f>IF('Exp_3 (All)'!AD76="","",'Exp_3 (All)'!AD76)</f>
        <v>1</v>
      </c>
      <c r="Q76" s="21">
        <f>IF('Exp_3 (All)'!AF76="","",'Exp_3 (All)'!AF76)</f>
        <v>1</v>
      </c>
      <c r="R76" s="29">
        <f>IF('Exp_3 (All)'!AH76="","",'Exp_3 (All)'!AH76)</f>
        <v>1</v>
      </c>
      <c r="S76" s="21">
        <f>IF('Exp_3 (All)'!AJ76="","",'Exp_3 (All)'!AJ76)</f>
        <v>1</v>
      </c>
      <c r="T76" s="29">
        <f>IF('Exp_3 (All)'!AL76="","",'Exp_3 (All)'!AL76)</f>
        <v>1</v>
      </c>
      <c r="U76" s="21">
        <f>IF('Exp_3 (All)'!AN76="","",'Exp_3 (All)'!AN76)</f>
        <v>1</v>
      </c>
      <c r="V76" s="29">
        <f>IF('Exp_3 (All)'!AP76="","",'Exp_3 (All)'!AP76)</f>
        <v>1</v>
      </c>
      <c r="W76" s="21">
        <f>IF('Exp_3 (All)'!AR76="","",'Exp_3 (All)'!AR76)</f>
        <v>1</v>
      </c>
      <c r="X76" s="29">
        <f>IF('Exp_3 (All)'!AT76="","",'Exp_3 (All)'!AT76)</f>
        <v>1</v>
      </c>
      <c r="Y76" s="23">
        <f t="shared" si="3"/>
        <v>23</v>
      </c>
      <c r="Z76" s="23">
        <f t="shared" si="4"/>
        <v>23</v>
      </c>
      <c r="AA76" s="50">
        <f t="shared" si="5"/>
        <v>1</v>
      </c>
    </row>
    <row r="77" spans="1:27" s="3" customFormat="1" x14ac:dyDescent="0.2">
      <c r="A77" s="7" t="str">
        <f>'Exp_3 (All)'!A77</f>
        <v>RomeoJ_11_PckErr3</v>
      </c>
      <c r="B77" s="29">
        <f>IF('Exp_3 (All)'!B77="","",'Exp_3 (All)'!B77)</f>
        <v>1</v>
      </c>
      <c r="C77" s="22">
        <f>IF('Exp_3 (All)'!D77="","",'Exp_3 (All)'!D77)</f>
        <v>1</v>
      </c>
      <c r="D77" s="29">
        <f>IF('Exp_3 (All)'!F77="","",'Exp_3 (All)'!F77)</f>
        <v>1</v>
      </c>
      <c r="E77" s="22">
        <f>IF('Exp_3 (All)'!H77="","",'Exp_3 (All)'!H77)</f>
        <v>1</v>
      </c>
      <c r="F77" s="29">
        <f>IF('Exp_3 (All)'!J77="","",'Exp_3 (All)'!J77)</f>
        <v>1</v>
      </c>
      <c r="G77" s="21">
        <f>IF('Exp_3 (All)'!L77="","",'Exp_3 (All)'!L77)</f>
        <v>1</v>
      </c>
      <c r="H77" s="29">
        <f>IF('Exp_3 (All)'!N77="","",'Exp_3 (All)'!N77)</f>
        <v>1</v>
      </c>
      <c r="I77" s="21">
        <f>IF('Exp_3 (All)'!P77="","",'Exp_3 (All)'!P77)</f>
        <v>1</v>
      </c>
      <c r="J77" s="29">
        <f>IF('Exp_3 (All)'!R77="","",'Exp_3 (All)'!R77)</f>
        <v>1</v>
      </c>
      <c r="K77" s="21">
        <f>IF('Exp_3 (All)'!T77="","",'Exp_3 (All)'!T77)</f>
        <v>1</v>
      </c>
      <c r="L77" s="29">
        <f>IF('Exp_3 (All)'!V77="","",'Exp_3 (All)'!V77)</f>
        <v>1</v>
      </c>
      <c r="M77" s="21">
        <f>IF('Exp_3 (All)'!X77="","",'Exp_3 (All)'!X77)</f>
        <v>1</v>
      </c>
      <c r="N77" s="29">
        <f>IF('Exp_3 (All)'!Z77="","",'Exp_3 (All)'!Z77)</f>
        <v>1</v>
      </c>
      <c r="O77" s="21">
        <f>IF('Exp_3 (All)'!AB77="","",'Exp_3 (All)'!AB77)</f>
        <v>1</v>
      </c>
      <c r="P77" s="29">
        <f>IF('Exp_3 (All)'!AD77="","",'Exp_3 (All)'!AD77)</f>
        <v>1</v>
      </c>
      <c r="Q77" s="21">
        <f>IF('Exp_3 (All)'!AF77="","",'Exp_3 (All)'!AF77)</f>
        <v>1</v>
      </c>
      <c r="R77" s="29">
        <f>IF('Exp_3 (All)'!AH77="","",'Exp_3 (All)'!AH77)</f>
        <v>1</v>
      </c>
      <c r="S77" s="21">
        <f>IF('Exp_3 (All)'!AJ77="","",'Exp_3 (All)'!AJ77)</f>
        <v>1</v>
      </c>
      <c r="T77" s="29">
        <f>IF('Exp_3 (All)'!AL77="","",'Exp_3 (All)'!AL77)</f>
        <v>1</v>
      </c>
      <c r="U77" s="21">
        <f>IF('Exp_3 (All)'!AN77="","",'Exp_3 (All)'!AN77)</f>
        <v>1</v>
      </c>
      <c r="V77" s="29">
        <f>IF('Exp_3 (All)'!AP77="","",'Exp_3 (All)'!AP77)</f>
        <v>1</v>
      </c>
      <c r="W77" s="21">
        <f>IF('Exp_3 (All)'!AR77="","",'Exp_3 (All)'!AR77)</f>
        <v>1</v>
      </c>
      <c r="X77" s="29">
        <f>IF('Exp_3 (All)'!AT77="","",'Exp_3 (All)'!AT77)</f>
        <v>1</v>
      </c>
      <c r="Y77" s="23">
        <f t="shared" si="3"/>
        <v>23</v>
      </c>
      <c r="Z77" s="23">
        <f t="shared" si="4"/>
        <v>23</v>
      </c>
      <c r="AA77" s="50">
        <f t="shared" si="5"/>
        <v>1</v>
      </c>
    </row>
    <row r="78" spans="1:27" s="3" customFormat="1" x14ac:dyDescent="0.2">
      <c r="A78" s="7" t="str">
        <f>'Exp_3 (All)'!A78</f>
        <v>RomeoJ_12_PckErr1</v>
      </c>
      <c r="B78" s="29">
        <f>IF('Exp_3 (All)'!B78="","",'Exp_3 (All)'!B78)</f>
        <v>1</v>
      </c>
      <c r="C78" s="22">
        <f>IF('Exp_3 (All)'!D78="","",'Exp_3 (All)'!D78)</f>
        <v>1</v>
      </c>
      <c r="D78" s="29">
        <f>IF('Exp_3 (All)'!F78="","",'Exp_3 (All)'!F78)</f>
        <v>1</v>
      </c>
      <c r="E78" s="22">
        <f>IF('Exp_3 (All)'!H78="","",'Exp_3 (All)'!H78)</f>
        <v>1</v>
      </c>
      <c r="F78" s="29">
        <f>IF('Exp_3 (All)'!J78="","",'Exp_3 (All)'!J78)</f>
        <v>1</v>
      </c>
      <c r="G78" s="21">
        <f>IF('Exp_3 (All)'!L78="","",'Exp_3 (All)'!L78)</f>
        <v>1</v>
      </c>
      <c r="H78" s="29">
        <f>IF('Exp_3 (All)'!N78="","",'Exp_3 (All)'!N78)</f>
        <v>1</v>
      </c>
      <c r="I78" s="21">
        <f>IF('Exp_3 (All)'!P78="","",'Exp_3 (All)'!P78)</f>
        <v>1</v>
      </c>
      <c r="J78" s="29">
        <f>IF('Exp_3 (All)'!R78="","",'Exp_3 (All)'!R78)</f>
        <v>1</v>
      </c>
      <c r="K78" s="21">
        <f>IF('Exp_3 (All)'!T78="","",'Exp_3 (All)'!T78)</f>
        <v>1</v>
      </c>
      <c r="L78" s="29">
        <f>IF('Exp_3 (All)'!V78="","",'Exp_3 (All)'!V78)</f>
        <v>1</v>
      </c>
      <c r="M78" s="21">
        <f>IF('Exp_3 (All)'!X78="","",'Exp_3 (All)'!X78)</f>
        <v>1</v>
      </c>
      <c r="N78" s="29">
        <f>IF('Exp_3 (All)'!Z78="","",'Exp_3 (All)'!Z78)</f>
        <v>1</v>
      </c>
      <c r="O78" s="21">
        <f>IF('Exp_3 (All)'!AB78="","",'Exp_3 (All)'!AB78)</f>
        <v>1</v>
      </c>
      <c r="P78" s="29">
        <f>IF('Exp_3 (All)'!AD78="","",'Exp_3 (All)'!AD78)</f>
        <v>1</v>
      </c>
      <c r="Q78" s="21">
        <f>IF('Exp_3 (All)'!AF78="","",'Exp_3 (All)'!AF78)</f>
        <v>1</v>
      </c>
      <c r="R78" s="29">
        <f>IF('Exp_3 (All)'!AH78="","",'Exp_3 (All)'!AH78)</f>
        <v>1</v>
      </c>
      <c r="S78" s="21">
        <f>IF('Exp_3 (All)'!AJ78="","",'Exp_3 (All)'!AJ78)</f>
        <v>1</v>
      </c>
      <c r="T78" s="29">
        <f>IF('Exp_3 (All)'!AL78="","",'Exp_3 (All)'!AL78)</f>
        <v>1</v>
      </c>
      <c r="U78" s="21">
        <f>IF('Exp_3 (All)'!AN78="","",'Exp_3 (All)'!AN78)</f>
        <v>1</v>
      </c>
      <c r="V78" s="29">
        <f>IF('Exp_3 (All)'!AP78="","",'Exp_3 (All)'!AP78)</f>
        <v>1</v>
      </c>
      <c r="W78" s="21">
        <f>IF('Exp_3 (All)'!AR78="","",'Exp_3 (All)'!AR78)</f>
        <v>1</v>
      </c>
      <c r="X78" s="29">
        <f>IF('Exp_3 (All)'!AT78="","",'Exp_3 (All)'!AT78)</f>
        <v>1</v>
      </c>
      <c r="Y78" s="23">
        <f t="shared" si="3"/>
        <v>23</v>
      </c>
      <c r="Z78" s="23">
        <f t="shared" si="4"/>
        <v>23</v>
      </c>
      <c r="AA78" s="50">
        <f t="shared" si="5"/>
        <v>1</v>
      </c>
    </row>
    <row r="79" spans="1:27" s="3" customFormat="1" x14ac:dyDescent="0.2">
      <c r="A79" s="7" t="str">
        <f>'Exp_3 (All)'!A79</f>
        <v>RomeoJ_12_PckErr3</v>
      </c>
      <c r="B79" s="29">
        <f>IF('Exp_3 (All)'!B79="","",'Exp_3 (All)'!B79)</f>
        <v>1</v>
      </c>
      <c r="C79" s="22">
        <f>IF('Exp_3 (All)'!D79="","",'Exp_3 (All)'!D79)</f>
        <v>1</v>
      </c>
      <c r="D79" s="29">
        <f>IF('Exp_3 (All)'!F79="","",'Exp_3 (All)'!F79)</f>
        <v>1</v>
      </c>
      <c r="E79" s="22">
        <f>IF('Exp_3 (All)'!H79="","",'Exp_3 (All)'!H79)</f>
        <v>1</v>
      </c>
      <c r="F79" s="29">
        <f>IF('Exp_3 (All)'!J79="","",'Exp_3 (All)'!J79)</f>
        <v>1</v>
      </c>
      <c r="G79" s="21">
        <f>IF('Exp_3 (All)'!L79="","",'Exp_3 (All)'!L79)</f>
        <v>1</v>
      </c>
      <c r="H79" s="29">
        <f>IF('Exp_3 (All)'!N79="","",'Exp_3 (All)'!N79)</f>
        <v>1</v>
      </c>
      <c r="I79" s="21">
        <f>IF('Exp_3 (All)'!P79="","",'Exp_3 (All)'!P79)</f>
        <v>1</v>
      </c>
      <c r="J79" s="29">
        <f>IF('Exp_3 (All)'!R79="","",'Exp_3 (All)'!R79)</f>
        <v>1</v>
      </c>
      <c r="K79" s="21">
        <f>IF('Exp_3 (All)'!T79="","",'Exp_3 (All)'!T79)</f>
        <v>1</v>
      </c>
      <c r="L79" s="29">
        <f>IF('Exp_3 (All)'!V79="","",'Exp_3 (All)'!V79)</f>
        <v>1</v>
      </c>
      <c r="M79" s="21">
        <f>IF('Exp_3 (All)'!X79="","",'Exp_3 (All)'!X79)</f>
        <v>1</v>
      </c>
      <c r="N79" s="29">
        <f>IF('Exp_3 (All)'!Z79="","",'Exp_3 (All)'!Z79)</f>
        <v>1</v>
      </c>
      <c r="O79" s="21">
        <f>IF('Exp_3 (All)'!AB79="","",'Exp_3 (All)'!AB79)</f>
        <v>1</v>
      </c>
      <c r="P79" s="29">
        <f>IF('Exp_3 (All)'!AD79="","",'Exp_3 (All)'!AD79)</f>
        <v>1</v>
      </c>
      <c r="Q79" s="21">
        <f>IF('Exp_3 (All)'!AF79="","",'Exp_3 (All)'!AF79)</f>
        <v>1</v>
      </c>
      <c r="R79" s="29">
        <f>IF('Exp_3 (All)'!AH79="","",'Exp_3 (All)'!AH79)</f>
        <v>1</v>
      </c>
      <c r="S79" s="21">
        <f>IF('Exp_3 (All)'!AJ79="","",'Exp_3 (All)'!AJ79)</f>
        <v>1</v>
      </c>
      <c r="T79" s="29">
        <f>IF('Exp_3 (All)'!AL79="","",'Exp_3 (All)'!AL79)</f>
        <v>1</v>
      </c>
      <c r="U79" s="21">
        <f>IF('Exp_3 (All)'!AN79="","",'Exp_3 (All)'!AN79)</f>
        <v>1</v>
      </c>
      <c r="V79" s="29">
        <f>IF('Exp_3 (All)'!AP79="","",'Exp_3 (All)'!AP79)</f>
        <v>1</v>
      </c>
      <c r="W79" s="21">
        <f>IF('Exp_3 (All)'!AR79="","",'Exp_3 (All)'!AR79)</f>
        <v>1</v>
      </c>
      <c r="X79" s="29">
        <f>IF('Exp_3 (All)'!AT79="","",'Exp_3 (All)'!AT79)</f>
        <v>1</v>
      </c>
      <c r="Y79" s="23">
        <f t="shared" si="3"/>
        <v>23</v>
      </c>
      <c r="Z79" s="23">
        <f t="shared" si="4"/>
        <v>23</v>
      </c>
      <c r="AA79" s="50">
        <f t="shared" si="5"/>
        <v>1</v>
      </c>
    </row>
    <row r="80" spans="1:27" s="3" customFormat="1" x14ac:dyDescent="0.2">
      <c r="A80" s="7" t="str">
        <f>'Exp_3 (All)'!A80</f>
        <v>RomeoJ_14_PckErr1</v>
      </c>
      <c r="B80" s="29">
        <f>IF('Exp_3 (All)'!B80="","",'Exp_3 (All)'!B80)</f>
        <v>1</v>
      </c>
      <c r="C80" s="22">
        <f>IF('Exp_3 (All)'!D80="","",'Exp_3 (All)'!D80)</f>
        <v>1</v>
      </c>
      <c r="D80" s="29">
        <f>IF('Exp_3 (All)'!F80="","",'Exp_3 (All)'!F80)</f>
        <v>1</v>
      </c>
      <c r="E80" s="22">
        <f>IF('Exp_3 (All)'!H80="","",'Exp_3 (All)'!H80)</f>
        <v>1</v>
      </c>
      <c r="F80" s="29">
        <f>IF('Exp_3 (All)'!J80="","",'Exp_3 (All)'!J80)</f>
        <v>1</v>
      </c>
      <c r="G80" s="21">
        <f>IF('Exp_3 (All)'!L80="","",'Exp_3 (All)'!L80)</f>
        <v>1</v>
      </c>
      <c r="H80" s="29">
        <f>IF('Exp_3 (All)'!N80="","",'Exp_3 (All)'!N80)</f>
        <v>1</v>
      </c>
      <c r="I80" s="21">
        <f>IF('Exp_3 (All)'!P80="","",'Exp_3 (All)'!P80)</f>
        <v>1</v>
      </c>
      <c r="J80" s="29">
        <f>IF('Exp_3 (All)'!R80="","",'Exp_3 (All)'!R80)</f>
        <v>1</v>
      </c>
      <c r="K80" s="21">
        <f>IF('Exp_3 (All)'!T80="","",'Exp_3 (All)'!T80)</f>
        <v>1</v>
      </c>
      <c r="L80" s="29">
        <f>IF('Exp_3 (All)'!V80="","",'Exp_3 (All)'!V80)</f>
        <v>1</v>
      </c>
      <c r="M80" s="21">
        <f>IF('Exp_3 (All)'!X80="","",'Exp_3 (All)'!X80)</f>
        <v>1</v>
      </c>
      <c r="N80" s="29">
        <f>IF('Exp_3 (All)'!Z80="","",'Exp_3 (All)'!Z80)</f>
        <v>1</v>
      </c>
      <c r="O80" s="21">
        <f>IF('Exp_3 (All)'!AB80="","",'Exp_3 (All)'!AB80)</f>
        <v>1</v>
      </c>
      <c r="P80" s="29">
        <f>IF('Exp_3 (All)'!AD80="","",'Exp_3 (All)'!AD80)</f>
        <v>1</v>
      </c>
      <c r="Q80" s="21">
        <f>IF('Exp_3 (All)'!AF80="","",'Exp_3 (All)'!AF80)</f>
        <v>1</v>
      </c>
      <c r="R80" s="29">
        <f>IF('Exp_3 (All)'!AH80="","",'Exp_3 (All)'!AH80)</f>
        <v>1</v>
      </c>
      <c r="S80" s="21">
        <f>IF('Exp_3 (All)'!AJ80="","",'Exp_3 (All)'!AJ80)</f>
        <v>1</v>
      </c>
      <c r="T80" s="29">
        <f>IF('Exp_3 (All)'!AL80="","",'Exp_3 (All)'!AL80)</f>
        <v>1</v>
      </c>
      <c r="U80" s="21">
        <f>IF('Exp_3 (All)'!AN80="","",'Exp_3 (All)'!AN80)</f>
        <v>1</v>
      </c>
      <c r="V80" s="29">
        <f>IF('Exp_3 (All)'!AP80="","",'Exp_3 (All)'!AP80)</f>
        <v>1</v>
      </c>
      <c r="W80" s="21">
        <f>IF('Exp_3 (All)'!AR80="","",'Exp_3 (All)'!AR80)</f>
        <v>1</v>
      </c>
      <c r="X80" s="29">
        <f>IF('Exp_3 (All)'!AT80="","",'Exp_3 (All)'!AT80)</f>
        <v>1</v>
      </c>
      <c r="Y80" s="23">
        <f t="shared" si="3"/>
        <v>23</v>
      </c>
      <c r="Z80" s="23">
        <f t="shared" si="4"/>
        <v>23</v>
      </c>
      <c r="AA80" s="50">
        <f t="shared" si="5"/>
        <v>1</v>
      </c>
    </row>
    <row r="81" spans="1:27" s="3" customFormat="1" x14ac:dyDescent="0.2">
      <c r="A81" s="7" t="str">
        <f>'Exp_3 (All)'!A81</f>
        <v>RomeoJ_14_PckErr3</v>
      </c>
      <c r="B81" s="29">
        <f>IF('Exp_3 (All)'!B81="","",'Exp_3 (All)'!B81)</f>
        <v>1</v>
      </c>
      <c r="C81" s="22">
        <f>IF('Exp_3 (All)'!D81="","",'Exp_3 (All)'!D81)</f>
        <v>1</v>
      </c>
      <c r="D81" s="29">
        <f>IF('Exp_3 (All)'!F81="","",'Exp_3 (All)'!F81)</f>
        <v>1</v>
      </c>
      <c r="E81" s="22">
        <f>IF('Exp_3 (All)'!H81="","",'Exp_3 (All)'!H81)</f>
        <v>1</v>
      </c>
      <c r="F81" s="29">
        <f>IF('Exp_3 (All)'!J81="","",'Exp_3 (All)'!J81)</f>
        <v>1</v>
      </c>
      <c r="G81" s="21">
        <f>IF('Exp_3 (All)'!L81="","",'Exp_3 (All)'!L81)</f>
        <v>1</v>
      </c>
      <c r="H81" s="29">
        <f>IF('Exp_3 (All)'!N81="","",'Exp_3 (All)'!N81)</f>
        <v>1</v>
      </c>
      <c r="I81" s="21">
        <f>IF('Exp_3 (All)'!P81="","",'Exp_3 (All)'!P81)</f>
        <v>1</v>
      </c>
      <c r="J81" s="29">
        <f>IF('Exp_3 (All)'!R81="","",'Exp_3 (All)'!R81)</f>
        <v>1</v>
      </c>
      <c r="K81" s="21">
        <f>IF('Exp_3 (All)'!T81="","",'Exp_3 (All)'!T81)</f>
        <v>1</v>
      </c>
      <c r="L81" s="29">
        <f>IF('Exp_3 (All)'!V81="","",'Exp_3 (All)'!V81)</f>
        <v>1</v>
      </c>
      <c r="M81" s="21">
        <f>IF('Exp_3 (All)'!X81="","",'Exp_3 (All)'!X81)</f>
        <v>1</v>
      </c>
      <c r="N81" s="29">
        <f>IF('Exp_3 (All)'!Z81="","",'Exp_3 (All)'!Z81)</f>
        <v>1</v>
      </c>
      <c r="O81" s="21">
        <f>IF('Exp_3 (All)'!AB81="","",'Exp_3 (All)'!AB81)</f>
        <v>1</v>
      </c>
      <c r="P81" s="29">
        <f>IF('Exp_3 (All)'!AD81="","",'Exp_3 (All)'!AD81)</f>
        <v>1</v>
      </c>
      <c r="Q81" s="21">
        <f>IF('Exp_3 (All)'!AF81="","",'Exp_3 (All)'!AF81)</f>
        <v>1</v>
      </c>
      <c r="R81" s="29">
        <f>IF('Exp_3 (All)'!AH81="","",'Exp_3 (All)'!AH81)</f>
        <v>1</v>
      </c>
      <c r="S81" s="21">
        <f>IF('Exp_3 (All)'!AJ81="","",'Exp_3 (All)'!AJ81)</f>
        <v>1</v>
      </c>
      <c r="T81" s="29">
        <f>IF('Exp_3 (All)'!AL81="","",'Exp_3 (All)'!AL81)</f>
        <v>1</v>
      </c>
      <c r="U81" s="21">
        <f>IF('Exp_3 (All)'!AN81="","",'Exp_3 (All)'!AN81)</f>
        <v>1</v>
      </c>
      <c r="V81" s="29">
        <f>IF('Exp_3 (All)'!AP81="","",'Exp_3 (All)'!AP81)</f>
        <v>1</v>
      </c>
      <c r="W81" s="21">
        <f>IF('Exp_3 (All)'!AR81="","",'Exp_3 (All)'!AR81)</f>
        <v>1</v>
      </c>
      <c r="X81" s="29">
        <f>IF('Exp_3 (All)'!AT81="","",'Exp_3 (All)'!AT81)</f>
        <v>1</v>
      </c>
      <c r="Y81" s="23">
        <f t="shared" si="3"/>
        <v>23</v>
      </c>
      <c r="Z81" s="23">
        <f t="shared" si="4"/>
        <v>23</v>
      </c>
      <c r="AA81" s="50">
        <f t="shared" si="5"/>
        <v>1</v>
      </c>
    </row>
    <row r="82" spans="1:27" s="3" customFormat="1" x14ac:dyDescent="0.2">
      <c r="A82" s="7" t="str">
        <f>'Exp_3 (All)'!A82</f>
        <v>RomeoJ_15_PckErr1</v>
      </c>
      <c r="B82" s="29">
        <f>IF('Exp_3 (All)'!B82="","",'Exp_3 (All)'!B82)</f>
        <v>1</v>
      </c>
      <c r="C82" s="22">
        <f>IF('Exp_3 (All)'!D82="","",'Exp_3 (All)'!D82)</f>
        <v>1</v>
      </c>
      <c r="D82" s="29">
        <f>IF('Exp_3 (All)'!F82="","",'Exp_3 (All)'!F82)</f>
        <v>1</v>
      </c>
      <c r="E82" s="22">
        <f>IF('Exp_3 (All)'!H82="","",'Exp_3 (All)'!H82)</f>
        <v>1</v>
      </c>
      <c r="F82" s="29">
        <f>IF('Exp_3 (All)'!J82="","",'Exp_3 (All)'!J82)</f>
        <v>1</v>
      </c>
      <c r="G82" s="21">
        <f>IF('Exp_3 (All)'!L82="","",'Exp_3 (All)'!L82)</f>
        <v>1</v>
      </c>
      <c r="H82" s="29">
        <f>IF('Exp_3 (All)'!N82="","",'Exp_3 (All)'!N82)</f>
        <v>1</v>
      </c>
      <c r="I82" s="21">
        <f>IF('Exp_3 (All)'!P82="","",'Exp_3 (All)'!P82)</f>
        <v>1</v>
      </c>
      <c r="J82" s="29">
        <f>IF('Exp_3 (All)'!R82="","",'Exp_3 (All)'!R82)</f>
        <v>1</v>
      </c>
      <c r="K82" s="21">
        <f>IF('Exp_3 (All)'!T82="","",'Exp_3 (All)'!T82)</f>
        <v>1</v>
      </c>
      <c r="L82" s="29">
        <f>IF('Exp_3 (All)'!V82="","",'Exp_3 (All)'!V82)</f>
        <v>1</v>
      </c>
      <c r="M82" s="21">
        <f>IF('Exp_3 (All)'!X82="","",'Exp_3 (All)'!X82)</f>
        <v>1</v>
      </c>
      <c r="N82" s="29">
        <f>IF('Exp_3 (All)'!Z82="","",'Exp_3 (All)'!Z82)</f>
        <v>1</v>
      </c>
      <c r="O82" s="21">
        <f>IF('Exp_3 (All)'!AB82="","",'Exp_3 (All)'!AB82)</f>
        <v>1</v>
      </c>
      <c r="P82" s="29">
        <f>IF('Exp_3 (All)'!AD82="","",'Exp_3 (All)'!AD82)</f>
        <v>1</v>
      </c>
      <c r="Q82" s="21">
        <f>IF('Exp_3 (All)'!AF82="","",'Exp_3 (All)'!AF82)</f>
        <v>1</v>
      </c>
      <c r="R82" s="29">
        <f>IF('Exp_3 (All)'!AH82="","",'Exp_3 (All)'!AH82)</f>
        <v>1</v>
      </c>
      <c r="S82" s="21">
        <f>IF('Exp_3 (All)'!AJ82="","",'Exp_3 (All)'!AJ82)</f>
        <v>1</v>
      </c>
      <c r="T82" s="29">
        <f>IF('Exp_3 (All)'!AL82="","",'Exp_3 (All)'!AL82)</f>
        <v>1</v>
      </c>
      <c r="U82" s="21">
        <f>IF('Exp_3 (All)'!AN82="","",'Exp_3 (All)'!AN82)</f>
        <v>1</v>
      </c>
      <c r="V82" s="29">
        <f>IF('Exp_3 (All)'!AP82="","",'Exp_3 (All)'!AP82)</f>
        <v>1</v>
      </c>
      <c r="W82" s="21">
        <f>IF('Exp_3 (All)'!AR82="","",'Exp_3 (All)'!AR82)</f>
        <v>1</v>
      </c>
      <c r="X82" s="29">
        <f>IF('Exp_3 (All)'!AT82="","",'Exp_3 (All)'!AT82)</f>
        <v>1</v>
      </c>
      <c r="Y82" s="23">
        <f t="shared" si="3"/>
        <v>23</v>
      </c>
      <c r="Z82" s="23">
        <f t="shared" si="4"/>
        <v>23</v>
      </c>
      <c r="AA82" s="50">
        <f t="shared" si="5"/>
        <v>1</v>
      </c>
    </row>
    <row r="83" spans="1:27" s="3" customFormat="1" x14ac:dyDescent="0.2">
      <c r="A83" s="7" t="str">
        <f>'Exp_3 (All)'!A83</f>
        <v>RomeoJ_15_PckErr3</v>
      </c>
      <c r="B83" s="29">
        <f>IF('Exp_3 (All)'!B83="","",'Exp_3 (All)'!B83)</f>
        <v>1</v>
      </c>
      <c r="C83" s="22">
        <f>IF('Exp_3 (All)'!D83="","",'Exp_3 (All)'!D83)</f>
        <v>1</v>
      </c>
      <c r="D83" s="29">
        <f>IF('Exp_3 (All)'!F83="","",'Exp_3 (All)'!F83)</f>
        <v>1</v>
      </c>
      <c r="E83" s="22">
        <f>IF('Exp_3 (All)'!H83="","",'Exp_3 (All)'!H83)</f>
        <v>1</v>
      </c>
      <c r="F83" s="29">
        <f>IF('Exp_3 (All)'!J83="","",'Exp_3 (All)'!J83)</f>
        <v>1</v>
      </c>
      <c r="G83" s="21">
        <f>IF('Exp_3 (All)'!L83="","",'Exp_3 (All)'!L83)</f>
        <v>1</v>
      </c>
      <c r="H83" s="29">
        <f>IF('Exp_3 (All)'!N83="","",'Exp_3 (All)'!N83)</f>
        <v>1</v>
      </c>
      <c r="I83" s="21">
        <f>IF('Exp_3 (All)'!P83="","",'Exp_3 (All)'!P83)</f>
        <v>1</v>
      </c>
      <c r="J83" s="29">
        <f>IF('Exp_3 (All)'!R83="","",'Exp_3 (All)'!R83)</f>
        <v>1</v>
      </c>
      <c r="K83" s="21">
        <f>IF('Exp_3 (All)'!T83="","",'Exp_3 (All)'!T83)</f>
        <v>1</v>
      </c>
      <c r="L83" s="29">
        <f>IF('Exp_3 (All)'!V83="","",'Exp_3 (All)'!V83)</f>
        <v>1</v>
      </c>
      <c r="M83" s="21">
        <f>IF('Exp_3 (All)'!X83="","",'Exp_3 (All)'!X83)</f>
        <v>1</v>
      </c>
      <c r="N83" s="29">
        <f>IF('Exp_3 (All)'!Z83="","",'Exp_3 (All)'!Z83)</f>
        <v>1</v>
      </c>
      <c r="O83" s="21">
        <f>IF('Exp_3 (All)'!AB83="","",'Exp_3 (All)'!AB83)</f>
        <v>1</v>
      </c>
      <c r="P83" s="29">
        <f>IF('Exp_3 (All)'!AD83="","",'Exp_3 (All)'!AD83)</f>
        <v>1</v>
      </c>
      <c r="Q83" s="21">
        <f>IF('Exp_3 (All)'!AF83="","",'Exp_3 (All)'!AF83)</f>
        <v>1</v>
      </c>
      <c r="R83" s="29">
        <f>IF('Exp_3 (All)'!AH83="","",'Exp_3 (All)'!AH83)</f>
        <v>1</v>
      </c>
      <c r="S83" s="21">
        <f>IF('Exp_3 (All)'!AJ83="","",'Exp_3 (All)'!AJ83)</f>
        <v>1</v>
      </c>
      <c r="T83" s="29">
        <f>IF('Exp_3 (All)'!AL83="","",'Exp_3 (All)'!AL83)</f>
        <v>1</v>
      </c>
      <c r="U83" s="21">
        <f>IF('Exp_3 (All)'!AN83="","",'Exp_3 (All)'!AN83)</f>
        <v>1</v>
      </c>
      <c r="V83" s="29">
        <f>IF('Exp_3 (All)'!AP83="","",'Exp_3 (All)'!AP83)</f>
        <v>1</v>
      </c>
      <c r="W83" s="21">
        <f>IF('Exp_3 (All)'!AR83="","",'Exp_3 (All)'!AR83)</f>
        <v>1</v>
      </c>
      <c r="X83" s="29">
        <f>IF('Exp_3 (All)'!AT83="","",'Exp_3 (All)'!AT83)</f>
        <v>1</v>
      </c>
      <c r="Y83" s="23">
        <f t="shared" si="3"/>
        <v>23</v>
      </c>
      <c r="Z83" s="23">
        <f t="shared" si="4"/>
        <v>23</v>
      </c>
      <c r="AA83" s="50">
        <f t="shared" si="5"/>
        <v>1</v>
      </c>
    </row>
    <row r="84" spans="1:27" s="3" customFormat="1" x14ac:dyDescent="0.2">
      <c r="A84" s="7" t="str">
        <f>'Exp_3 (All)'!A84</f>
        <v>Cactus_0</v>
      </c>
      <c r="B84" s="29">
        <f>IF('Exp_3 (All)'!B84="","",'Exp_3 (All)'!B84)</f>
        <v>0</v>
      </c>
      <c r="C84" s="22">
        <f>IF('Exp_3 (All)'!D84="","",'Exp_3 (All)'!D84)</f>
        <v>0</v>
      </c>
      <c r="D84" s="29">
        <f>IF('Exp_3 (All)'!F84="","",'Exp_3 (All)'!F84)</f>
        <v>0</v>
      </c>
      <c r="E84" s="22">
        <f>IF('Exp_3 (All)'!H84="","",'Exp_3 (All)'!H84)</f>
        <v>0</v>
      </c>
      <c r="F84" s="29">
        <f>IF('Exp_3 (All)'!J84="","",'Exp_3 (All)'!J84)</f>
        <v>0</v>
      </c>
      <c r="G84" s="21">
        <f>IF('Exp_3 (All)'!L84="","",'Exp_3 (All)'!L84)</f>
        <v>0</v>
      </c>
      <c r="H84" s="29">
        <f>IF('Exp_3 (All)'!N84="","",'Exp_3 (All)'!N84)</f>
        <v>0</v>
      </c>
      <c r="I84" s="21">
        <f>IF('Exp_3 (All)'!P84="","",'Exp_3 (All)'!P84)</f>
        <v>0</v>
      </c>
      <c r="J84" s="29">
        <f>IF('Exp_3 (All)'!R84="","",'Exp_3 (All)'!R84)</f>
        <v>0</v>
      </c>
      <c r="K84" s="21">
        <f>IF('Exp_3 (All)'!T84="","",'Exp_3 (All)'!T84)</f>
        <v>0</v>
      </c>
      <c r="L84" s="29">
        <f>IF('Exp_3 (All)'!V84="","",'Exp_3 (All)'!V84)</f>
        <v>0</v>
      </c>
      <c r="M84" s="21">
        <f>IF('Exp_3 (All)'!X84="","",'Exp_3 (All)'!X84)</f>
        <v>0</v>
      </c>
      <c r="N84" s="29">
        <f>IF('Exp_3 (All)'!Z84="","",'Exp_3 (All)'!Z84)</f>
        <v>0</v>
      </c>
      <c r="O84" s="21">
        <f>IF('Exp_3 (All)'!AB84="","",'Exp_3 (All)'!AB84)</f>
        <v>0</v>
      </c>
      <c r="P84" s="29">
        <f>IF('Exp_3 (All)'!AD84="","",'Exp_3 (All)'!AD84)</f>
        <v>0</v>
      </c>
      <c r="Q84" s="21">
        <f>IF('Exp_3 (All)'!AF84="","",'Exp_3 (All)'!AF84)</f>
        <v>0</v>
      </c>
      <c r="R84" s="29">
        <f>IF('Exp_3 (All)'!AH84="","",'Exp_3 (All)'!AH84)</f>
        <v>0</v>
      </c>
      <c r="S84" s="21">
        <f>IF('Exp_3 (All)'!AJ84="","",'Exp_3 (All)'!AJ84)</f>
        <v>0</v>
      </c>
      <c r="T84" s="29">
        <f>IF('Exp_3 (All)'!AL84="","",'Exp_3 (All)'!AL84)</f>
        <v>0</v>
      </c>
      <c r="U84" s="21">
        <f>IF('Exp_3 (All)'!AN84="","",'Exp_3 (All)'!AN84)</f>
        <v>1</v>
      </c>
      <c r="V84" s="29">
        <f>IF('Exp_3 (All)'!AP84="","",'Exp_3 (All)'!AP84)</f>
        <v>0</v>
      </c>
      <c r="W84" s="21">
        <f>IF('Exp_3 (All)'!AR84="","",'Exp_3 (All)'!AR84)</f>
        <v>0</v>
      </c>
      <c r="X84" s="29">
        <f>IF('Exp_3 (All)'!AT84="","",'Exp_3 (All)'!AT84)</f>
        <v>0</v>
      </c>
      <c r="Y84" s="23">
        <f t="shared" si="3"/>
        <v>23</v>
      </c>
      <c r="Z84" s="23">
        <f t="shared" si="4"/>
        <v>1</v>
      </c>
      <c r="AA84" s="50">
        <f t="shared" si="5"/>
        <v>4.3478260869565216E-2</v>
      </c>
    </row>
    <row r="85" spans="1:27" s="3" customFormat="1" x14ac:dyDescent="0.2">
      <c r="A85" s="7" t="str">
        <f>'Exp_3 (All)'!A85</f>
        <v>Cactus_3</v>
      </c>
      <c r="B85" s="29">
        <f>IF('Exp_3 (All)'!B85="","",'Exp_3 (All)'!B85)</f>
        <v>1</v>
      </c>
      <c r="C85" s="22">
        <f>IF('Exp_3 (All)'!D85="","",'Exp_3 (All)'!D85)</f>
        <v>0</v>
      </c>
      <c r="D85" s="29">
        <f>IF('Exp_3 (All)'!F85="","",'Exp_3 (All)'!F85)</f>
        <v>0</v>
      </c>
      <c r="E85" s="22">
        <f>IF('Exp_3 (All)'!H85="","",'Exp_3 (All)'!H85)</f>
        <v>0</v>
      </c>
      <c r="F85" s="29">
        <f>IF('Exp_3 (All)'!J85="","",'Exp_3 (All)'!J85)</f>
        <v>1</v>
      </c>
      <c r="G85" s="21">
        <f>IF('Exp_3 (All)'!L85="","",'Exp_3 (All)'!L85)</f>
        <v>1</v>
      </c>
      <c r="H85" s="29">
        <f>IF('Exp_3 (All)'!N85="","",'Exp_3 (All)'!N85)</f>
        <v>1</v>
      </c>
      <c r="I85" s="21">
        <f>IF('Exp_3 (All)'!P85="","",'Exp_3 (All)'!P85)</f>
        <v>1</v>
      </c>
      <c r="J85" s="29">
        <f>IF('Exp_3 (All)'!R85="","",'Exp_3 (All)'!R85)</f>
        <v>1</v>
      </c>
      <c r="K85" s="21">
        <f>IF('Exp_3 (All)'!T85="","",'Exp_3 (All)'!T85)</f>
        <v>1</v>
      </c>
      <c r="L85" s="29">
        <f>IF('Exp_3 (All)'!V85="","",'Exp_3 (All)'!V85)</f>
        <v>1</v>
      </c>
      <c r="M85" s="21">
        <f>IF('Exp_3 (All)'!X85="","",'Exp_3 (All)'!X85)</f>
        <v>1</v>
      </c>
      <c r="N85" s="29">
        <f>IF('Exp_3 (All)'!Z85="","",'Exp_3 (All)'!Z85)</f>
        <v>1</v>
      </c>
      <c r="O85" s="21">
        <f>IF('Exp_3 (All)'!AB85="","",'Exp_3 (All)'!AB85)</f>
        <v>1</v>
      </c>
      <c r="P85" s="29">
        <f>IF('Exp_3 (All)'!AD85="","",'Exp_3 (All)'!AD85)</f>
        <v>1</v>
      </c>
      <c r="Q85" s="21">
        <f>IF('Exp_3 (All)'!AF85="","",'Exp_3 (All)'!AF85)</f>
        <v>1</v>
      </c>
      <c r="R85" s="29">
        <f>IF('Exp_3 (All)'!AH85="","",'Exp_3 (All)'!AH85)</f>
        <v>1</v>
      </c>
      <c r="S85" s="21">
        <f>IF('Exp_3 (All)'!AJ85="","",'Exp_3 (All)'!AJ85)</f>
        <v>1</v>
      </c>
      <c r="T85" s="29">
        <f>IF('Exp_3 (All)'!AL85="","",'Exp_3 (All)'!AL85)</f>
        <v>1</v>
      </c>
      <c r="U85" s="21">
        <f>IF('Exp_3 (All)'!AN85="","",'Exp_3 (All)'!AN85)</f>
        <v>1</v>
      </c>
      <c r="V85" s="29">
        <f>IF('Exp_3 (All)'!AP85="","",'Exp_3 (All)'!AP85)</f>
        <v>1</v>
      </c>
      <c r="W85" s="21">
        <f>IF('Exp_3 (All)'!AR85="","",'Exp_3 (All)'!AR85)</f>
        <v>1</v>
      </c>
      <c r="X85" s="29">
        <f>IF('Exp_3 (All)'!AT85="","",'Exp_3 (All)'!AT85)</f>
        <v>1</v>
      </c>
      <c r="Y85" s="23">
        <f t="shared" si="3"/>
        <v>23</v>
      </c>
      <c r="Z85" s="23">
        <f t="shared" si="4"/>
        <v>20</v>
      </c>
      <c r="AA85" s="50">
        <f t="shared" si="5"/>
        <v>0.86956521739130432</v>
      </c>
    </row>
    <row r="86" spans="1:27" s="3" customFormat="1" x14ac:dyDescent="0.2">
      <c r="A86" s="7" t="str">
        <f>'Exp_3 (All)'!A86</f>
        <v>Cactus_12</v>
      </c>
      <c r="B86" s="29">
        <f>IF('Exp_3 (All)'!B86="","",'Exp_3 (All)'!B86)</f>
        <v>1</v>
      </c>
      <c r="C86" s="22">
        <f>IF('Exp_3 (All)'!D86="","",'Exp_3 (All)'!D86)</f>
        <v>1</v>
      </c>
      <c r="D86" s="29">
        <f>IF('Exp_3 (All)'!F86="","",'Exp_3 (All)'!F86)</f>
        <v>1</v>
      </c>
      <c r="E86" s="22">
        <f>IF('Exp_3 (All)'!H86="","",'Exp_3 (All)'!H86)</f>
        <v>1</v>
      </c>
      <c r="F86" s="29">
        <f>IF('Exp_3 (All)'!J86="","",'Exp_3 (All)'!J86)</f>
        <v>1</v>
      </c>
      <c r="G86" s="21">
        <f>IF('Exp_3 (All)'!L86="","",'Exp_3 (All)'!L86)</f>
        <v>0</v>
      </c>
      <c r="H86" s="29">
        <f>IF('Exp_3 (All)'!N86="","",'Exp_3 (All)'!N86)</f>
        <v>1</v>
      </c>
      <c r="I86" s="21">
        <f>IF('Exp_3 (All)'!P86="","",'Exp_3 (All)'!P86)</f>
        <v>1</v>
      </c>
      <c r="J86" s="29">
        <f>IF('Exp_3 (All)'!R86="","",'Exp_3 (All)'!R86)</f>
        <v>1</v>
      </c>
      <c r="K86" s="21">
        <f>IF('Exp_3 (All)'!T86="","",'Exp_3 (All)'!T86)</f>
        <v>1</v>
      </c>
      <c r="L86" s="29">
        <f>IF('Exp_3 (All)'!V86="","",'Exp_3 (All)'!V86)</f>
        <v>1</v>
      </c>
      <c r="M86" s="21">
        <f>IF('Exp_3 (All)'!X86="","",'Exp_3 (All)'!X86)</f>
        <v>1</v>
      </c>
      <c r="N86" s="29">
        <f>IF('Exp_3 (All)'!Z86="","",'Exp_3 (All)'!Z86)</f>
        <v>1</v>
      </c>
      <c r="O86" s="21">
        <f>IF('Exp_3 (All)'!AB86="","",'Exp_3 (All)'!AB86)</f>
        <v>1</v>
      </c>
      <c r="P86" s="29">
        <f>IF('Exp_3 (All)'!AD86="","",'Exp_3 (All)'!AD86)</f>
        <v>0</v>
      </c>
      <c r="Q86" s="21">
        <f>IF('Exp_3 (All)'!AF86="","",'Exp_3 (All)'!AF86)</f>
        <v>1</v>
      </c>
      <c r="R86" s="29">
        <f>IF('Exp_3 (All)'!AH86="","",'Exp_3 (All)'!AH86)</f>
        <v>1</v>
      </c>
      <c r="S86" s="21">
        <f>IF('Exp_3 (All)'!AJ86="","",'Exp_3 (All)'!AJ86)</f>
        <v>1</v>
      </c>
      <c r="T86" s="29">
        <f>IF('Exp_3 (All)'!AL86="","",'Exp_3 (All)'!AL86)</f>
        <v>1</v>
      </c>
      <c r="U86" s="21">
        <f>IF('Exp_3 (All)'!AN86="","",'Exp_3 (All)'!AN86)</f>
        <v>1</v>
      </c>
      <c r="V86" s="29">
        <f>IF('Exp_3 (All)'!AP86="","",'Exp_3 (All)'!AP86)</f>
        <v>1</v>
      </c>
      <c r="W86" s="21">
        <f>IF('Exp_3 (All)'!AR86="","",'Exp_3 (All)'!AR86)</f>
        <v>1</v>
      </c>
      <c r="X86" s="29">
        <f>IF('Exp_3 (All)'!AT86="","",'Exp_3 (All)'!AT86)</f>
        <v>1</v>
      </c>
      <c r="Y86" s="23">
        <f t="shared" si="3"/>
        <v>23</v>
      </c>
      <c r="Z86" s="23">
        <f t="shared" si="4"/>
        <v>21</v>
      </c>
      <c r="AA86" s="50">
        <f t="shared" si="5"/>
        <v>0.91304347826086951</v>
      </c>
    </row>
    <row r="87" spans="1:27" s="3" customFormat="1" x14ac:dyDescent="0.2">
      <c r="A87" s="7" t="str">
        <f>'Exp_3 (All)'!A87</f>
        <v>Cactus_0_PckErr3</v>
      </c>
      <c r="B87" s="29">
        <f>IF('Exp_3 (All)'!B87="","",'Exp_3 (All)'!B87)</f>
        <v>1</v>
      </c>
      <c r="C87" s="22">
        <f>IF('Exp_3 (All)'!D87="","",'Exp_3 (All)'!D87)</f>
        <v>1</v>
      </c>
      <c r="D87" s="29">
        <f>IF('Exp_3 (All)'!F87="","",'Exp_3 (All)'!F87)</f>
        <v>1</v>
      </c>
      <c r="E87" s="22">
        <f>IF('Exp_3 (All)'!H87="","",'Exp_3 (All)'!H87)</f>
        <v>1</v>
      </c>
      <c r="F87" s="29">
        <f>IF('Exp_3 (All)'!J87="","",'Exp_3 (All)'!J87)</f>
        <v>1</v>
      </c>
      <c r="G87" s="21">
        <f>IF('Exp_3 (All)'!L87="","",'Exp_3 (All)'!L87)</f>
        <v>1</v>
      </c>
      <c r="H87" s="29">
        <f>IF('Exp_3 (All)'!N87="","",'Exp_3 (All)'!N87)</f>
        <v>1</v>
      </c>
      <c r="I87" s="21">
        <f>IF('Exp_3 (All)'!P87="","",'Exp_3 (All)'!P87)</f>
        <v>1</v>
      </c>
      <c r="J87" s="29">
        <f>IF('Exp_3 (All)'!R87="","",'Exp_3 (All)'!R87)</f>
        <v>1</v>
      </c>
      <c r="K87" s="21">
        <f>IF('Exp_3 (All)'!T87="","",'Exp_3 (All)'!T87)</f>
        <v>1</v>
      </c>
      <c r="L87" s="29">
        <f>IF('Exp_3 (All)'!V87="","",'Exp_3 (All)'!V87)</f>
        <v>1</v>
      </c>
      <c r="M87" s="21">
        <f>IF('Exp_3 (All)'!X87="","",'Exp_3 (All)'!X87)</f>
        <v>1</v>
      </c>
      <c r="N87" s="29">
        <f>IF('Exp_3 (All)'!Z87="","",'Exp_3 (All)'!Z87)</f>
        <v>1</v>
      </c>
      <c r="O87" s="21">
        <f>IF('Exp_3 (All)'!AB87="","",'Exp_3 (All)'!AB87)</f>
        <v>1</v>
      </c>
      <c r="P87" s="29">
        <f>IF('Exp_3 (All)'!AD87="","",'Exp_3 (All)'!AD87)</f>
        <v>1</v>
      </c>
      <c r="Q87" s="21">
        <f>IF('Exp_3 (All)'!AF87="","",'Exp_3 (All)'!AF87)</f>
        <v>1</v>
      </c>
      <c r="R87" s="29">
        <f>IF('Exp_3 (All)'!AH87="","",'Exp_3 (All)'!AH87)</f>
        <v>1</v>
      </c>
      <c r="S87" s="21">
        <f>IF('Exp_3 (All)'!AJ87="","",'Exp_3 (All)'!AJ87)</f>
        <v>1</v>
      </c>
      <c r="T87" s="29">
        <f>IF('Exp_3 (All)'!AL87="","",'Exp_3 (All)'!AL87)</f>
        <v>1</v>
      </c>
      <c r="U87" s="21">
        <f>IF('Exp_3 (All)'!AN87="","",'Exp_3 (All)'!AN87)</f>
        <v>1</v>
      </c>
      <c r="V87" s="29">
        <f>IF('Exp_3 (All)'!AP87="","",'Exp_3 (All)'!AP87)</f>
        <v>1</v>
      </c>
      <c r="W87" s="21">
        <f>IF('Exp_3 (All)'!AR87="","",'Exp_3 (All)'!AR87)</f>
        <v>1</v>
      </c>
      <c r="X87" s="29">
        <f>IF('Exp_3 (All)'!AT87="","",'Exp_3 (All)'!AT87)</f>
        <v>1</v>
      </c>
      <c r="Y87" s="23">
        <f t="shared" si="3"/>
        <v>23</v>
      </c>
      <c r="Z87" s="23">
        <f t="shared" si="4"/>
        <v>23</v>
      </c>
      <c r="AA87" s="50">
        <f t="shared" si="5"/>
        <v>1</v>
      </c>
    </row>
    <row r="88" spans="1:27" s="3" customFormat="1" x14ac:dyDescent="0.2">
      <c r="A88" s="7" t="str">
        <f>'Exp_3 (All)'!A88</f>
        <v>Cactus_2_PckErr1</v>
      </c>
      <c r="B88" s="29">
        <f>IF('Exp_3 (All)'!B88="","",'Exp_3 (All)'!B88)</f>
        <v>1</v>
      </c>
      <c r="C88" s="22">
        <f>IF('Exp_3 (All)'!D88="","",'Exp_3 (All)'!D88)</f>
        <v>1</v>
      </c>
      <c r="D88" s="29">
        <f>IF('Exp_3 (All)'!F88="","",'Exp_3 (All)'!F88)</f>
        <v>1</v>
      </c>
      <c r="E88" s="22">
        <f>IF('Exp_3 (All)'!H88="","",'Exp_3 (All)'!H88)</f>
        <v>1</v>
      </c>
      <c r="F88" s="29">
        <f>IF('Exp_3 (All)'!J88="","",'Exp_3 (All)'!J88)</f>
        <v>1</v>
      </c>
      <c r="G88" s="21">
        <f>IF('Exp_3 (All)'!L88="","",'Exp_3 (All)'!L88)</f>
        <v>1</v>
      </c>
      <c r="H88" s="29">
        <f>IF('Exp_3 (All)'!N88="","",'Exp_3 (All)'!N88)</f>
        <v>0</v>
      </c>
      <c r="I88" s="21">
        <f>IF('Exp_3 (All)'!P88="","",'Exp_3 (All)'!P88)</f>
        <v>1</v>
      </c>
      <c r="J88" s="29">
        <f>IF('Exp_3 (All)'!R88="","",'Exp_3 (All)'!R88)</f>
        <v>1</v>
      </c>
      <c r="K88" s="21">
        <f>IF('Exp_3 (All)'!T88="","",'Exp_3 (All)'!T88)</f>
        <v>1</v>
      </c>
      <c r="L88" s="29">
        <f>IF('Exp_3 (All)'!V88="","",'Exp_3 (All)'!V88)</f>
        <v>0</v>
      </c>
      <c r="M88" s="21">
        <f>IF('Exp_3 (All)'!X88="","",'Exp_3 (All)'!X88)</f>
        <v>0</v>
      </c>
      <c r="N88" s="29">
        <f>IF('Exp_3 (All)'!Z88="","",'Exp_3 (All)'!Z88)</f>
        <v>1</v>
      </c>
      <c r="O88" s="21">
        <f>IF('Exp_3 (All)'!AB88="","",'Exp_3 (All)'!AB88)</f>
        <v>1</v>
      </c>
      <c r="P88" s="29">
        <f>IF('Exp_3 (All)'!AD88="","",'Exp_3 (All)'!AD88)</f>
        <v>1</v>
      </c>
      <c r="Q88" s="21">
        <f>IF('Exp_3 (All)'!AF88="","",'Exp_3 (All)'!AF88)</f>
        <v>1</v>
      </c>
      <c r="R88" s="29">
        <f>IF('Exp_3 (All)'!AH88="","",'Exp_3 (All)'!AH88)</f>
        <v>1</v>
      </c>
      <c r="S88" s="21">
        <f>IF('Exp_3 (All)'!AJ88="","",'Exp_3 (All)'!AJ88)</f>
        <v>1</v>
      </c>
      <c r="T88" s="29">
        <f>IF('Exp_3 (All)'!AL88="","",'Exp_3 (All)'!AL88)</f>
        <v>1</v>
      </c>
      <c r="U88" s="21">
        <f>IF('Exp_3 (All)'!AN88="","",'Exp_3 (All)'!AN88)</f>
        <v>1</v>
      </c>
      <c r="V88" s="29">
        <f>IF('Exp_3 (All)'!AP88="","",'Exp_3 (All)'!AP88)</f>
        <v>1</v>
      </c>
      <c r="W88" s="21">
        <f>IF('Exp_3 (All)'!AR88="","",'Exp_3 (All)'!AR88)</f>
        <v>1</v>
      </c>
      <c r="X88" s="29">
        <f>IF('Exp_3 (All)'!AT88="","",'Exp_3 (All)'!AT88)</f>
        <v>1</v>
      </c>
      <c r="Y88" s="23">
        <f t="shared" si="3"/>
        <v>23</v>
      </c>
      <c r="Z88" s="23">
        <f t="shared" si="4"/>
        <v>20</v>
      </c>
      <c r="AA88" s="50">
        <f t="shared" si="5"/>
        <v>0.86956521739130432</v>
      </c>
    </row>
    <row r="89" spans="1:27" s="3" customFormat="1" x14ac:dyDescent="0.2">
      <c r="A89" s="7" t="str">
        <f>'Exp_3 (All)'!A89</f>
        <v>Cactus_2_PckErr3</v>
      </c>
      <c r="B89" s="29">
        <f>IF('Exp_3 (All)'!B89="","",'Exp_3 (All)'!B89)</f>
        <v>1</v>
      </c>
      <c r="C89" s="22">
        <f>IF('Exp_3 (All)'!D89="","",'Exp_3 (All)'!D89)</f>
        <v>1</v>
      </c>
      <c r="D89" s="29">
        <f>IF('Exp_3 (All)'!F89="","",'Exp_3 (All)'!F89)</f>
        <v>1</v>
      </c>
      <c r="E89" s="22">
        <f>IF('Exp_3 (All)'!H89="","",'Exp_3 (All)'!H89)</f>
        <v>1</v>
      </c>
      <c r="F89" s="29">
        <f>IF('Exp_3 (All)'!J89="","",'Exp_3 (All)'!J89)</f>
        <v>1</v>
      </c>
      <c r="G89" s="21">
        <f>IF('Exp_3 (All)'!L89="","",'Exp_3 (All)'!L89)</f>
        <v>1</v>
      </c>
      <c r="H89" s="29">
        <f>IF('Exp_3 (All)'!N89="","",'Exp_3 (All)'!N89)</f>
        <v>1</v>
      </c>
      <c r="I89" s="21">
        <f>IF('Exp_3 (All)'!P89="","",'Exp_3 (All)'!P89)</f>
        <v>1</v>
      </c>
      <c r="J89" s="29">
        <f>IF('Exp_3 (All)'!R89="","",'Exp_3 (All)'!R89)</f>
        <v>1</v>
      </c>
      <c r="K89" s="21">
        <f>IF('Exp_3 (All)'!T89="","",'Exp_3 (All)'!T89)</f>
        <v>1</v>
      </c>
      <c r="L89" s="29">
        <f>IF('Exp_3 (All)'!V89="","",'Exp_3 (All)'!V89)</f>
        <v>1</v>
      </c>
      <c r="M89" s="21">
        <f>IF('Exp_3 (All)'!X89="","",'Exp_3 (All)'!X89)</f>
        <v>1</v>
      </c>
      <c r="N89" s="29">
        <f>IF('Exp_3 (All)'!Z89="","",'Exp_3 (All)'!Z89)</f>
        <v>1</v>
      </c>
      <c r="O89" s="21">
        <f>IF('Exp_3 (All)'!AB89="","",'Exp_3 (All)'!AB89)</f>
        <v>1</v>
      </c>
      <c r="P89" s="29">
        <f>IF('Exp_3 (All)'!AD89="","",'Exp_3 (All)'!AD89)</f>
        <v>1</v>
      </c>
      <c r="Q89" s="21">
        <f>IF('Exp_3 (All)'!AF89="","",'Exp_3 (All)'!AF89)</f>
        <v>1</v>
      </c>
      <c r="R89" s="29">
        <f>IF('Exp_3 (All)'!AH89="","",'Exp_3 (All)'!AH89)</f>
        <v>1</v>
      </c>
      <c r="S89" s="21">
        <f>IF('Exp_3 (All)'!AJ89="","",'Exp_3 (All)'!AJ89)</f>
        <v>1</v>
      </c>
      <c r="T89" s="29">
        <f>IF('Exp_3 (All)'!AL89="","",'Exp_3 (All)'!AL89)</f>
        <v>1</v>
      </c>
      <c r="U89" s="21">
        <f>IF('Exp_3 (All)'!AN89="","",'Exp_3 (All)'!AN89)</f>
        <v>1</v>
      </c>
      <c r="V89" s="29">
        <f>IF('Exp_3 (All)'!AP89="","",'Exp_3 (All)'!AP89)</f>
        <v>1</v>
      </c>
      <c r="W89" s="21">
        <f>IF('Exp_3 (All)'!AR89="","",'Exp_3 (All)'!AR89)</f>
        <v>1</v>
      </c>
      <c r="X89" s="29">
        <f>IF('Exp_3 (All)'!AT89="","",'Exp_3 (All)'!AT89)</f>
        <v>1</v>
      </c>
      <c r="Y89" s="23">
        <f t="shared" si="3"/>
        <v>23</v>
      </c>
      <c r="Z89" s="23">
        <f t="shared" si="4"/>
        <v>23</v>
      </c>
      <c r="AA89" s="50">
        <f t="shared" si="5"/>
        <v>1</v>
      </c>
    </row>
    <row r="90" spans="1:27" s="3" customFormat="1" x14ac:dyDescent="0.2">
      <c r="A90" s="7" t="str">
        <f>'Exp_3 (All)'!A90</f>
        <v>Cactus_3_PckErr1</v>
      </c>
      <c r="B90" s="29">
        <f>IF('Exp_3 (All)'!B90="","",'Exp_3 (All)'!B90)</f>
        <v>1</v>
      </c>
      <c r="C90" s="22">
        <f>IF('Exp_3 (All)'!D90="","",'Exp_3 (All)'!D90)</f>
        <v>1</v>
      </c>
      <c r="D90" s="29">
        <f>IF('Exp_3 (All)'!F90="","",'Exp_3 (All)'!F90)</f>
        <v>1</v>
      </c>
      <c r="E90" s="22">
        <f>IF('Exp_3 (All)'!H90="","",'Exp_3 (All)'!H90)</f>
        <v>1</v>
      </c>
      <c r="F90" s="29">
        <f>IF('Exp_3 (All)'!J90="","",'Exp_3 (All)'!J90)</f>
        <v>1</v>
      </c>
      <c r="G90" s="21">
        <f>IF('Exp_3 (All)'!L90="","",'Exp_3 (All)'!L90)</f>
        <v>1</v>
      </c>
      <c r="H90" s="29">
        <f>IF('Exp_3 (All)'!N90="","",'Exp_3 (All)'!N90)</f>
        <v>1</v>
      </c>
      <c r="I90" s="21">
        <f>IF('Exp_3 (All)'!P90="","",'Exp_3 (All)'!P90)</f>
        <v>1</v>
      </c>
      <c r="J90" s="29">
        <f>IF('Exp_3 (All)'!R90="","",'Exp_3 (All)'!R90)</f>
        <v>1</v>
      </c>
      <c r="K90" s="21">
        <f>IF('Exp_3 (All)'!T90="","",'Exp_3 (All)'!T90)</f>
        <v>1</v>
      </c>
      <c r="L90" s="29">
        <f>IF('Exp_3 (All)'!V90="","",'Exp_3 (All)'!V90)</f>
        <v>1</v>
      </c>
      <c r="M90" s="21">
        <f>IF('Exp_3 (All)'!X90="","",'Exp_3 (All)'!X90)</f>
        <v>1</v>
      </c>
      <c r="N90" s="29">
        <f>IF('Exp_3 (All)'!Z90="","",'Exp_3 (All)'!Z90)</f>
        <v>1</v>
      </c>
      <c r="O90" s="21">
        <f>IF('Exp_3 (All)'!AB90="","",'Exp_3 (All)'!AB90)</f>
        <v>1</v>
      </c>
      <c r="P90" s="29">
        <f>IF('Exp_3 (All)'!AD90="","",'Exp_3 (All)'!AD90)</f>
        <v>1</v>
      </c>
      <c r="Q90" s="21">
        <f>IF('Exp_3 (All)'!AF90="","",'Exp_3 (All)'!AF90)</f>
        <v>1</v>
      </c>
      <c r="R90" s="29">
        <f>IF('Exp_3 (All)'!AH90="","",'Exp_3 (All)'!AH90)</f>
        <v>1</v>
      </c>
      <c r="S90" s="21">
        <f>IF('Exp_3 (All)'!AJ90="","",'Exp_3 (All)'!AJ90)</f>
        <v>1</v>
      </c>
      <c r="T90" s="29">
        <f>IF('Exp_3 (All)'!AL90="","",'Exp_3 (All)'!AL90)</f>
        <v>1</v>
      </c>
      <c r="U90" s="21">
        <f>IF('Exp_3 (All)'!AN90="","",'Exp_3 (All)'!AN90)</f>
        <v>1</v>
      </c>
      <c r="V90" s="29">
        <f>IF('Exp_3 (All)'!AP90="","",'Exp_3 (All)'!AP90)</f>
        <v>1</v>
      </c>
      <c r="W90" s="21">
        <f>IF('Exp_3 (All)'!AR90="","",'Exp_3 (All)'!AR90)</f>
        <v>1</v>
      </c>
      <c r="X90" s="29">
        <f>IF('Exp_3 (All)'!AT90="","",'Exp_3 (All)'!AT90)</f>
        <v>1</v>
      </c>
      <c r="Y90" s="23">
        <f t="shared" si="3"/>
        <v>23</v>
      </c>
      <c r="Z90" s="23">
        <f t="shared" si="4"/>
        <v>23</v>
      </c>
      <c r="AA90" s="50">
        <f t="shared" si="5"/>
        <v>1</v>
      </c>
    </row>
    <row r="91" spans="1:27" s="3" customFormat="1" x14ac:dyDescent="0.2">
      <c r="A91" s="7" t="str">
        <f>'Exp_3 (All)'!A91</f>
        <v>Cactus_3_PckErr3</v>
      </c>
      <c r="B91" s="29">
        <f>IF('Exp_3 (All)'!B91="","",'Exp_3 (All)'!B91)</f>
        <v>1</v>
      </c>
      <c r="C91" s="22">
        <f>IF('Exp_3 (All)'!D91="","",'Exp_3 (All)'!D91)</f>
        <v>1</v>
      </c>
      <c r="D91" s="29">
        <f>IF('Exp_3 (All)'!F91="","",'Exp_3 (All)'!F91)</f>
        <v>1</v>
      </c>
      <c r="E91" s="22">
        <f>IF('Exp_3 (All)'!H91="","",'Exp_3 (All)'!H91)</f>
        <v>1</v>
      </c>
      <c r="F91" s="29">
        <f>IF('Exp_3 (All)'!J91="","",'Exp_3 (All)'!J91)</f>
        <v>1</v>
      </c>
      <c r="G91" s="21">
        <f>IF('Exp_3 (All)'!L91="","",'Exp_3 (All)'!L91)</f>
        <v>1</v>
      </c>
      <c r="H91" s="29">
        <f>IF('Exp_3 (All)'!N91="","",'Exp_3 (All)'!N91)</f>
        <v>1</v>
      </c>
      <c r="I91" s="21">
        <f>IF('Exp_3 (All)'!P91="","",'Exp_3 (All)'!P91)</f>
        <v>1</v>
      </c>
      <c r="J91" s="29">
        <f>IF('Exp_3 (All)'!R91="","",'Exp_3 (All)'!R91)</f>
        <v>1</v>
      </c>
      <c r="K91" s="21">
        <f>IF('Exp_3 (All)'!T91="","",'Exp_3 (All)'!T91)</f>
        <v>1</v>
      </c>
      <c r="L91" s="29">
        <f>IF('Exp_3 (All)'!V91="","",'Exp_3 (All)'!V91)</f>
        <v>1</v>
      </c>
      <c r="M91" s="21">
        <f>IF('Exp_3 (All)'!X91="","",'Exp_3 (All)'!X91)</f>
        <v>1</v>
      </c>
      <c r="N91" s="29">
        <f>IF('Exp_3 (All)'!Z91="","",'Exp_3 (All)'!Z91)</f>
        <v>1</v>
      </c>
      <c r="O91" s="21">
        <f>IF('Exp_3 (All)'!AB91="","",'Exp_3 (All)'!AB91)</f>
        <v>1</v>
      </c>
      <c r="P91" s="29">
        <f>IF('Exp_3 (All)'!AD91="","",'Exp_3 (All)'!AD91)</f>
        <v>1</v>
      </c>
      <c r="Q91" s="21">
        <f>IF('Exp_3 (All)'!AF91="","",'Exp_3 (All)'!AF91)</f>
        <v>1</v>
      </c>
      <c r="R91" s="29">
        <f>IF('Exp_3 (All)'!AH91="","",'Exp_3 (All)'!AH91)</f>
        <v>1</v>
      </c>
      <c r="S91" s="21">
        <f>IF('Exp_3 (All)'!AJ91="","",'Exp_3 (All)'!AJ91)</f>
        <v>1</v>
      </c>
      <c r="T91" s="29">
        <f>IF('Exp_3 (All)'!AL91="","",'Exp_3 (All)'!AL91)</f>
        <v>1</v>
      </c>
      <c r="U91" s="21">
        <f>IF('Exp_3 (All)'!AN91="","",'Exp_3 (All)'!AN91)</f>
        <v>1</v>
      </c>
      <c r="V91" s="29">
        <f>IF('Exp_3 (All)'!AP91="","",'Exp_3 (All)'!AP91)</f>
        <v>1</v>
      </c>
      <c r="W91" s="21">
        <f>IF('Exp_3 (All)'!AR91="","",'Exp_3 (All)'!AR91)</f>
        <v>1</v>
      </c>
      <c r="X91" s="29">
        <f>IF('Exp_3 (All)'!AT91="","",'Exp_3 (All)'!AT91)</f>
        <v>1</v>
      </c>
      <c r="Y91" s="23">
        <f t="shared" si="3"/>
        <v>23</v>
      </c>
      <c r="Z91" s="23">
        <f t="shared" si="4"/>
        <v>23</v>
      </c>
      <c r="AA91" s="50">
        <f t="shared" si="5"/>
        <v>1</v>
      </c>
    </row>
    <row r="92" spans="1:27" s="3" customFormat="1" x14ac:dyDescent="0.2">
      <c r="A92" s="7" t="str">
        <f>'Exp_3 (All)'!A92</f>
        <v>Cactus_8_PckErr1</v>
      </c>
      <c r="B92" s="29">
        <f>IF('Exp_3 (All)'!B92="","",'Exp_3 (All)'!B92)</f>
        <v>1</v>
      </c>
      <c r="C92" s="22">
        <f>IF('Exp_3 (All)'!D92="","",'Exp_3 (All)'!D92)</f>
        <v>1</v>
      </c>
      <c r="D92" s="29">
        <f>IF('Exp_3 (All)'!F92="","",'Exp_3 (All)'!F92)</f>
        <v>1</v>
      </c>
      <c r="E92" s="22">
        <f>IF('Exp_3 (All)'!H92="","",'Exp_3 (All)'!H92)</f>
        <v>1</v>
      </c>
      <c r="F92" s="29">
        <f>IF('Exp_3 (All)'!J92="","",'Exp_3 (All)'!J92)</f>
        <v>1</v>
      </c>
      <c r="G92" s="21">
        <f>IF('Exp_3 (All)'!L92="","",'Exp_3 (All)'!L92)</f>
        <v>1</v>
      </c>
      <c r="H92" s="29">
        <f>IF('Exp_3 (All)'!N92="","",'Exp_3 (All)'!N92)</f>
        <v>1</v>
      </c>
      <c r="I92" s="21">
        <f>IF('Exp_3 (All)'!P92="","",'Exp_3 (All)'!P92)</f>
        <v>0</v>
      </c>
      <c r="J92" s="29">
        <f>IF('Exp_3 (All)'!R92="","",'Exp_3 (All)'!R92)</f>
        <v>1</v>
      </c>
      <c r="K92" s="21">
        <f>IF('Exp_3 (All)'!T92="","",'Exp_3 (All)'!T92)</f>
        <v>1</v>
      </c>
      <c r="L92" s="29">
        <f>IF('Exp_3 (All)'!V92="","",'Exp_3 (All)'!V92)</f>
        <v>1</v>
      </c>
      <c r="M92" s="21">
        <f>IF('Exp_3 (All)'!X92="","",'Exp_3 (All)'!X92)</f>
        <v>1</v>
      </c>
      <c r="N92" s="29">
        <f>IF('Exp_3 (All)'!Z92="","",'Exp_3 (All)'!Z92)</f>
        <v>1</v>
      </c>
      <c r="O92" s="21">
        <f>IF('Exp_3 (All)'!AB92="","",'Exp_3 (All)'!AB92)</f>
        <v>1</v>
      </c>
      <c r="P92" s="29">
        <f>IF('Exp_3 (All)'!AD92="","",'Exp_3 (All)'!AD92)</f>
        <v>1</v>
      </c>
      <c r="Q92" s="21">
        <f>IF('Exp_3 (All)'!AF92="","",'Exp_3 (All)'!AF92)</f>
        <v>1</v>
      </c>
      <c r="R92" s="29">
        <f>IF('Exp_3 (All)'!AH92="","",'Exp_3 (All)'!AH92)</f>
        <v>1</v>
      </c>
      <c r="S92" s="21">
        <f>IF('Exp_3 (All)'!AJ92="","",'Exp_3 (All)'!AJ92)</f>
        <v>1</v>
      </c>
      <c r="T92" s="29">
        <f>IF('Exp_3 (All)'!AL92="","",'Exp_3 (All)'!AL92)</f>
        <v>1</v>
      </c>
      <c r="U92" s="21">
        <f>IF('Exp_3 (All)'!AN92="","",'Exp_3 (All)'!AN92)</f>
        <v>1</v>
      </c>
      <c r="V92" s="29">
        <f>IF('Exp_3 (All)'!AP92="","",'Exp_3 (All)'!AP92)</f>
        <v>1</v>
      </c>
      <c r="W92" s="21">
        <f>IF('Exp_3 (All)'!AR92="","",'Exp_3 (All)'!AR92)</f>
        <v>1</v>
      </c>
      <c r="X92" s="29">
        <f>IF('Exp_3 (All)'!AT92="","",'Exp_3 (All)'!AT92)</f>
        <v>1</v>
      </c>
      <c r="Y92" s="23">
        <f t="shared" si="3"/>
        <v>23</v>
      </c>
      <c r="Z92" s="23">
        <f t="shared" si="4"/>
        <v>22</v>
      </c>
      <c r="AA92" s="50">
        <f t="shared" si="5"/>
        <v>0.95652173913043481</v>
      </c>
    </row>
    <row r="93" spans="1:27" s="3" customFormat="1" x14ac:dyDescent="0.2">
      <c r="A93" s="7" t="str">
        <f>'Exp_3 (All)'!A93</f>
        <v>Cactus_8_PckErr3</v>
      </c>
      <c r="B93" s="29">
        <f>IF('Exp_3 (All)'!B93="","",'Exp_3 (All)'!B93)</f>
        <v>1</v>
      </c>
      <c r="C93" s="22">
        <f>IF('Exp_3 (All)'!D93="","",'Exp_3 (All)'!D93)</f>
        <v>1</v>
      </c>
      <c r="D93" s="29">
        <f>IF('Exp_3 (All)'!F93="","",'Exp_3 (All)'!F93)</f>
        <v>1</v>
      </c>
      <c r="E93" s="22">
        <f>IF('Exp_3 (All)'!H93="","",'Exp_3 (All)'!H93)</f>
        <v>1</v>
      </c>
      <c r="F93" s="29">
        <f>IF('Exp_3 (All)'!J93="","",'Exp_3 (All)'!J93)</f>
        <v>1</v>
      </c>
      <c r="G93" s="21">
        <f>IF('Exp_3 (All)'!L93="","",'Exp_3 (All)'!L93)</f>
        <v>1</v>
      </c>
      <c r="H93" s="29">
        <f>IF('Exp_3 (All)'!N93="","",'Exp_3 (All)'!N93)</f>
        <v>1</v>
      </c>
      <c r="I93" s="21">
        <f>IF('Exp_3 (All)'!P93="","",'Exp_3 (All)'!P93)</f>
        <v>1</v>
      </c>
      <c r="J93" s="29">
        <f>IF('Exp_3 (All)'!R93="","",'Exp_3 (All)'!R93)</f>
        <v>1</v>
      </c>
      <c r="K93" s="21">
        <f>IF('Exp_3 (All)'!T93="","",'Exp_3 (All)'!T93)</f>
        <v>1</v>
      </c>
      <c r="L93" s="29">
        <f>IF('Exp_3 (All)'!V93="","",'Exp_3 (All)'!V93)</f>
        <v>1</v>
      </c>
      <c r="M93" s="21">
        <f>IF('Exp_3 (All)'!X93="","",'Exp_3 (All)'!X93)</f>
        <v>1</v>
      </c>
      <c r="N93" s="29">
        <f>IF('Exp_3 (All)'!Z93="","",'Exp_3 (All)'!Z93)</f>
        <v>1</v>
      </c>
      <c r="O93" s="21">
        <f>IF('Exp_3 (All)'!AB93="","",'Exp_3 (All)'!AB93)</f>
        <v>1</v>
      </c>
      <c r="P93" s="29">
        <f>IF('Exp_3 (All)'!AD93="","",'Exp_3 (All)'!AD93)</f>
        <v>1</v>
      </c>
      <c r="Q93" s="21">
        <f>IF('Exp_3 (All)'!AF93="","",'Exp_3 (All)'!AF93)</f>
        <v>1</v>
      </c>
      <c r="R93" s="29">
        <f>IF('Exp_3 (All)'!AH93="","",'Exp_3 (All)'!AH93)</f>
        <v>1</v>
      </c>
      <c r="S93" s="21">
        <f>IF('Exp_3 (All)'!AJ93="","",'Exp_3 (All)'!AJ93)</f>
        <v>1</v>
      </c>
      <c r="T93" s="29">
        <f>IF('Exp_3 (All)'!AL93="","",'Exp_3 (All)'!AL93)</f>
        <v>1</v>
      </c>
      <c r="U93" s="21">
        <f>IF('Exp_3 (All)'!AN93="","",'Exp_3 (All)'!AN93)</f>
        <v>1</v>
      </c>
      <c r="V93" s="29">
        <f>IF('Exp_3 (All)'!AP93="","",'Exp_3 (All)'!AP93)</f>
        <v>1</v>
      </c>
      <c r="W93" s="21">
        <f>IF('Exp_3 (All)'!AR93="","",'Exp_3 (All)'!AR93)</f>
        <v>1</v>
      </c>
      <c r="X93" s="29">
        <f>IF('Exp_3 (All)'!AT93="","",'Exp_3 (All)'!AT93)</f>
        <v>1</v>
      </c>
      <c r="Y93" s="23">
        <f t="shared" si="3"/>
        <v>23</v>
      </c>
      <c r="Z93" s="23">
        <f t="shared" si="4"/>
        <v>23</v>
      </c>
      <c r="AA93" s="50">
        <f t="shared" si="5"/>
        <v>1</v>
      </c>
    </row>
    <row r="94" spans="1:27" s="3" customFormat="1" x14ac:dyDescent="0.2">
      <c r="A94" s="7" t="str">
        <f>'Exp_3 (All)'!A94</f>
        <v>Cactus_10_PckErr1</v>
      </c>
      <c r="B94" s="29">
        <f>IF('Exp_3 (All)'!B94="","",'Exp_3 (All)'!B94)</f>
        <v>1</v>
      </c>
      <c r="C94" s="22">
        <f>IF('Exp_3 (All)'!D94="","",'Exp_3 (All)'!D94)</f>
        <v>1</v>
      </c>
      <c r="D94" s="29">
        <f>IF('Exp_3 (All)'!F94="","",'Exp_3 (All)'!F94)</f>
        <v>1</v>
      </c>
      <c r="E94" s="22">
        <f>IF('Exp_3 (All)'!H94="","",'Exp_3 (All)'!H94)</f>
        <v>1</v>
      </c>
      <c r="F94" s="29">
        <f>IF('Exp_3 (All)'!J94="","",'Exp_3 (All)'!J94)</f>
        <v>1</v>
      </c>
      <c r="G94" s="21">
        <f>IF('Exp_3 (All)'!L94="","",'Exp_3 (All)'!L94)</f>
        <v>1</v>
      </c>
      <c r="H94" s="29">
        <f>IF('Exp_3 (All)'!N94="","",'Exp_3 (All)'!N94)</f>
        <v>1</v>
      </c>
      <c r="I94" s="21">
        <f>IF('Exp_3 (All)'!P94="","",'Exp_3 (All)'!P94)</f>
        <v>1</v>
      </c>
      <c r="J94" s="29">
        <f>IF('Exp_3 (All)'!R94="","",'Exp_3 (All)'!R94)</f>
        <v>1</v>
      </c>
      <c r="K94" s="21">
        <f>IF('Exp_3 (All)'!T94="","",'Exp_3 (All)'!T94)</f>
        <v>1</v>
      </c>
      <c r="L94" s="29">
        <f>IF('Exp_3 (All)'!V94="","",'Exp_3 (All)'!V94)</f>
        <v>1</v>
      </c>
      <c r="M94" s="21">
        <f>IF('Exp_3 (All)'!X94="","",'Exp_3 (All)'!X94)</f>
        <v>1</v>
      </c>
      <c r="N94" s="29">
        <f>IF('Exp_3 (All)'!Z94="","",'Exp_3 (All)'!Z94)</f>
        <v>1</v>
      </c>
      <c r="O94" s="21">
        <f>IF('Exp_3 (All)'!AB94="","",'Exp_3 (All)'!AB94)</f>
        <v>1</v>
      </c>
      <c r="P94" s="29">
        <f>IF('Exp_3 (All)'!AD94="","",'Exp_3 (All)'!AD94)</f>
        <v>1</v>
      </c>
      <c r="Q94" s="21">
        <f>IF('Exp_3 (All)'!AF94="","",'Exp_3 (All)'!AF94)</f>
        <v>1</v>
      </c>
      <c r="R94" s="29">
        <f>IF('Exp_3 (All)'!AH94="","",'Exp_3 (All)'!AH94)</f>
        <v>1</v>
      </c>
      <c r="S94" s="21">
        <f>IF('Exp_3 (All)'!AJ94="","",'Exp_3 (All)'!AJ94)</f>
        <v>1</v>
      </c>
      <c r="T94" s="29">
        <f>IF('Exp_3 (All)'!AL94="","",'Exp_3 (All)'!AL94)</f>
        <v>1</v>
      </c>
      <c r="U94" s="21">
        <f>IF('Exp_3 (All)'!AN94="","",'Exp_3 (All)'!AN94)</f>
        <v>1</v>
      </c>
      <c r="V94" s="29">
        <f>IF('Exp_3 (All)'!AP94="","",'Exp_3 (All)'!AP94)</f>
        <v>1</v>
      </c>
      <c r="W94" s="21">
        <f>IF('Exp_3 (All)'!AR94="","",'Exp_3 (All)'!AR94)</f>
        <v>1</v>
      </c>
      <c r="X94" s="29">
        <f>IF('Exp_3 (All)'!AT94="","",'Exp_3 (All)'!AT94)</f>
        <v>1</v>
      </c>
      <c r="Y94" s="23">
        <f t="shared" si="3"/>
        <v>23</v>
      </c>
      <c r="Z94" s="23">
        <f t="shared" si="4"/>
        <v>23</v>
      </c>
      <c r="AA94" s="50">
        <f t="shared" si="5"/>
        <v>1</v>
      </c>
    </row>
    <row r="95" spans="1:27" s="3" customFormat="1" x14ac:dyDescent="0.2">
      <c r="A95" s="7" t="str">
        <f>'Exp_3 (All)'!A95</f>
        <v>Cactus_10_PckErr3</v>
      </c>
      <c r="B95" s="29">
        <f>IF('Exp_3 (All)'!B95="","",'Exp_3 (All)'!B95)</f>
        <v>1</v>
      </c>
      <c r="C95" s="22">
        <f>IF('Exp_3 (All)'!D95="","",'Exp_3 (All)'!D95)</f>
        <v>1</v>
      </c>
      <c r="D95" s="29">
        <f>IF('Exp_3 (All)'!F95="","",'Exp_3 (All)'!F95)</f>
        <v>1</v>
      </c>
      <c r="E95" s="22">
        <f>IF('Exp_3 (All)'!H95="","",'Exp_3 (All)'!H95)</f>
        <v>1</v>
      </c>
      <c r="F95" s="29">
        <f>IF('Exp_3 (All)'!J95="","",'Exp_3 (All)'!J95)</f>
        <v>1</v>
      </c>
      <c r="G95" s="21">
        <f>IF('Exp_3 (All)'!L95="","",'Exp_3 (All)'!L95)</f>
        <v>1</v>
      </c>
      <c r="H95" s="29">
        <f>IF('Exp_3 (All)'!N95="","",'Exp_3 (All)'!N95)</f>
        <v>1</v>
      </c>
      <c r="I95" s="21">
        <f>IF('Exp_3 (All)'!P95="","",'Exp_3 (All)'!P95)</f>
        <v>1</v>
      </c>
      <c r="J95" s="29">
        <f>IF('Exp_3 (All)'!R95="","",'Exp_3 (All)'!R95)</f>
        <v>1</v>
      </c>
      <c r="K95" s="21">
        <f>IF('Exp_3 (All)'!T95="","",'Exp_3 (All)'!T95)</f>
        <v>1</v>
      </c>
      <c r="L95" s="29">
        <f>IF('Exp_3 (All)'!V95="","",'Exp_3 (All)'!V95)</f>
        <v>1</v>
      </c>
      <c r="M95" s="21">
        <f>IF('Exp_3 (All)'!X95="","",'Exp_3 (All)'!X95)</f>
        <v>1</v>
      </c>
      <c r="N95" s="29">
        <f>IF('Exp_3 (All)'!Z95="","",'Exp_3 (All)'!Z95)</f>
        <v>1</v>
      </c>
      <c r="O95" s="21">
        <f>IF('Exp_3 (All)'!AB95="","",'Exp_3 (All)'!AB95)</f>
        <v>1</v>
      </c>
      <c r="P95" s="29">
        <f>IF('Exp_3 (All)'!AD95="","",'Exp_3 (All)'!AD95)</f>
        <v>1</v>
      </c>
      <c r="Q95" s="21">
        <f>IF('Exp_3 (All)'!AF95="","",'Exp_3 (All)'!AF95)</f>
        <v>1</v>
      </c>
      <c r="R95" s="29">
        <f>IF('Exp_3 (All)'!AH95="","",'Exp_3 (All)'!AH95)</f>
        <v>1</v>
      </c>
      <c r="S95" s="21">
        <f>IF('Exp_3 (All)'!AJ95="","",'Exp_3 (All)'!AJ95)</f>
        <v>1</v>
      </c>
      <c r="T95" s="29">
        <f>IF('Exp_3 (All)'!AL95="","",'Exp_3 (All)'!AL95)</f>
        <v>1</v>
      </c>
      <c r="U95" s="21">
        <f>IF('Exp_3 (All)'!AN95="","",'Exp_3 (All)'!AN95)</f>
        <v>1</v>
      </c>
      <c r="V95" s="29">
        <f>IF('Exp_3 (All)'!AP95="","",'Exp_3 (All)'!AP95)</f>
        <v>1</v>
      </c>
      <c r="W95" s="21">
        <f>IF('Exp_3 (All)'!AR95="","",'Exp_3 (All)'!AR95)</f>
        <v>1</v>
      </c>
      <c r="X95" s="29">
        <f>IF('Exp_3 (All)'!AT95="","",'Exp_3 (All)'!AT95)</f>
        <v>1</v>
      </c>
      <c r="Y95" s="23">
        <f t="shared" si="3"/>
        <v>23</v>
      </c>
      <c r="Z95" s="23">
        <f t="shared" si="4"/>
        <v>23</v>
      </c>
      <c r="AA95" s="50">
        <f t="shared" si="5"/>
        <v>1</v>
      </c>
    </row>
    <row r="96" spans="1:27" s="3" customFormat="1" x14ac:dyDescent="0.2">
      <c r="A96" s="7" t="str">
        <f>'Exp_3 (All)'!A96</f>
        <v>Cactus_11_PckErr1</v>
      </c>
      <c r="B96" s="29">
        <f>IF('Exp_3 (All)'!B96="","",'Exp_3 (All)'!B96)</f>
        <v>1</v>
      </c>
      <c r="C96" s="22">
        <f>IF('Exp_3 (All)'!D96="","",'Exp_3 (All)'!D96)</f>
        <v>1</v>
      </c>
      <c r="D96" s="29">
        <f>IF('Exp_3 (All)'!F96="","",'Exp_3 (All)'!F96)</f>
        <v>1</v>
      </c>
      <c r="E96" s="22">
        <f>IF('Exp_3 (All)'!H96="","",'Exp_3 (All)'!H96)</f>
        <v>1</v>
      </c>
      <c r="F96" s="29">
        <f>IF('Exp_3 (All)'!J96="","",'Exp_3 (All)'!J96)</f>
        <v>1</v>
      </c>
      <c r="G96" s="21">
        <f>IF('Exp_3 (All)'!L96="","",'Exp_3 (All)'!L96)</f>
        <v>1</v>
      </c>
      <c r="H96" s="29">
        <f>IF('Exp_3 (All)'!N96="","",'Exp_3 (All)'!N96)</f>
        <v>1</v>
      </c>
      <c r="I96" s="21">
        <f>IF('Exp_3 (All)'!P96="","",'Exp_3 (All)'!P96)</f>
        <v>1</v>
      </c>
      <c r="J96" s="29">
        <f>IF('Exp_3 (All)'!R96="","",'Exp_3 (All)'!R96)</f>
        <v>1</v>
      </c>
      <c r="K96" s="21">
        <f>IF('Exp_3 (All)'!T96="","",'Exp_3 (All)'!T96)</f>
        <v>1</v>
      </c>
      <c r="L96" s="29">
        <f>IF('Exp_3 (All)'!V96="","",'Exp_3 (All)'!V96)</f>
        <v>1</v>
      </c>
      <c r="M96" s="21">
        <f>IF('Exp_3 (All)'!X96="","",'Exp_3 (All)'!X96)</f>
        <v>1</v>
      </c>
      <c r="N96" s="29">
        <f>IF('Exp_3 (All)'!Z96="","",'Exp_3 (All)'!Z96)</f>
        <v>1</v>
      </c>
      <c r="O96" s="21">
        <f>IF('Exp_3 (All)'!AB96="","",'Exp_3 (All)'!AB96)</f>
        <v>1</v>
      </c>
      <c r="P96" s="29">
        <f>IF('Exp_3 (All)'!AD96="","",'Exp_3 (All)'!AD96)</f>
        <v>1</v>
      </c>
      <c r="Q96" s="21">
        <f>IF('Exp_3 (All)'!AF96="","",'Exp_3 (All)'!AF96)</f>
        <v>1</v>
      </c>
      <c r="R96" s="29">
        <f>IF('Exp_3 (All)'!AH96="","",'Exp_3 (All)'!AH96)</f>
        <v>1</v>
      </c>
      <c r="S96" s="21">
        <f>IF('Exp_3 (All)'!AJ96="","",'Exp_3 (All)'!AJ96)</f>
        <v>1</v>
      </c>
      <c r="T96" s="29">
        <f>IF('Exp_3 (All)'!AL96="","",'Exp_3 (All)'!AL96)</f>
        <v>1</v>
      </c>
      <c r="U96" s="21">
        <f>IF('Exp_3 (All)'!AN96="","",'Exp_3 (All)'!AN96)</f>
        <v>1</v>
      </c>
      <c r="V96" s="29">
        <f>IF('Exp_3 (All)'!AP96="","",'Exp_3 (All)'!AP96)</f>
        <v>1</v>
      </c>
      <c r="W96" s="21">
        <f>IF('Exp_3 (All)'!AR96="","",'Exp_3 (All)'!AR96)</f>
        <v>1</v>
      </c>
      <c r="X96" s="29">
        <f>IF('Exp_3 (All)'!AT96="","",'Exp_3 (All)'!AT96)</f>
        <v>1</v>
      </c>
      <c r="Y96" s="23">
        <f t="shared" si="3"/>
        <v>23</v>
      </c>
      <c r="Z96" s="23">
        <f t="shared" si="4"/>
        <v>23</v>
      </c>
      <c r="AA96" s="50">
        <f t="shared" si="5"/>
        <v>1</v>
      </c>
    </row>
    <row r="97" spans="1:27" s="3" customFormat="1" x14ac:dyDescent="0.2">
      <c r="A97" s="7" t="str">
        <f>'Exp_3 (All)'!A97</f>
        <v>Cactus_11_PckErr3</v>
      </c>
      <c r="B97" s="29">
        <f>IF('Exp_3 (All)'!B97="","",'Exp_3 (All)'!B97)</f>
        <v>1</v>
      </c>
      <c r="C97" s="22">
        <f>IF('Exp_3 (All)'!D97="","",'Exp_3 (All)'!D97)</f>
        <v>1</v>
      </c>
      <c r="D97" s="29">
        <f>IF('Exp_3 (All)'!F97="","",'Exp_3 (All)'!F97)</f>
        <v>1</v>
      </c>
      <c r="E97" s="22">
        <f>IF('Exp_3 (All)'!H97="","",'Exp_3 (All)'!H97)</f>
        <v>1</v>
      </c>
      <c r="F97" s="29">
        <f>IF('Exp_3 (All)'!J97="","",'Exp_3 (All)'!J97)</f>
        <v>1</v>
      </c>
      <c r="G97" s="21">
        <f>IF('Exp_3 (All)'!L97="","",'Exp_3 (All)'!L97)</f>
        <v>1</v>
      </c>
      <c r="H97" s="29">
        <f>IF('Exp_3 (All)'!N97="","",'Exp_3 (All)'!N97)</f>
        <v>1</v>
      </c>
      <c r="I97" s="21">
        <f>IF('Exp_3 (All)'!P97="","",'Exp_3 (All)'!P97)</f>
        <v>1</v>
      </c>
      <c r="J97" s="29">
        <f>IF('Exp_3 (All)'!R97="","",'Exp_3 (All)'!R97)</f>
        <v>1</v>
      </c>
      <c r="K97" s="21">
        <f>IF('Exp_3 (All)'!T97="","",'Exp_3 (All)'!T97)</f>
        <v>1</v>
      </c>
      <c r="L97" s="29">
        <f>IF('Exp_3 (All)'!V97="","",'Exp_3 (All)'!V97)</f>
        <v>1</v>
      </c>
      <c r="M97" s="21">
        <f>IF('Exp_3 (All)'!X97="","",'Exp_3 (All)'!X97)</f>
        <v>1</v>
      </c>
      <c r="N97" s="29">
        <f>IF('Exp_3 (All)'!Z97="","",'Exp_3 (All)'!Z97)</f>
        <v>1</v>
      </c>
      <c r="O97" s="21">
        <f>IF('Exp_3 (All)'!AB97="","",'Exp_3 (All)'!AB97)</f>
        <v>1</v>
      </c>
      <c r="P97" s="29">
        <f>IF('Exp_3 (All)'!AD97="","",'Exp_3 (All)'!AD97)</f>
        <v>1</v>
      </c>
      <c r="Q97" s="21">
        <f>IF('Exp_3 (All)'!AF97="","",'Exp_3 (All)'!AF97)</f>
        <v>1</v>
      </c>
      <c r="R97" s="29">
        <f>IF('Exp_3 (All)'!AH97="","",'Exp_3 (All)'!AH97)</f>
        <v>1</v>
      </c>
      <c r="S97" s="21">
        <f>IF('Exp_3 (All)'!AJ97="","",'Exp_3 (All)'!AJ97)</f>
        <v>1</v>
      </c>
      <c r="T97" s="29">
        <f>IF('Exp_3 (All)'!AL97="","",'Exp_3 (All)'!AL97)</f>
        <v>1</v>
      </c>
      <c r="U97" s="21">
        <f>IF('Exp_3 (All)'!AN97="","",'Exp_3 (All)'!AN97)</f>
        <v>1</v>
      </c>
      <c r="V97" s="29">
        <f>IF('Exp_3 (All)'!AP97="","",'Exp_3 (All)'!AP97)</f>
        <v>1</v>
      </c>
      <c r="W97" s="21">
        <f>IF('Exp_3 (All)'!AR97="","",'Exp_3 (All)'!AR97)</f>
        <v>1</v>
      </c>
      <c r="X97" s="29">
        <f>IF('Exp_3 (All)'!AT97="","",'Exp_3 (All)'!AT97)</f>
        <v>1</v>
      </c>
      <c r="Y97" s="23">
        <f t="shared" si="3"/>
        <v>23</v>
      </c>
      <c r="Z97" s="23">
        <f t="shared" si="4"/>
        <v>23</v>
      </c>
      <c r="AA97" s="50">
        <f t="shared" si="5"/>
        <v>1</v>
      </c>
    </row>
    <row r="98" spans="1:27" s="3" customFormat="1" x14ac:dyDescent="0.2">
      <c r="A98" s="7" t="str">
        <f>'Exp_3 (All)'!A98</f>
        <v>Cactus_12_PckErr1</v>
      </c>
      <c r="B98" s="29">
        <f>IF('Exp_3 (All)'!B98="","",'Exp_3 (All)'!B98)</f>
        <v>1</v>
      </c>
      <c r="C98" s="22">
        <f>IF('Exp_3 (All)'!D98="","",'Exp_3 (All)'!D98)</f>
        <v>1</v>
      </c>
      <c r="D98" s="29">
        <f>IF('Exp_3 (All)'!F98="","",'Exp_3 (All)'!F98)</f>
        <v>1</v>
      </c>
      <c r="E98" s="22">
        <f>IF('Exp_3 (All)'!H98="","",'Exp_3 (All)'!H98)</f>
        <v>1</v>
      </c>
      <c r="F98" s="29">
        <f>IF('Exp_3 (All)'!J98="","",'Exp_3 (All)'!J98)</f>
        <v>1</v>
      </c>
      <c r="G98" s="21">
        <f>IF('Exp_3 (All)'!L98="","",'Exp_3 (All)'!L98)</f>
        <v>1</v>
      </c>
      <c r="H98" s="29">
        <f>IF('Exp_3 (All)'!N98="","",'Exp_3 (All)'!N98)</f>
        <v>1</v>
      </c>
      <c r="I98" s="21">
        <f>IF('Exp_3 (All)'!P98="","",'Exp_3 (All)'!P98)</f>
        <v>1</v>
      </c>
      <c r="J98" s="29">
        <f>IF('Exp_3 (All)'!R98="","",'Exp_3 (All)'!R98)</f>
        <v>1</v>
      </c>
      <c r="K98" s="21">
        <f>IF('Exp_3 (All)'!T98="","",'Exp_3 (All)'!T98)</f>
        <v>1</v>
      </c>
      <c r="L98" s="29">
        <f>IF('Exp_3 (All)'!V98="","",'Exp_3 (All)'!V98)</f>
        <v>1</v>
      </c>
      <c r="M98" s="21">
        <f>IF('Exp_3 (All)'!X98="","",'Exp_3 (All)'!X98)</f>
        <v>1</v>
      </c>
      <c r="N98" s="29">
        <f>IF('Exp_3 (All)'!Z98="","",'Exp_3 (All)'!Z98)</f>
        <v>1</v>
      </c>
      <c r="O98" s="21">
        <f>IF('Exp_3 (All)'!AB98="","",'Exp_3 (All)'!AB98)</f>
        <v>1</v>
      </c>
      <c r="P98" s="29">
        <f>IF('Exp_3 (All)'!AD98="","",'Exp_3 (All)'!AD98)</f>
        <v>1</v>
      </c>
      <c r="Q98" s="21">
        <f>IF('Exp_3 (All)'!AF98="","",'Exp_3 (All)'!AF98)</f>
        <v>1</v>
      </c>
      <c r="R98" s="29">
        <f>IF('Exp_3 (All)'!AH98="","",'Exp_3 (All)'!AH98)</f>
        <v>1</v>
      </c>
      <c r="S98" s="21">
        <f>IF('Exp_3 (All)'!AJ98="","",'Exp_3 (All)'!AJ98)</f>
        <v>1</v>
      </c>
      <c r="T98" s="29">
        <f>IF('Exp_3 (All)'!AL98="","",'Exp_3 (All)'!AL98)</f>
        <v>1</v>
      </c>
      <c r="U98" s="21">
        <f>IF('Exp_3 (All)'!AN98="","",'Exp_3 (All)'!AN98)</f>
        <v>1</v>
      </c>
      <c r="V98" s="29">
        <f>IF('Exp_3 (All)'!AP98="","",'Exp_3 (All)'!AP98)</f>
        <v>1</v>
      </c>
      <c r="W98" s="21">
        <f>IF('Exp_3 (All)'!AR98="","",'Exp_3 (All)'!AR98)</f>
        <v>1</v>
      </c>
      <c r="X98" s="29">
        <f>IF('Exp_3 (All)'!AT98="","",'Exp_3 (All)'!AT98)</f>
        <v>1</v>
      </c>
      <c r="Y98" s="23">
        <f t="shared" si="3"/>
        <v>23</v>
      </c>
      <c r="Z98" s="23">
        <f t="shared" si="4"/>
        <v>23</v>
      </c>
      <c r="AA98" s="50">
        <f t="shared" si="5"/>
        <v>1</v>
      </c>
    </row>
    <row r="99" spans="1:27" s="3" customFormat="1" x14ac:dyDescent="0.2">
      <c r="A99" s="7" t="str">
        <f>'Exp_3 (All)'!A99</f>
        <v>Cactus_12_PckErr3</v>
      </c>
      <c r="B99" s="29">
        <f>IF('Exp_3 (All)'!B99="","",'Exp_3 (All)'!B99)</f>
        <v>1</v>
      </c>
      <c r="C99" s="22">
        <f>IF('Exp_3 (All)'!D99="","",'Exp_3 (All)'!D99)</f>
        <v>1</v>
      </c>
      <c r="D99" s="29">
        <f>IF('Exp_3 (All)'!F99="","",'Exp_3 (All)'!F99)</f>
        <v>1</v>
      </c>
      <c r="E99" s="22">
        <f>IF('Exp_3 (All)'!H99="","",'Exp_3 (All)'!H99)</f>
        <v>1</v>
      </c>
      <c r="F99" s="29">
        <f>IF('Exp_3 (All)'!J99="","",'Exp_3 (All)'!J99)</f>
        <v>1</v>
      </c>
      <c r="G99" s="21">
        <f>IF('Exp_3 (All)'!L99="","",'Exp_3 (All)'!L99)</f>
        <v>1</v>
      </c>
      <c r="H99" s="29">
        <f>IF('Exp_3 (All)'!N99="","",'Exp_3 (All)'!N99)</f>
        <v>1</v>
      </c>
      <c r="I99" s="21">
        <f>IF('Exp_3 (All)'!P99="","",'Exp_3 (All)'!P99)</f>
        <v>1</v>
      </c>
      <c r="J99" s="29">
        <f>IF('Exp_3 (All)'!R99="","",'Exp_3 (All)'!R99)</f>
        <v>1</v>
      </c>
      <c r="K99" s="21">
        <f>IF('Exp_3 (All)'!T99="","",'Exp_3 (All)'!T99)</f>
        <v>1</v>
      </c>
      <c r="L99" s="29">
        <f>IF('Exp_3 (All)'!V99="","",'Exp_3 (All)'!V99)</f>
        <v>1</v>
      </c>
      <c r="M99" s="21">
        <f>IF('Exp_3 (All)'!X99="","",'Exp_3 (All)'!X99)</f>
        <v>1</v>
      </c>
      <c r="N99" s="29">
        <f>IF('Exp_3 (All)'!Z99="","",'Exp_3 (All)'!Z99)</f>
        <v>1</v>
      </c>
      <c r="O99" s="21">
        <f>IF('Exp_3 (All)'!AB99="","",'Exp_3 (All)'!AB99)</f>
        <v>1</v>
      </c>
      <c r="P99" s="29">
        <f>IF('Exp_3 (All)'!AD99="","",'Exp_3 (All)'!AD99)</f>
        <v>1</v>
      </c>
      <c r="Q99" s="21">
        <f>IF('Exp_3 (All)'!AF99="","",'Exp_3 (All)'!AF99)</f>
        <v>1</v>
      </c>
      <c r="R99" s="29">
        <f>IF('Exp_3 (All)'!AH99="","",'Exp_3 (All)'!AH99)</f>
        <v>1</v>
      </c>
      <c r="S99" s="21">
        <f>IF('Exp_3 (All)'!AJ99="","",'Exp_3 (All)'!AJ99)</f>
        <v>1</v>
      </c>
      <c r="T99" s="29">
        <f>IF('Exp_3 (All)'!AL99="","",'Exp_3 (All)'!AL99)</f>
        <v>1</v>
      </c>
      <c r="U99" s="21">
        <f>IF('Exp_3 (All)'!AN99="","",'Exp_3 (All)'!AN99)</f>
        <v>1</v>
      </c>
      <c r="V99" s="29">
        <f>IF('Exp_3 (All)'!AP99="","",'Exp_3 (All)'!AP99)</f>
        <v>1</v>
      </c>
      <c r="W99" s="21">
        <f>IF('Exp_3 (All)'!AR99="","",'Exp_3 (All)'!AR99)</f>
        <v>1</v>
      </c>
      <c r="X99" s="29">
        <f>IF('Exp_3 (All)'!AT99="","",'Exp_3 (All)'!AT99)</f>
        <v>1</v>
      </c>
      <c r="Y99" s="23">
        <f t="shared" si="3"/>
        <v>23</v>
      </c>
      <c r="Z99" s="23">
        <f t="shared" si="4"/>
        <v>23</v>
      </c>
      <c r="AA99" s="50">
        <f t="shared" si="5"/>
        <v>1</v>
      </c>
    </row>
    <row r="100" spans="1:27" s="3" customFormat="1" x14ac:dyDescent="0.2">
      <c r="A100" s="7" t="str">
        <f>'Exp_3 (All)'!A100</f>
        <v>Cactus_14_PckErr1</v>
      </c>
      <c r="B100" s="29">
        <f>IF('Exp_3 (All)'!B100="","",'Exp_3 (All)'!B100)</f>
        <v>1</v>
      </c>
      <c r="C100" s="22">
        <f>IF('Exp_3 (All)'!D100="","",'Exp_3 (All)'!D100)</f>
        <v>1</v>
      </c>
      <c r="D100" s="29">
        <f>IF('Exp_3 (All)'!F100="","",'Exp_3 (All)'!F100)</f>
        <v>1</v>
      </c>
      <c r="E100" s="22">
        <f>IF('Exp_3 (All)'!H100="","",'Exp_3 (All)'!H100)</f>
        <v>1</v>
      </c>
      <c r="F100" s="29">
        <f>IF('Exp_3 (All)'!J100="","",'Exp_3 (All)'!J100)</f>
        <v>1</v>
      </c>
      <c r="G100" s="21">
        <f>IF('Exp_3 (All)'!L100="","",'Exp_3 (All)'!L100)</f>
        <v>1</v>
      </c>
      <c r="H100" s="29">
        <f>IF('Exp_3 (All)'!N100="","",'Exp_3 (All)'!N100)</f>
        <v>1</v>
      </c>
      <c r="I100" s="21">
        <f>IF('Exp_3 (All)'!P100="","",'Exp_3 (All)'!P100)</f>
        <v>1</v>
      </c>
      <c r="J100" s="29">
        <f>IF('Exp_3 (All)'!R100="","",'Exp_3 (All)'!R100)</f>
        <v>1</v>
      </c>
      <c r="K100" s="21">
        <f>IF('Exp_3 (All)'!T100="","",'Exp_3 (All)'!T100)</f>
        <v>1</v>
      </c>
      <c r="L100" s="29">
        <f>IF('Exp_3 (All)'!V100="","",'Exp_3 (All)'!V100)</f>
        <v>1</v>
      </c>
      <c r="M100" s="21">
        <f>IF('Exp_3 (All)'!X100="","",'Exp_3 (All)'!X100)</f>
        <v>1</v>
      </c>
      <c r="N100" s="29">
        <f>IF('Exp_3 (All)'!Z100="","",'Exp_3 (All)'!Z100)</f>
        <v>1</v>
      </c>
      <c r="O100" s="21">
        <f>IF('Exp_3 (All)'!AB100="","",'Exp_3 (All)'!AB100)</f>
        <v>1</v>
      </c>
      <c r="P100" s="29">
        <f>IF('Exp_3 (All)'!AD100="","",'Exp_3 (All)'!AD100)</f>
        <v>1</v>
      </c>
      <c r="Q100" s="21">
        <f>IF('Exp_3 (All)'!AF100="","",'Exp_3 (All)'!AF100)</f>
        <v>1</v>
      </c>
      <c r="R100" s="29">
        <f>IF('Exp_3 (All)'!AH100="","",'Exp_3 (All)'!AH100)</f>
        <v>1</v>
      </c>
      <c r="S100" s="21">
        <f>IF('Exp_3 (All)'!AJ100="","",'Exp_3 (All)'!AJ100)</f>
        <v>1</v>
      </c>
      <c r="T100" s="29">
        <f>IF('Exp_3 (All)'!AL100="","",'Exp_3 (All)'!AL100)</f>
        <v>1</v>
      </c>
      <c r="U100" s="21">
        <f>IF('Exp_3 (All)'!AN100="","",'Exp_3 (All)'!AN100)</f>
        <v>1</v>
      </c>
      <c r="V100" s="29">
        <f>IF('Exp_3 (All)'!AP100="","",'Exp_3 (All)'!AP100)</f>
        <v>1</v>
      </c>
      <c r="W100" s="21">
        <f>IF('Exp_3 (All)'!AR100="","",'Exp_3 (All)'!AR100)</f>
        <v>1</v>
      </c>
      <c r="X100" s="29">
        <f>IF('Exp_3 (All)'!AT100="","",'Exp_3 (All)'!AT100)</f>
        <v>1</v>
      </c>
      <c r="Y100" s="23">
        <f t="shared" si="3"/>
        <v>23</v>
      </c>
      <c r="Z100" s="23">
        <f t="shared" si="4"/>
        <v>23</v>
      </c>
      <c r="AA100" s="50">
        <f t="shared" si="5"/>
        <v>1</v>
      </c>
    </row>
    <row r="101" spans="1:27" s="3" customFormat="1" x14ac:dyDescent="0.2">
      <c r="A101" s="7" t="str">
        <f>'Exp_3 (All)'!A101</f>
        <v>Cactus_14_PckErr3</v>
      </c>
      <c r="B101" s="29">
        <f>IF('Exp_3 (All)'!B101="","",'Exp_3 (All)'!B101)</f>
        <v>1</v>
      </c>
      <c r="C101" s="22">
        <f>IF('Exp_3 (All)'!D101="","",'Exp_3 (All)'!D101)</f>
        <v>1</v>
      </c>
      <c r="D101" s="29">
        <f>IF('Exp_3 (All)'!F101="","",'Exp_3 (All)'!F101)</f>
        <v>1</v>
      </c>
      <c r="E101" s="22">
        <f>IF('Exp_3 (All)'!H101="","",'Exp_3 (All)'!H101)</f>
        <v>1</v>
      </c>
      <c r="F101" s="29">
        <f>IF('Exp_3 (All)'!J101="","",'Exp_3 (All)'!J101)</f>
        <v>1</v>
      </c>
      <c r="G101" s="21">
        <f>IF('Exp_3 (All)'!L101="","",'Exp_3 (All)'!L101)</f>
        <v>1</v>
      </c>
      <c r="H101" s="29">
        <f>IF('Exp_3 (All)'!N101="","",'Exp_3 (All)'!N101)</f>
        <v>1</v>
      </c>
      <c r="I101" s="21">
        <f>IF('Exp_3 (All)'!P101="","",'Exp_3 (All)'!P101)</f>
        <v>1</v>
      </c>
      <c r="J101" s="29">
        <f>IF('Exp_3 (All)'!R101="","",'Exp_3 (All)'!R101)</f>
        <v>1</v>
      </c>
      <c r="K101" s="21">
        <f>IF('Exp_3 (All)'!T101="","",'Exp_3 (All)'!T101)</f>
        <v>1</v>
      </c>
      <c r="L101" s="29">
        <f>IF('Exp_3 (All)'!V101="","",'Exp_3 (All)'!V101)</f>
        <v>1</v>
      </c>
      <c r="M101" s="21">
        <f>IF('Exp_3 (All)'!X101="","",'Exp_3 (All)'!X101)</f>
        <v>1</v>
      </c>
      <c r="N101" s="29">
        <f>IF('Exp_3 (All)'!Z101="","",'Exp_3 (All)'!Z101)</f>
        <v>1</v>
      </c>
      <c r="O101" s="21">
        <f>IF('Exp_3 (All)'!AB101="","",'Exp_3 (All)'!AB101)</f>
        <v>1</v>
      </c>
      <c r="P101" s="29">
        <f>IF('Exp_3 (All)'!AD101="","",'Exp_3 (All)'!AD101)</f>
        <v>1</v>
      </c>
      <c r="Q101" s="21">
        <f>IF('Exp_3 (All)'!AF101="","",'Exp_3 (All)'!AF101)</f>
        <v>1</v>
      </c>
      <c r="R101" s="29">
        <f>IF('Exp_3 (All)'!AH101="","",'Exp_3 (All)'!AH101)</f>
        <v>1</v>
      </c>
      <c r="S101" s="21">
        <f>IF('Exp_3 (All)'!AJ101="","",'Exp_3 (All)'!AJ101)</f>
        <v>1</v>
      </c>
      <c r="T101" s="29">
        <f>IF('Exp_3 (All)'!AL101="","",'Exp_3 (All)'!AL101)</f>
        <v>1</v>
      </c>
      <c r="U101" s="21">
        <f>IF('Exp_3 (All)'!AN101="","",'Exp_3 (All)'!AN101)</f>
        <v>1</v>
      </c>
      <c r="V101" s="29">
        <f>IF('Exp_3 (All)'!AP101="","",'Exp_3 (All)'!AP101)</f>
        <v>1</v>
      </c>
      <c r="W101" s="21">
        <f>IF('Exp_3 (All)'!AR101="","",'Exp_3 (All)'!AR101)</f>
        <v>1</v>
      </c>
      <c r="X101" s="29">
        <f>IF('Exp_3 (All)'!AT101="","",'Exp_3 (All)'!AT101)</f>
        <v>1</v>
      </c>
      <c r="Y101" s="23">
        <f t="shared" si="3"/>
        <v>23</v>
      </c>
      <c r="Z101" s="23">
        <f t="shared" si="4"/>
        <v>23</v>
      </c>
      <c r="AA101" s="50">
        <f t="shared" si="5"/>
        <v>1</v>
      </c>
    </row>
    <row r="102" spans="1:27" s="3" customFormat="1" x14ac:dyDescent="0.2">
      <c r="A102" s="7" t="str">
        <f>'Exp_3 (All)'!A102</f>
        <v>Cactus_15_PckErr1</v>
      </c>
      <c r="B102" s="29">
        <f>IF('Exp_3 (All)'!B102="","",'Exp_3 (All)'!B102)</f>
        <v>1</v>
      </c>
      <c r="C102" s="22">
        <f>IF('Exp_3 (All)'!D102="","",'Exp_3 (All)'!D102)</f>
        <v>1</v>
      </c>
      <c r="D102" s="29">
        <f>IF('Exp_3 (All)'!F102="","",'Exp_3 (All)'!F102)</f>
        <v>1</v>
      </c>
      <c r="E102" s="22">
        <f>IF('Exp_3 (All)'!H102="","",'Exp_3 (All)'!H102)</f>
        <v>1</v>
      </c>
      <c r="F102" s="29">
        <f>IF('Exp_3 (All)'!J102="","",'Exp_3 (All)'!J102)</f>
        <v>1</v>
      </c>
      <c r="G102" s="21">
        <f>IF('Exp_3 (All)'!L102="","",'Exp_3 (All)'!L102)</f>
        <v>1</v>
      </c>
      <c r="H102" s="29">
        <f>IF('Exp_3 (All)'!N102="","",'Exp_3 (All)'!N102)</f>
        <v>1</v>
      </c>
      <c r="I102" s="21">
        <f>IF('Exp_3 (All)'!P102="","",'Exp_3 (All)'!P102)</f>
        <v>1</v>
      </c>
      <c r="J102" s="29">
        <f>IF('Exp_3 (All)'!R102="","",'Exp_3 (All)'!R102)</f>
        <v>1</v>
      </c>
      <c r="K102" s="21">
        <f>IF('Exp_3 (All)'!T102="","",'Exp_3 (All)'!T102)</f>
        <v>1</v>
      </c>
      <c r="L102" s="29">
        <f>IF('Exp_3 (All)'!V102="","",'Exp_3 (All)'!V102)</f>
        <v>1</v>
      </c>
      <c r="M102" s="21">
        <f>IF('Exp_3 (All)'!X102="","",'Exp_3 (All)'!X102)</f>
        <v>1</v>
      </c>
      <c r="N102" s="29">
        <f>IF('Exp_3 (All)'!Z102="","",'Exp_3 (All)'!Z102)</f>
        <v>1</v>
      </c>
      <c r="O102" s="21">
        <f>IF('Exp_3 (All)'!AB102="","",'Exp_3 (All)'!AB102)</f>
        <v>1</v>
      </c>
      <c r="P102" s="29">
        <f>IF('Exp_3 (All)'!AD102="","",'Exp_3 (All)'!AD102)</f>
        <v>1</v>
      </c>
      <c r="Q102" s="21">
        <f>IF('Exp_3 (All)'!AF102="","",'Exp_3 (All)'!AF102)</f>
        <v>1</v>
      </c>
      <c r="R102" s="29">
        <f>IF('Exp_3 (All)'!AH102="","",'Exp_3 (All)'!AH102)</f>
        <v>1</v>
      </c>
      <c r="S102" s="21">
        <f>IF('Exp_3 (All)'!AJ102="","",'Exp_3 (All)'!AJ102)</f>
        <v>1</v>
      </c>
      <c r="T102" s="29">
        <f>IF('Exp_3 (All)'!AL102="","",'Exp_3 (All)'!AL102)</f>
        <v>1</v>
      </c>
      <c r="U102" s="21">
        <f>IF('Exp_3 (All)'!AN102="","",'Exp_3 (All)'!AN102)</f>
        <v>1</v>
      </c>
      <c r="V102" s="29">
        <f>IF('Exp_3 (All)'!AP102="","",'Exp_3 (All)'!AP102)</f>
        <v>1</v>
      </c>
      <c r="W102" s="21">
        <f>IF('Exp_3 (All)'!AR102="","",'Exp_3 (All)'!AR102)</f>
        <v>1</v>
      </c>
      <c r="X102" s="29">
        <f>IF('Exp_3 (All)'!AT102="","",'Exp_3 (All)'!AT102)</f>
        <v>1</v>
      </c>
      <c r="Y102" s="23">
        <f t="shared" si="3"/>
        <v>23</v>
      </c>
      <c r="Z102" s="23">
        <f t="shared" si="4"/>
        <v>23</v>
      </c>
      <c r="AA102" s="50">
        <f t="shared" si="5"/>
        <v>1</v>
      </c>
    </row>
    <row r="103" spans="1:27" s="3" customFormat="1" x14ac:dyDescent="0.2">
      <c r="A103" s="7" t="str">
        <f>'Exp_3 (All)'!A103</f>
        <v>Cactus_15_PckErr3</v>
      </c>
      <c r="B103" s="29">
        <f>IF('Exp_3 (All)'!B103="","",'Exp_3 (All)'!B103)</f>
        <v>1</v>
      </c>
      <c r="C103" s="22">
        <f>IF('Exp_3 (All)'!D103="","",'Exp_3 (All)'!D103)</f>
        <v>1</v>
      </c>
      <c r="D103" s="29">
        <f>IF('Exp_3 (All)'!F103="","",'Exp_3 (All)'!F103)</f>
        <v>1</v>
      </c>
      <c r="E103" s="22">
        <f>IF('Exp_3 (All)'!H103="","",'Exp_3 (All)'!H103)</f>
        <v>1</v>
      </c>
      <c r="F103" s="29">
        <f>IF('Exp_3 (All)'!J103="","",'Exp_3 (All)'!J103)</f>
        <v>1</v>
      </c>
      <c r="G103" s="21">
        <f>IF('Exp_3 (All)'!L103="","",'Exp_3 (All)'!L103)</f>
        <v>1</v>
      </c>
      <c r="H103" s="29">
        <f>IF('Exp_3 (All)'!N103="","",'Exp_3 (All)'!N103)</f>
        <v>1</v>
      </c>
      <c r="I103" s="21">
        <f>IF('Exp_3 (All)'!P103="","",'Exp_3 (All)'!P103)</f>
        <v>1</v>
      </c>
      <c r="J103" s="29">
        <f>IF('Exp_3 (All)'!R103="","",'Exp_3 (All)'!R103)</f>
        <v>1</v>
      </c>
      <c r="K103" s="21">
        <f>IF('Exp_3 (All)'!T103="","",'Exp_3 (All)'!T103)</f>
        <v>1</v>
      </c>
      <c r="L103" s="29">
        <f>IF('Exp_3 (All)'!V103="","",'Exp_3 (All)'!V103)</f>
        <v>1</v>
      </c>
      <c r="M103" s="21">
        <f>IF('Exp_3 (All)'!X103="","",'Exp_3 (All)'!X103)</f>
        <v>1</v>
      </c>
      <c r="N103" s="29">
        <f>IF('Exp_3 (All)'!Z103="","",'Exp_3 (All)'!Z103)</f>
        <v>1</v>
      </c>
      <c r="O103" s="21">
        <f>IF('Exp_3 (All)'!AB103="","",'Exp_3 (All)'!AB103)</f>
        <v>1</v>
      </c>
      <c r="P103" s="29">
        <f>IF('Exp_3 (All)'!AD103="","",'Exp_3 (All)'!AD103)</f>
        <v>1</v>
      </c>
      <c r="Q103" s="21">
        <f>IF('Exp_3 (All)'!AF103="","",'Exp_3 (All)'!AF103)</f>
        <v>1</v>
      </c>
      <c r="R103" s="29">
        <f>IF('Exp_3 (All)'!AH103="","",'Exp_3 (All)'!AH103)</f>
        <v>1</v>
      </c>
      <c r="S103" s="21">
        <f>IF('Exp_3 (All)'!AJ103="","",'Exp_3 (All)'!AJ103)</f>
        <v>1</v>
      </c>
      <c r="T103" s="29">
        <f>IF('Exp_3 (All)'!AL103="","",'Exp_3 (All)'!AL103)</f>
        <v>1</v>
      </c>
      <c r="U103" s="21">
        <f>IF('Exp_3 (All)'!AN103="","",'Exp_3 (All)'!AN103)</f>
        <v>1</v>
      </c>
      <c r="V103" s="29">
        <f>IF('Exp_3 (All)'!AP103="","",'Exp_3 (All)'!AP103)</f>
        <v>1</v>
      </c>
      <c r="W103" s="21">
        <f>IF('Exp_3 (All)'!AR103="","",'Exp_3 (All)'!AR103)</f>
        <v>1</v>
      </c>
      <c r="X103" s="29">
        <f>IF('Exp_3 (All)'!AT103="","",'Exp_3 (All)'!AT103)</f>
        <v>1</v>
      </c>
      <c r="Y103" s="23">
        <f t="shared" si="3"/>
        <v>23</v>
      </c>
      <c r="Z103" s="23">
        <f t="shared" si="4"/>
        <v>23</v>
      </c>
      <c r="AA103" s="50">
        <f t="shared" si="5"/>
        <v>1</v>
      </c>
    </row>
    <row r="104" spans="1:27" s="3" customFormat="1" x14ac:dyDescent="0.2">
      <c r="A104" s="7" t="str">
        <f>'Exp_3 (All)'!A104</f>
        <v>Basketball_0</v>
      </c>
      <c r="B104" s="29">
        <f>IF('Exp_3 (All)'!B104="","",'Exp_3 (All)'!B104)</f>
        <v>0</v>
      </c>
      <c r="C104" s="22">
        <f>IF('Exp_3 (All)'!D104="","",'Exp_3 (All)'!D104)</f>
        <v>0</v>
      </c>
      <c r="D104" s="29">
        <f>IF('Exp_3 (All)'!F104="","",'Exp_3 (All)'!F104)</f>
        <v>0</v>
      </c>
      <c r="E104" s="22">
        <f>IF('Exp_3 (All)'!H104="","",'Exp_3 (All)'!H104)</f>
        <v>0</v>
      </c>
      <c r="F104" s="29">
        <f>IF('Exp_3 (All)'!J104="","",'Exp_3 (All)'!J104)</f>
        <v>0</v>
      </c>
      <c r="G104" s="21">
        <f>IF('Exp_3 (All)'!L104="","",'Exp_3 (All)'!L104)</f>
        <v>0</v>
      </c>
      <c r="H104" s="29">
        <f>IF('Exp_3 (All)'!N104="","",'Exp_3 (All)'!N104)</f>
        <v>0</v>
      </c>
      <c r="I104" s="21">
        <f>IF('Exp_3 (All)'!P104="","",'Exp_3 (All)'!P104)</f>
        <v>0</v>
      </c>
      <c r="J104" s="29">
        <f>IF('Exp_3 (All)'!R104="","",'Exp_3 (All)'!R104)</f>
        <v>0</v>
      </c>
      <c r="K104" s="21">
        <f>IF('Exp_3 (All)'!T104="","",'Exp_3 (All)'!T104)</f>
        <v>0</v>
      </c>
      <c r="L104" s="29">
        <f>IF('Exp_3 (All)'!V104="","",'Exp_3 (All)'!V104)</f>
        <v>0</v>
      </c>
      <c r="M104" s="21">
        <f>IF('Exp_3 (All)'!X104="","",'Exp_3 (All)'!X104)</f>
        <v>0</v>
      </c>
      <c r="N104" s="29">
        <f>IF('Exp_3 (All)'!Z104="","",'Exp_3 (All)'!Z104)</f>
        <v>0</v>
      </c>
      <c r="O104" s="21">
        <f>IF('Exp_3 (All)'!AB104="","",'Exp_3 (All)'!AB104)</f>
        <v>1</v>
      </c>
      <c r="P104" s="29">
        <f>IF('Exp_3 (All)'!AD104="","",'Exp_3 (All)'!AD104)</f>
        <v>0</v>
      </c>
      <c r="Q104" s="21">
        <f>IF('Exp_3 (All)'!AF104="","",'Exp_3 (All)'!AF104)</f>
        <v>0</v>
      </c>
      <c r="R104" s="29">
        <f>IF('Exp_3 (All)'!AH104="","",'Exp_3 (All)'!AH104)</f>
        <v>0</v>
      </c>
      <c r="S104" s="21">
        <f>IF('Exp_3 (All)'!AJ104="","",'Exp_3 (All)'!AJ104)</f>
        <v>0</v>
      </c>
      <c r="T104" s="29">
        <f>IF('Exp_3 (All)'!AL104="","",'Exp_3 (All)'!AL104)</f>
        <v>0</v>
      </c>
      <c r="U104" s="21">
        <f>IF('Exp_3 (All)'!AN104="","",'Exp_3 (All)'!AN104)</f>
        <v>0</v>
      </c>
      <c r="V104" s="29">
        <f>IF('Exp_3 (All)'!AP104="","",'Exp_3 (All)'!AP104)</f>
        <v>0</v>
      </c>
      <c r="W104" s="21">
        <f>IF('Exp_3 (All)'!AR104="","",'Exp_3 (All)'!AR104)</f>
        <v>1</v>
      </c>
      <c r="X104" s="29">
        <f>IF('Exp_3 (All)'!AT104="","",'Exp_3 (All)'!AT104)</f>
        <v>0</v>
      </c>
      <c r="Y104" s="23">
        <f t="shared" si="3"/>
        <v>23</v>
      </c>
      <c r="Z104" s="23">
        <f t="shared" si="4"/>
        <v>2</v>
      </c>
      <c r="AA104" s="50">
        <f t="shared" si="5"/>
        <v>8.6956521739130432E-2</v>
      </c>
    </row>
    <row r="105" spans="1:27" s="3" customFormat="1" x14ac:dyDescent="0.2">
      <c r="A105" s="7" t="str">
        <f>'Exp_3 (All)'!A105</f>
        <v>Basketball_3</v>
      </c>
      <c r="B105" s="29">
        <f>IF('Exp_3 (All)'!B105="","",'Exp_3 (All)'!B105)</f>
        <v>0</v>
      </c>
      <c r="C105" s="22">
        <f>IF('Exp_3 (All)'!D105="","",'Exp_3 (All)'!D105)</f>
        <v>0</v>
      </c>
      <c r="D105" s="29">
        <f>IF('Exp_3 (All)'!F105="","",'Exp_3 (All)'!F105)</f>
        <v>1</v>
      </c>
      <c r="E105" s="22">
        <f>IF('Exp_3 (All)'!H105="","",'Exp_3 (All)'!H105)</f>
        <v>1</v>
      </c>
      <c r="F105" s="29">
        <f>IF('Exp_3 (All)'!J105="","",'Exp_3 (All)'!J105)</f>
        <v>1</v>
      </c>
      <c r="G105" s="21">
        <f>IF('Exp_3 (All)'!L105="","",'Exp_3 (All)'!L105)</f>
        <v>1</v>
      </c>
      <c r="H105" s="29">
        <f>IF('Exp_3 (All)'!N105="","",'Exp_3 (All)'!N105)</f>
        <v>1</v>
      </c>
      <c r="I105" s="21">
        <f>IF('Exp_3 (All)'!P105="","",'Exp_3 (All)'!P105)</f>
        <v>1</v>
      </c>
      <c r="J105" s="29">
        <f>IF('Exp_3 (All)'!R105="","",'Exp_3 (All)'!R105)</f>
        <v>1</v>
      </c>
      <c r="K105" s="21">
        <f>IF('Exp_3 (All)'!T105="","",'Exp_3 (All)'!T105)</f>
        <v>1</v>
      </c>
      <c r="L105" s="29">
        <f>IF('Exp_3 (All)'!V105="","",'Exp_3 (All)'!V105)</f>
        <v>1</v>
      </c>
      <c r="M105" s="21">
        <f>IF('Exp_3 (All)'!X105="","",'Exp_3 (All)'!X105)</f>
        <v>0</v>
      </c>
      <c r="N105" s="29">
        <f>IF('Exp_3 (All)'!Z105="","",'Exp_3 (All)'!Z105)</f>
        <v>1</v>
      </c>
      <c r="O105" s="21">
        <f>IF('Exp_3 (All)'!AB105="","",'Exp_3 (All)'!AB105)</f>
        <v>1</v>
      </c>
      <c r="P105" s="29">
        <f>IF('Exp_3 (All)'!AD105="","",'Exp_3 (All)'!AD105)</f>
        <v>1</v>
      </c>
      <c r="Q105" s="21">
        <f>IF('Exp_3 (All)'!AF105="","",'Exp_3 (All)'!AF105)</f>
        <v>0</v>
      </c>
      <c r="R105" s="29">
        <f>IF('Exp_3 (All)'!AH105="","",'Exp_3 (All)'!AH105)</f>
        <v>1</v>
      </c>
      <c r="S105" s="21">
        <f>IF('Exp_3 (All)'!AJ105="","",'Exp_3 (All)'!AJ105)</f>
        <v>1</v>
      </c>
      <c r="T105" s="29">
        <f>IF('Exp_3 (All)'!AL105="","",'Exp_3 (All)'!AL105)</f>
        <v>1</v>
      </c>
      <c r="U105" s="21">
        <f>IF('Exp_3 (All)'!AN105="","",'Exp_3 (All)'!AN105)</f>
        <v>1</v>
      </c>
      <c r="V105" s="29">
        <f>IF('Exp_3 (All)'!AP105="","",'Exp_3 (All)'!AP105)</f>
        <v>1</v>
      </c>
      <c r="W105" s="21">
        <f>IF('Exp_3 (All)'!AR105="","",'Exp_3 (All)'!AR105)</f>
        <v>1</v>
      </c>
      <c r="X105" s="29">
        <f>IF('Exp_3 (All)'!AT105="","",'Exp_3 (All)'!AT105)</f>
        <v>0</v>
      </c>
      <c r="Y105" s="23">
        <f t="shared" si="3"/>
        <v>23</v>
      </c>
      <c r="Z105" s="23">
        <f t="shared" si="4"/>
        <v>18</v>
      </c>
      <c r="AA105" s="50">
        <f t="shared" si="5"/>
        <v>0.78260869565217395</v>
      </c>
    </row>
    <row r="106" spans="1:27" s="3" customFormat="1" x14ac:dyDescent="0.2">
      <c r="A106" s="7" t="str">
        <f>'Exp_3 (All)'!A106</f>
        <v>Basketball_12</v>
      </c>
      <c r="B106" s="29">
        <f>IF('Exp_3 (All)'!B106="","",'Exp_3 (All)'!B106)</f>
        <v>1</v>
      </c>
      <c r="C106" s="22">
        <f>IF('Exp_3 (All)'!D106="","",'Exp_3 (All)'!D106)</f>
        <v>1</v>
      </c>
      <c r="D106" s="29">
        <f>IF('Exp_3 (All)'!F106="","",'Exp_3 (All)'!F106)</f>
        <v>1</v>
      </c>
      <c r="E106" s="22">
        <f>IF('Exp_3 (All)'!H106="","",'Exp_3 (All)'!H106)</f>
        <v>1</v>
      </c>
      <c r="F106" s="29">
        <f>IF('Exp_3 (All)'!J106="","",'Exp_3 (All)'!J106)</f>
        <v>1</v>
      </c>
      <c r="G106" s="21">
        <f>IF('Exp_3 (All)'!L106="","",'Exp_3 (All)'!L106)</f>
        <v>1</v>
      </c>
      <c r="H106" s="29">
        <f>IF('Exp_3 (All)'!N106="","",'Exp_3 (All)'!N106)</f>
        <v>1</v>
      </c>
      <c r="I106" s="21">
        <f>IF('Exp_3 (All)'!P106="","",'Exp_3 (All)'!P106)</f>
        <v>1</v>
      </c>
      <c r="J106" s="29">
        <f>IF('Exp_3 (All)'!R106="","",'Exp_3 (All)'!R106)</f>
        <v>1</v>
      </c>
      <c r="K106" s="21">
        <f>IF('Exp_3 (All)'!T106="","",'Exp_3 (All)'!T106)</f>
        <v>1</v>
      </c>
      <c r="L106" s="29">
        <f>IF('Exp_3 (All)'!V106="","",'Exp_3 (All)'!V106)</f>
        <v>1</v>
      </c>
      <c r="M106" s="21">
        <f>IF('Exp_3 (All)'!X106="","",'Exp_3 (All)'!X106)</f>
        <v>1</v>
      </c>
      <c r="N106" s="29">
        <f>IF('Exp_3 (All)'!Z106="","",'Exp_3 (All)'!Z106)</f>
        <v>1</v>
      </c>
      <c r="O106" s="21">
        <f>IF('Exp_3 (All)'!AB106="","",'Exp_3 (All)'!AB106)</f>
        <v>1</v>
      </c>
      <c r="P106" s="29">
        <f>IF('Exp_3 (All)'!AD106="","",'Exp_3 (All)'!AD106)</f>
        <v>1</v>
      </c>
      <c r="Q106" s="21">
        <f>IF('Exp_3 (All)'!AF106="","",'Exp_3 (All)'!AF106)</f>
        <v>1</v>
      </c>
      <c r="R106" s="29">
        <f>IF('Exp_3 (All)'!AH106="","",'Exp_3 (All)'!AH106)</f>
        <v>1</v>
      </c>
      <c r="S106" s="21">
        <f>IF('Exp_3 (All)'!AJ106="","",'Exp_3 (All)'!AJ106)</f>
        <v>1</v>
      </c>
      <c r="T106" s="29">
        <f>IF('Exp_3 (All)'!AL106="","",'Exp_3 (All)'!AL106)</f>
        <v>1</v>
      </c>
      <c r="U106" s="21">
        <f>IF('Exp_3 (All)'!AN106="","",'Exp_3 (All)'!AN106)</f>
        <v>1</v>
      </c>
      <c r="V106" s="29">
        <f>IF('Exp_3 (All)'!AP106="","",'Exp_3 (All)'!AP106)</f>
        <v>1</v>
      </c>
      <c r="W106" s="21">
        <f>IF('Exp_3 (All)'!AR106="","",'Exp_3 (All)'!AR106)</f>
        <v>1</v>
      </c>
      <c r="X106" s="29">
        <f>IF('Exp_3 (All)'!AT106="","",'Exp_3 (All)'!AT106)</f>
        <v>1</v>
      </c>
      <c r="Y106" s="23">
        <f t="shared" si="3"/>
        <v>23</v>
      </c>
      <c r="Z106" s="23">
        <f t="shared" si="4"/>
        <v>23</v>
      </c>
      <c r="AA106" s="50">
        <f t="shared" si="5"/>
        <v>1</v>
      </c>
    </row>
    <row r="107" spans="1:27" s="3" customFormat="1" x14ac:dyDescent="0.2">
      <c r="A107" s="7" t="str">
        <f>'Exp_3 (All)'!A107</f>
        <v>Basketball_0_PckErr3</v>
      </c>
      <c r="B107" s="29">
        <f>IF('Exp_3 (All)'!B107="","",'Exp_3 (All)'!B107)</f>
        <v>1</v>
      </c>
      <c r="C107" s="22">
        <f>IF('Exp_3 (All)'!D107="","",'Exp_3 (All)'!D107)</f>
        <v>1</v>
      </c>
      <c r="D107" s="29">
        <f>IF('Exp_3 (All)'!F107="","",'Exp_3 (All)'!F107)</f>
        <v>1</v>
      </c>
      <c r="E107" s="22">
        <f>IF('Exp_3 (All)'!H107="","",'Exp_3 (All)'!H107)</f>
        <v>1</v>
      </c>
      <c r="F107" s="29">
        <f>IF('Exp_3 (All)'!J107="","",'Exp_3 (All)'!J107)</f>
        <v>1</v>
      </c>
      <c r="G107" s="21">
        <f>IF('Exp_3 (All)'!L107="","",'Exp_3 (All)'!L107)</f>
        <v>1</v>
      </c>
      <c r="H107" s="29">
        <f>IF('Exp_3 (All)'!N107="","",'Exp_3 (All)'!N107)</f>
        <v>1</v>
      </c>
      <c r="I107" s="21">
        <f>IF('Exp_3 (All)'!P107="","",'Exp_3 (All)'!P107)</f>
        <v>1</v>
      </c>
      <c r="J107" s="29">
        <f>IF('Exp_3 (All)'!R107="","",'Exp_3 (All)'!R107)</f>
        <v>1</v>
      </c>
      <c r="K107" s="21">
        <f>IF('Exp_3 (All)'!T107="","",'Exp_3 (All)'!T107)</f>
        <v>1</v>
      </c>
      <c r="L107" s="29">
        <f>IF('Exp_3 (All)'!V107="","",'Exp_3 (All)'!V107)</f>
        <v>1</v>
      </c>
      <c r="M107" s="21">
        <f>IF('Exp_3 (All)'!X107="","",'Exp_3 (All)'!X107)</f>
        <v>1</v>
      </c>
      <c r="N107" s="29">
        <f>IF('Exp_3 (All)'!Z107="","",'Exp_3 (All)'!Z107)</f>
        <v>1</v>
      </c>
      <c r="O107" s="21">
        <f>IF('Exp_3 (All)'!AB107="","",'Exp_3 (All)'!AB107)</f>
        <v>1</v>
      </c>
      <c r="P107" s="29">
        <f>IF('Exp_3 (All)'!AD107="","",'Exp_3 (All)'!AD107)</f>
        <v>1</v>
      </c>
      <c r="Q107" s="21">
        <f>IF('Exp_3 (All)'!AF107="","",'Exp_3 (All)'!AF107)</f>
        <v>1</v>
      </c>
      <c r="R107" s="29">
        <f>IF('Exp_3 (All)'!AH107="","",'Exp_3 (All)'!AH107)</f>
        <v>1</v>
      </c>
      <c r="S107" s="21">
        <f>IF('Exp_3 (All)'!AJ107="","",'Exp_3 (All)'!AJ107)</f>
        <v>1</v>
      </c>
      <c r="T107" s="29">
        <f>IF('Exp_3 (All)'!AL107="","",'Exp_3 (All)'!AL107)</f>
        <v>1</v>
      </c>
      <c r="U107" s="21">
        <f>IF('Exp_3 (All)'!AN107="","",'Exp_3 (All)'!AN107)</f>
        <v>1</v>
      </c>
      <c r="V107" s="29">
        <f>IF('Exp_3 (All)'!AP107="","",'Exp_3 (All)'!AP107)</f>
        <v>1</v>
      </c>
      <c r="W107" s="21">
        <f>IF('Exp_3 (All)'!AR107="","",'Exp_3 (All)'!AR107)</f>
        <v>1</v>
      </c>
      <c r="X107" s="29">
        <f>IF('Exp_3 (All)'!AT107="","",'Exp_3 (All)'!AT107)</f>
        <v>1</v>
      </c>
      <c r="Y107" s="23">
        <f t="shared" si="3"/>
        <v>23</v>
      </c>
      <c r="Z107" s="23">
        <f t="shared" si="4"/>
        <v>23</v>
      </c>
      <c r="AA107" s="50">
        <f t="shared" si="5"/>
        <v>1</v>
      </c>
    </row>
    <row r="108" spans="1:27" s="3" customFormat="1" x14ac:dyDescent="0.2">
      <c r="A108" s="7" t="str">
        <f>'Exp_3 (All)'!A108</f>
        <v>Basketball_2_PckErr1</v>
      </c>
      <c r="B108" s="29">
        <f>IF('Exp_3 (All)'!B108="","",'Exp_3 (All)'!B108)</f>
        <v>1</v>
      </c>
      <c r="C108" s="22">
        <f>IF('Exp_3 (All)'!D108="","",'Exp_3 (All)'!D108)</f>
        <v>1</v>
      </c>
      <c r="D108" s="29">
        <f>IF('Exp_3 (All)'!F108="","",'Exp_3 (All)'!F108)</f>
        <v>1</v>
      </c>
      <c r="E108" s="22">
        <f>IF('Exp_3 (All)'!H108="","",'Exp_3 (All)'!H108)</f>
        <v>1</v>
      </c>
      <c r="F108" s="29">
        <f>IF('Exp_3 (All)'!J108="","",'Exp_3 (All)'!J108)</f>
        <v>1</v>
      </c>
      <c r="G108" s="21">
        <f>IF('Exp_3 (All)'!L108="","",'Exp_3 (All)'!L108)</f>
        <v>1</v>
      </c>
      <c r="H108" s="29">
        <f>IF('Exp_3 (All)'!N108="","",'Exp_3 (All)'!N108)</f>
        <v>1</v>
      </c>
      <c r="I108" s="21">
        <f>IF('Exp_3 (All)'!P108="","",'Exp_3 (All)'!P108)</f>
        <v>1</v>
      </c>
      <c r="J108" s="29">
        <f>IF('Exp_3 (All)'!R108="","",'Exp_3 (All)'!R108)</f>
        <v>1</v>
      </c>
      <c r="K108" s="21">
        <f>IF('Exp_3 (All)'!T108="","",'Exp_3 (All)'!T108)</f>
        <v>1</v>
      </c>
      <c r="L108" s="29">
        <f>IF('Exp_3 (All)'!V108="","",'Exp_3 (All)'!V108)</f>
        <v>1</v>
      </c>
      <c r="M108" s="21">
        <f>IF('Exp_3 (All)'!X108="","",'Exp_3 (All)'!X108)</f>
        <v>1</v>
      </c>
      <c r="N108" s="29">
        <f>IF('Exp_3 (All)'!Z108="","",'Exp_3 (All)'!Z108)</f>
        <v>1</v>
      </c>
      <c r="O108" s="21">
        <f>IF('Exp_3 (All)'!AB108="","",'Exp_3 (All)'!AB108)</f>
        <v>1</v>
      </c>
      <c r="P108" s="29">
        <f>IF('Exp_3 (All)'!AD108="","",'Exp_3 (All)'!AD108)</f>
        <v>1</v>
      </c>
      <c r="Q108" s="21">
        <f>IF('Exp_3 (All)'!AF108="","",'Exp_3 (All)'!AF108)</f>
        <v>1</v>
      </c>
      <c r="R108" s="29">
        <f>IF('Exp_3 (All)'!AH108="","",'Exp_3 (All)'!AH108)</f>
        <v>1</v>
      </c>
      <c r="S108" s="21">
        <f>IF('Exp_3 (All)'!AJ108="","",'Exp_3 (All)'!AJ108)</f>
        <v>1</v>
      </c>
      <c r="T108" s="29">
        <f>IF('Exp_3 (All)'!AL108="","",'Exp_3 (All)'!AL108)</f>
        <v>1</v>
      </c>
      <c r="U108" s="21">
        <f>IF('Exp_3 (All)'!AN108="","",'Exp_3 (All)'!AN108)</f>
        <v>1</v>
      </c>
      <c r="V108" s="29">
        <f>IF('Exp_3 (All)'!AP108="","",'Exp_3 (All)'!AP108)</f>
        <v>1</v>
      </c>
      <c r="W108" s="21">
        <f>IF('Exp_3 (All)'!AR108="","",'Exp_3 (All)'!AR108)</f>
        <v>1</v>
      </c>
      <c r="X108" s="29">
        <f>IF('Exp_3 (All)'!AT108="","",'Exp_3 (All)'!AT108)</f>
        <v>1</v>
      </c>
      <c r="Y108" s="23">
        <f t="shared" si="3"/>
        <v>23</v>
      </c>
      <c r="Z108" s="23">
        <f t="shared" si="4"/>
        <v>23</v>
      </c>
      <c r="AA108" s="50">
        <f t="shared" si="5"/>
        <v>1</v>
      </c>
    </row>
    <row r="109" spans="1:27" s="3" customFormat="1" x14ac:dyDescent="0.2">
      <c r="A109" s="7" t="str">
        <f>'Exp_3 (All)'!A109</f>
        <v>Basketball_2_PckErr3</v>
      </c>
      <c r="B109" s="29">
        <f>IF('Exp_3 (All)'!B109="","",'Exp_3 (All)'!B109)</f>
        <v>1</v>
      </c>
      <c r="C109" s="22">
        <f>IF('Exp_3 (All)'!D109="","",'Exp_3 (All)'!D109)</f>
        <v>1</v>
      </c>
      <c r="D109" s="29">
        <f>IF('Exp_3 (All)'!F109="","",'Exp_3 (All)'!F109)</f>
        <v>1</v>
      </c>
      <c r="E109" s="22">
        <f>IF('Exp_3 (All)'!H109="","",'Exp_3 (All)'!H109)</f>
        <v>1</v>
      </c>
      <c r="F109" s="29">
        <f>IF('Exp_3 (All)'!J109="","",'Exp_3 (All)'!J109)</f>
        <v>1</v>
      </c>
      <c r="G109" s="21">
        <f>IF('Exp_3 (All)'!L109="","",'Exp_3 (All)'!L109)</f>
        <v>1</v>
      </c>
      <c r="H109" s="29">
        <f>IF('Exp_3 (All)'!N109="","",'Exp_3 (All)'!N109)</f>
        <v>1</v>
      </c>
      <c r="I109" s="21">
        <f>IF('Exp_3 (All)'!P109="","",'Exp_3 (All)'!P109)</f>
        <v>1</v>
      </c>
      <c r="J109" s="29">
        <f>IF('Exp_3 (All)'!R109="","",'Exp_3 (All)'!R109)</f>
        <v>1</v>
      </c>
      <c r="K109" s="21">
        <f>IF('Exp_3 (All)'!T109="","",'Exp_3 (All)'!T109)</f>
        <v>1</v>
      </c>
      <c r="L109" s="29">
        <f>IF('Exp_3 (All)'!V109="","",'Exp_3 (All)'!V109)</f>
        <v>1</v>
      </c>
      <c r="M109" s="21">
        <f>IF('Exp_3 (All)'!X109="","",'Exp_3 (All)'!X109)</f>
        <v>1</v>
      </c>
      <c r="N109" s="29">
        <f>IF('Exp_3 (All)'!Z109="","",'Exp_3 (All)'!Z109)</f>
        <v>1</v>
      </c>
      <c r="O109" s="21">
        <f>IF('Exp_3 (All)'!AB109="","",'Exp_3 (All)'!AB109)</f>
        <v>1</v>
      </c>
      <c r="P109" s="29">
        <f>IF('Exp_3 (All)'!AD109="","",'Exp_3 (All)'!AD109)</f>
        <v>1</v>
      </c>
      <c r="Q109" s="21">
        <f>IF('Exp_3 (All)'!AF109="","",'Exp_3 (All)'!AF109)</f>
        <v>1</v>
      </c>
      <c r="R109" s="29">
        <f>IF('Exp_3 (All)'!AH109="","",'Exp_3 (All)'!AH109)</f>
        <v>1</v>
      </c>
      <c r="S109" s="21">
        <f>IF('Exp_3 (All)'!AJ109="","",'Exp_3 (All)'!AJ109)</f>
        <v>1</v>
      </c>
      <c r="T109" s="29">
        <f>IF('Exp_3 (All)'!AL109="","",'Exp_3 (All)'!AL109)</f>
        <v>1</v>
      </c>
      <c r="U109" s="21">
        <f>IF('Exp_3 (All)'!AN109="","",'Exp_3 (All)'!AN109)</f>
        <v>1</v>
      </c>
      <c r="V109" s="29">
        <f>IF('Exp_3 (All)'!AP109="","",'Exp_3 (All)'!AP109)</f>
        <v>1</v>
      </c>
      <c r="W109" s="21">
        <f>IF('Exp_3 (All)'!AR109="","",'Exp_3 (All)'!AR109)</f>
        <v>1</v>
      </c>
      <c r="X109" s="29">
        <f>IF('Exp_3 (All)'!AT109="","",'Exp_3 (All)'!AT109)</f>
        <v>1</v>
      </c>
      <c r="Y109" s="23">
        <f t="shared" si="3"/>
        <v>23</v>
      </c>
      <c r="Z109" s="23">
        <f t="shared" si="4"/>
        <v>23</v>
      </c>
      <c r="AA109" s="50">
        <f t="shared" si="5"/>
        <v>1</v>
      </c>
    </row>
    <row r="110" spans="1:27" s="3" customFormat="1" x14ac:dyDescent="0.2">
      <c r="A110" s="7" t="str">
        <f>'Exp_3 (All)'!A110</f>
        <v>Basketball_3_PckErr1</v>
      </c>
      <c r="B110" s="29">
        <f>IF('Exp_3 (All)'!B110="","",'Exp_3 (All)'!B110)</f>
        <v>1</v>
      </c>
      <c r="C110" s="22">
        <f>IF('Exp_3 (All)'!D110="","",'Exp_3 (All)'!D110)</f>
        <v>1</v>
      </c>
      <c r="D110" s="29">
        <f>IF('Exp_3 (All)'!F110="","",'Exp_3 (All)'!F110)</f>
        <v>1</v>
      </c>
      <c r="E110" s="22">
        <f>IF('Exp_3 (All)'!H110="","",'Exp_3 (All)'!H110)</f>
        <v>1</v>
      </c>
      <c r="F110" s="29">
        <f>IF('Exp_3 (All)'!J110="","",'Exp_3 (All)'!J110)</f>
        <v>1</v>
      </c>
      <c r="G110" s="21">
        <f>IF('Exp_3 (All)'!L110="","",'Exp_3 (All)'!L110)</f>
        <v>1</v>
      </c>
      <c r="H110" s="29">
        <f>IF('Exp_3 (All)'!N110="","",'Exp_3 (All)'!N110)</f>
        <v>1</v>
      </c>
      <c r="I110" s="21">
        <f>IF('Exp_3 (All)'!P110="","",'Exp_3 (All)'!P110)</f>
        <v>1</v>
      </c>
      <c r="J110" s="29">
        <f>IF('Exp_3 (All)'!R110="","",'Exp_3 (All)'!R110)</f>
        <v>1</v>
      </c>
      <c r="K110" s="21">
        <f>IF('Exp_3 (All)'!T110="","",'Exp_3 (All)'!T110)</f>
        <v>1</v>
      </c>
      <c r="L110" s="29">
        <f>IF('Exp_3 (All)'!V110="","",'Exp_3 (All)'!V110)</f>
        <v>1</v>
      </c>
      <c r="M110" s="21">
        <f>IF('Exp_3 (All)'!X110="","",'Exp_3 (All)'!X110)</f>
        <v>1</v>
      </c>
      <c r="N110" s="29">
        <f>IF('Exp_3 (All)'!Z110="","",'Exp_3 (All)'!Z110)</f>
        <v>1</v>
      </c>
      <c r="O110" s="21">
        <f>IF('Exp_3 (All)'!AB110="","",'Exp_3 (All)'!AB110)</f>
        <v>1</v>
      </c>
      <c r="P110" s="29">
        <f>IF('Exp_3 (All)'!AD110="","",'Exp_3 (All)'!AD110)</f>
        <v>1</v>
      </c>
      <c r="Q110" s="21">
        <f>IF('Exp_3 (All)'!AF110="","",'Exp_3 (All)'!AF110)</f>
        <v>1</v>
      </c>
      <c r="R110" s="29">
        <f>IF('Exp_3 (All)'!AH110="","",'Exp_3 (All)'!AH110)</f>
        <v>1</v>
      </c>
      <c r="S110" s="21">
        <f>IF('Exp_3 (All)'!AJ110="","",'Exp_3 (All)'!AJ110)</f>
        <v>1</v>
      </c>
      <c r="T110" s="29">
        <f>IF('Exp_3 (All)'!AL110="","",'Exp_3 (All)'!AL110)</f>
        <v>1</v>
      </c>
      <c r="U110" s="21">
        <f>IF('Exp_3 (All)'!AN110="","",'Exp_3 (All)'!AN110)</f>
        <v>1</v>
      </c>
      <c r="V110" s="29">
        <f>IF('Exp_3 (All)'!AP110="","",'Exp_3 (All)'!AP110)</f>
        <v>1</v>
      </c>
      <c r="W110" s="21">
        <f>IF('Exp_3 (All)'!AR110="","",'Exp_3 (All)'!AR110)</f>
        <v>1</v>
      </c>
      <c r="X110" s="29">
        <f>IF('Exp_3 (All)'!AT110="","",'Exp_3 (All)'!AT110)</f>
        <v>1</v>
      </c>
      <c r="Y110" s="23">
        <f t="shared" si="3"/>
        <v>23</v>
      </c>
      <c r="Z110" s="23">
        <f t="shared" si="4"/>
        <v>23</v>
      </c>
      <c r="AA110" s="50">
        <f t="shared" si="5"/>
        <v>1</v>
      </c>
    </row>
    <row r="111" spans="1:27" s="3" customFormat="1" x14ac:dyDescent="0.2">
      <c r="A111" s="7" t="str">
        <f>'Exp_3 (All)'!A111</f>
        <v>Basketball_3_PckErr3</v>
      </c>
      <c r="B111" s="29">
        <f>IF('Exp_3 (All)'!B111="","",'Exp_3 (All)'!B111)</f>
        <v>1</v>
      </c>
      <c r="C111" s="22">
        <f>IF('Exp_3 (All)'!D111="","",'Exp_3 (All)'!D111)</f>
        <v>1</v>
      </c>
      <c r="D111" s="29">
        <f>IF('Exp_3 (All)'!F111="","",'Exp_3 (All)'!F111)</f>
        <v>1</v>
      </c>
      <c r="E111" s="22">
        <f>IF('Exp_3 (All)'!H111="","",'Exp_3 (All)'!H111)</f>
        <v>1</v>
      </c>
      <c r="F111" s="29">
        <f>IF('Exp_3 (All)'!J111="","",'Exp_3 (All)'!J111)</f>
        <v>1</v>
      </c>
      <c r="G111" s="21">
        <f>IF('Exp_3 (All)'!L111="","",'Exp_3 (All)'!L111)</f>
        <v>1</v>
      </c>
      <c r="H111" s="29">
        <f>IF('Exp_3 (All)'!N111="","",'Exp_3 (All)'!N111)</f>
        <v>1</v>
      </c>
      <c r="I111" s="21">
        <f>IF('Exp_3 (All)'!P111="","",'Exp_3 (All)'!P111)</f>
        <v>1</v>
      </c>
      <c r="J111" s="29">
        <f>IF('Exp_3 (All)'!R111="","",'Exp_3 (All)'!R111)</f>
        <v>1</v>
      </c>
      <c r="K111" s="21">
        <f>IF('Exp_3 (All)'!T111="","",'Exp_3 (All)'!T111)</f>
        <v>1</v>
      </c>
      <c r="L111" s="29">
        <f>IF('Exp_3 (All)'!V111="","",'Exp_3 (All)'!V111)</f>
        <v>1</v>
      </c>
      <c r="M111" s="21">
        <f>IF('Exp_3 (All)'!X111="","",'Exp_3 (All)'!X111)</f>
        <v>1</v>
      </c>
      <c r="N111" s="29">
        <f>IF('Exp_3 (All)'!Z111="","",'Exp_3 (All)'!Z111)</f>
        <v>1</v>
      </c>
      <c r="O111" s="21">
        <f>IF('Exp_3 (All)'!AB111="","",'Exp_3 (All)'!AB111)</f>
        <v>1</v>
      </c>
      <c r="P111" s="29">
        <f>IF('Exp_3 (All)'!AD111="","",'Exp_3 (All)'!AD111)</f>
        <v>1</v>
      </c>
      <c r="Q111" s="21">
        <f>IF('Exp_3 (All)'!AF111="","",'Exp_3 (All)'!AF111)</f>
        <v>1</v>
      </c>
      <c r="R111" s="29">
        <f>IF('Exp_3 (All)'!AH111="","",'Exp_3 (All)'!AH111)</f>
        <v>1</v>
      </c>
      <c r="S111" s="21">
        <f>IF('Exp_3 (All)'!AJ111="","",'Exp_3 (All)'!AJ111)</f>
        <v>1</v>
      </c>
      <c r="T111" s="29">
        <f>IF('Exp_3 (All)'!AL111="","",'Exp_3 (All)'!AL111)</f>
        <v>1</v>
      </c>
      <c r="U111" s="21">
        <f>IF('Exp_3 (All)'!AN111="","",'Exp_3 (All)'!AN111)</f>
        <v>1</v>
      </c>
      <c r="V111" s="29">
        <f>IF('Exp_3 (All)'!AP111="","",'Exp_3 (All)'!AP111)</f>
        <v>1</v>
      </c>
      <c r="W111" s="21">
        <f>IF('Exp_3 (All)'!AR111="","",'Exp_3 (All)'!AR111)</f>
        <v>1</v>
      </c>
      <c r="X111" s="29">
        <f>IF('Exp_3 (All)'!AT111="","",'Exp_3 (All)'!AT111)</f>
        <v>1</v>
      </c>
      <c r="Y111" s="23">
        <f t="shared" si="3"/>
        <v>23</v>
      </c>
      <c r="Z111" s="23">
        <f t="shared" si="4"/>
        <v>23</v>
      </c>
      <c r="AA111" s="50">
        <f t="shared" si="5"/>
        <v>1</v>
      </c>
    </row>
    <row r="112" spans="1:27" s="3" customFormat="1" x14ac:dyDescent="0.2">
      <c r="A112" s="7" t="str">
        <f>'Exp_3 (All)'!A112</f>
        <v>Basketball_8_PckErr1</v>
      </c>
      <c r="B112" s="29">
        <f>IF('Exp_3 (All)'!B112="","",'Exp_3 (All)'!B112)</f>
        <v>0</v>
      </c>
      <c r="C112" s="22">
        <f>IF('Exp_3 (All)'!D112="","",'Exp_3 (All)'!D112)</f>
        <v>1</v>
      </c>
      <c r="D112" s="29">
        <f>IF('Exp_3 (All)'!F112="","",'Exp_3 (All)'!F112)</f>
        <v>1</v>
      </c>
      <c r="E112" s="22">
        <f>IF('Exp_3 (All)'!H112="","",'Exp_3 (All)'!H112)</f>
        <v>1</v>
      </c>
      <c r="F112" s="29">
        <f>IF('Exp_3 (All)'!J112="","",'Exp_3 (All)'!J112)</f>
        <v>1</v>
      </c>
      <c r="G112" s="21">
        <f>IF('Exp_3 (All)'!L112="","",'Exp_3 (All)'!L112)</f>
        <v>1</v>
      </c>
      <c r="H112" s="29">
        <f>IF('Exp_3 (All)'!N112="","",'Exp_3 (All)'!N112)</f>
        <v>1</v>
      </c>
      <c r="I112" s="21">
        <f>IF('Exp_3 (All)'!P112="","",'Exp_3 (All)'!P112)</f>
        <v>1</v>
      </c>
      <c r="J112" s="29">
        <f>IF('Exp_3 (All)'!R112="","",'Exp_3 (All)'!R112)</f>
        <v>1</v>
      </c>
      <c r="K112" s="21">
        <f>IF('Exp_3 (All)'!T112="","",'Exp_3 (All)'!T112)</f>
        <v>1</v>
      </c>
      <c r="L112" s="29">
        <f>IF('Exp_3 (All)'!V112="","",'Exp_3 (All)'!V112)</f>
        <v>1</v>
      </c>
      <c r="M112" s="21">
        <f>IF('Exp_3 (All)'!X112="","",'Exp_3 (All)'!X112)</f>
        <v>1</v>
      </c>
      <c r="N112" s="29">
        <f>IF('Exp_3 (All)'!Z112="","",'Exp_3 (All)'!Z112)</f>
        <v>1</v>
      </c>
      <c r="O112" s="21">
        <f>IF('Exp_3 (All)'!AB112="","",'Exp_3 (All)'!AB112)</f>
        <v>1</v>
      </c>
      <c r="P112" s="29">
        <f>IF('Exp_3 (All)'!AD112="","",'Exp_3 (All)'!AD112)</f>
        <v>1</v>
      </c>
      <c r="Q112" s="21">
        <f>IF('Exp_3 (All)'!AF112="","",'Exp_3 (All)'!AF112)</f>
        <v>1</v>
      </c>
      <c r="R112" s="29">
        <f>IF('Exp_3 (All)'!AH112="","",'Exp_3 (All)'!AH112)</f>
        <v>1</v>
      </c>
      <c r="S112" s="21">
        <f>IF('Exp_3 (All)'!AJ112="","",'Exp_3 (All)'!AJ112)</f>
        <v>1</v>
      </c>
      <c r="T112" s="29">
        <f>IF('Exp_3 (All)'!AL112="","",'Exp_3 (All)'!AL112)</f>
        <v>1</v>
      </c>
      <c r="U112" s="21">
        <f>IF('Exp_3 (All)'!AN112="","",'Exp_3 (All)'!AN112)</f>
        <v>1</v>
      </c>
      <c r="V112" s="29">
        <f>IF('Exp_3 (All)'!AP112="","",'Exp_3 (All)'!AP112)</f>
        <v>1</v>
      </c>
      <c r="W112" s="21">
        <f>IF('Exp_3 (All)'!AR112="","",'Exp_3 (All)'!AR112)</f>
        <v>1</v>
      </c>
      <c r="X112" s="29">
        <f>IF('Exp_3 (All)'!AT112="","",'Exp_3 (All)'!AT112)</f>
        <v>1</v>
      </c>
      <c r="Y112" s="23">
        <f t="shared" si="3"/>
        <v>23</v>
      </c>
      <c r="Z112" s="23">
        <f t="shared" si="4"/>
        <v>22</v>
      </c>
      <c r="AA112" s="50">
        <f t="shared" si="5"/>
        <v>0.95652173913043481</v>
      </c>
    </row>
    <row r="113" spans="1:27" s="3" customFormat="1" x14ac:dyDescent="0.2">
      <c r="A113" s="7" t="str">
        <f>'Exp_3 (All)'!A113</f>
        <v>Basketball_8_PckErr3</v>
      </c>
      <c r="B113" s="29">
        <f>IF('Exp_3 (All)'!B113="","",'Exp_3 (All)'!B113)</f>
        <v>1</v>
      </c>
      <c r="C113" s="22">
        <f>IF('Exp_3 (All)'!D113="","",'Exp_3 (All)'!D113)</f>
        <v>1</v>
      </c>
      <c r="D113" s="29">
        <f>IF('Exp_3 (All)'!F113="","",'Exp_3 (All)'!F113)</f>
        <v>1</v>
      </c>
      <c r="E113" s="22">
        <f>IF('Exp_3 (All)'!H113="","",'Exp_3 (All)'!H113)</f>
        <v>1</v>
      </c>
      <c r="F113" s="29">
        <f>IF('Exp_3 (All)'!J113="","",'Exp_3 (All)'!J113)</f>
        <v>1</v>
      </c>
      <c r="G113" s="21">
        <f>IF('Exp_3 (All)'!L113="","",'Exp_3 (All)'!L113)</f>
        <v>1</v>
      </c>
      <c r="H113" s="29">
        <f>IF('Exp_3 (All)'!N113="","",'Exp_3 (All)'!N113)</f>
        <v>1</v>
      </c>
      <c r="I113" s="21">
        <f>IF('Exp_3 (All)'!P113="","",'Exp_3 (All)'!P113)</f>
        <v>1</v>
      </c>
      <c r="J113" s="29">
        <f>IF('Exp_3 (All)'!R113="","",'Exp_3 (All)'!R113)</f>
        <v>1</v>
      </c>
      <c r="K113" s="21">
        <f>IF('Exp_3 (All)'!T113="","",'Exp_3 (All)'!T113)</f>
        <v>1</v>
      </c>
      <c r="L113" s="29">
        <f>IF('Exp_3 (All)'!V113="","",'Exp_3 (All)'!V113)</f>
        <v>1</v>
      </c>
      <c r="M113" s="21">
        <f>IF('Exp_3 (All)'!X113="","",'Exp_3 (All)'!X113)</f>
        <v>1</v>
      </c>
      <c r="N113" s="29">
        <f>IF('Exp_3 (All)'!Z113="","",'Exp_3 (All)'!Z113)</f>
        <v>1</v>
      </c>
      <c r="O113" s="21">
        <f>IF('Exp_3 (All)'!AB113="","",'Exp_3 (All)'!AB113)</f>
        <v>1</v>
      </c>
      <c r="P113" s="29">
        <f>IF('Exp_3 (All)'!AD113="","",'Exp_3 (All)'!AD113)</f>
        <v>1</v>
      </c>
      <c r="Q113" s="21">
        <f>IF('Exp_3 (All)'!AF113="","",'Exp_3 (All)'!AF113)</f>
        <v>1</v>
      </c>
      <c r="R113" s="29">
        <f>IF('Exp_3 (All)'!AH113="","",'Exp_3 (All)'!AH113)</f>
        <v>1</v>
      </c>
      <c r="S113" s="21">
        <f>IF('Exp_3 (All)'!AJ113="","",'Exp_3 (All)'!AJ113)</f>
        <v>1</v>
      </c>
      <c r="T113" s="29">
        <f>IF('Exp_3 (All)'!AL113="","",'Exp_3 (All)'!AL113)</f>
        <v>1</v>
      </c>
      <c r="U113" s="21">
        <f>IF('Exp_3 (All)'!AN113="","",'Exp_3 (All)'!AN113)</f>
        <v>1</v>
      </c>
      <c r="V113" s="29">
        <f>IF('Exp_3 (All)'!AP113="","",'Exp_3 (All)'!AP113)</f>
        <v>1</v>
      </c>
      <c r="W113" s="21">
        <f>IF('Exp_3 (All)'!AR113="","",'Exp_3 (All)'!AR113)</f>
        <v>1</v>
      </c>
      <c r="X113" s="29">
        <f>IF('Exp_3 (All)'!AT113="","",'Exp_3 (All)'!AT113)</f>
        <v>1</v>
      </c>
      <c r="Y113" s="23">
        <f t="shared" si="3"/>
        <v>23</v>
      </c>
      <c r="Z113" s="23">
        <f t="shared" si="4"/>
        <v>23</v>
      </c>
      <c r="AA113" s="50">
        <f t="shared" si="5"/>
        <v>1</v>
      </c>
    </row>
    <row r="114" spans="1:27" s="3" customFormat="1" x14ac:dyDescent="0.2">
      <c r="A114" s="7" t="str">
        <f>'Exp_3 (All)'!A114</f>
        <v>Basketball_10_PckErr1</v>
      </c>
      <c r="B114" s="29">
        <f>IF('Exp_3 (All)'!B114="","",'Exp_3 (All)'!B114)</f>
        <v>1</v>
      </c>
      <c r="C114" s="22">
        <f>IF('Exp_3 (All)'!D114="","",'Exp_3 (All)'!D114)</f>
        <v>1</v>
      </c>
      <c r="D114" s="29">
        <f>IF('Exp_3 (All)'!F114="","",'Exp_3 (All)'!F114)</f>
        <v>1</v>
      </c>
      <c r="E114" s="22">
        <f>IF('Exp_3 (All)'!H114="","",'Exp_3 (All)'!H114)</f>
        <v>1</v>
      </c>
      <c r="F114" s="29">
        <f>IF('Exp_3 (All)'!J114="","",'Exp_3 (All)'!J114)</f>
        <v>1</v>
      </c>
      <c r="G114" s="21">
        <f>IF('Exp_3 (All)'!L114="","",'Exp_3 (All)'!L114)</f>
        <v>1</v>
      </c>
      <c r="H114" s="29">
        <f>IF('Exp_3 (All)'!N114="","",'Exp_3 (All)'!N114)</f>
        <v>1</v>
      </c>
      <c r="I114" s="21">
        <f>IF('Exp_3 (All)'!P114="","",'Exp_3 (All)'!P114)</f>
        <v>1</v>
      </c>
      <c r="J114" s="29">
        <f>IF('Exp_3 (All)'!R114="","",'Exp_3 (All)'!R114)</f>
        <v>1</v>
      </c>
      <c r="K114" s="21">
        <f>IF('Exp_3 (All)'!T114="","",'Exp_3 (All)'!T114)</f>
        <v>1</v>
      </c>
      <c r="L114" s="29">
        <f>IF('Exp_3 (All)'!V114="","",'Exp_3 (All)'!V114)</f>
        <v>1</v>
      </c>
      <c r="M114" s="21">
        <f>IF('Exp_3 (All)'!X114="","",'Exp_3 (All)'!X114)</f>
        <v>1</v>
      </c>
      <c r="N114" s="29">
        <f>IF('Exp_3 (All)'!Z114="","",'Exp_3 (All)'!Z114)</f>
        <v>1</v>
      </c>
      <c r="O114" s="21">
        <f>IF('Exp_3 (All)'!AB114="","",'Exp_3 (All)'!AB114)</f>
        <v>1</v>
      </c>
      <c r="P114" s="29">
        <f>IF('Exp_3 (All)'!AD114="","",'Exp_3 (All)'!AD114)</f>
        <v>1</v>
      </c>
      <c r="Q114" s="21">
        <f>IF('Exp_3 (All)'!AF114="","",'Exp_3 (All)'!AF114)</f>
        <v>1</v>
      </c>
      <c r="R114" s="29">
        <f>IF('Exp_3 (All)'!AH114="","",'Exp_3 (All)'!AH114)</f>
        <v>1</v>
      </c>
      <c r="S114" s="21">
        <f>IF('Exp_3 (All)'!AJ114="","",'Exp_3 (All)'!AJ114)</f>
        <v>1</v>
      </c>
      <c r="T114" s="29">
        <f>IF('Exp_3 (All)'!AL114="","",'Exp_3 (All)'!AL114)</f>
        <v>1</v>
      </c>
      <c r="U114" s="21">
        <f>IF('Exp_3 (All)'!AN114="","",'Exp_3 (All)'!AN114)</f>
        <v>1</v>
      </c>
      <c r="V114" s="29">
        <f>IF('Exp_3 (All)'!AP114="","",'Exp_3 (All)'!AP114)</f>
        <v>1</v>
      </c>
      <c r="W114" s="21">
        <f>IF('Exp_3 (All)'!AR114="","",'Exp_3 (All)'!AR114)</f>
        <v>1</v>
      </c>
      <c r="X114" s="29">
        <f>IF('Exp_3 (All)'!AT114="","",'Exp_3 (All)'!AT114)</f>
        <v>1</v>
      </c>
      <c r="Y114" s="23">
        <f t="shared" si="3"/>
        <v>23</v>
      </c>
      <c r="Z114" s="23">
        <f t="shared" si="4"/>
        <v>23</v>
      </c>
      <c r="AA114" s="50">
        <f t="shared" si="5"/>
        <v>1</v>
      </c>
    </row>
    <row r="115" spans="1:27" s="3" customFormat="1" x14ac:dyDescent="0.2">
      <c r="A115" s="7" t="str">
        <f>'Exp_3 (All)'!A115</f>
        <v>Basketball_10_PckErr3</v>
      </c>
      <c r="B115" s="29">
        <f>IF('Exp_3 (All)'!B115="","",'Exp_3 (All)'!B115)</f>
        <v>1</v>
      </c>
      <c r="C115" s="22">
        <f>IF('Exp_3 (All)'!D115="","",'Exp_3 (All)'!D115)</f>
        <v>1</v>
      </c>
      <c r="D115" s="29">
        <f>IF('Exp_3 (All)'!F115="","",'Exp_3 (All)'!F115)</f>
        <v>1</v>
      </c>
      <c r="E115" s="22">
        <f>IF('Exp_3 (All)'!H115="","",'Exp_3 (All)'!H115)</f>
        <v>1</v>
      </c>
      <c r="F115" s="29">
        <f>IF('Exp_3 (All)'!J115="","",'Exp_3 (All)'!J115)</f>
        <v>1</v>
      </c>
      <c r="G115" s="21">
        <f>IF('Exp_3 (All)'!L115="","",'Exp_3 (All)'!L115)</f>
        <v>1</v>
      </c>
      <c r="H115" s="29">
        <f>IF('Exp_3 (All)'!N115="","",'Exp_3 (All)'!N115)</f>
        <v>1</v>
      </c>
      <c r="I115" s="21">
        <f>IF('Exp_3 (All)'!P115="","",'Exp_3 (All)'!P115)</f>
        <v>1</v>
      </c>
      <c r="J115" s="29">
        <f>IF('Exp_3 (All)'!R115="","",'Exp_3 (All)'!R115)</f>
        <v>1</v>
      </c>
      <c r="K115" s="21">
        <f>IF('Exp_3 (All)'!T115="","",'Exp_3 (All)'!T115)</f>
        <v>1</v>
      </c>
      <c r="L115" s="29">
        <f>IF('Exp_3 (All)'!V115="","",'Exp_3 (All)'!V115)</f>
        <v>1</v>
      </c>
      <c r="M115" s="21">
        <f>IF('Exp_3 (All)'!X115="","",'Exp_3 (All)'!X115)</f>
        <v>1</v>
      </c>
      <c r="N115" s="29">
        <f>IF('Exp_3 (All)'!Z115="","",'Exp_3 (All)'!Z115)</f>
        <v>1</v>
      </c>
      <c r="O115" s="21">
        <f>IF('Exp_3 (All)'!AB115="","",'Exp_3 (All)'!AB115)</f>
        <v>1</v>
      </c>
      <c r="P115" s="29">
        <f>IF('Exp_3 (All)'!AD115="","",'Exp_3 (All)'!AD115)</f>
        <v>1</v>
      </c>
      <c r="Q115" s="21">
        <f>IF('Exp_3 (All)'!AF115="","",'Exp_3 (All)'!AF115)</f>
        <v>1</v>
      </c>
      <c r="R115" s="29">
        <f>IF('Exp_3 (All)'!AH115="","",'Exp_3 (All)'!AH115)</f>
        <v>1</v>
      </c>
      <c r="S115" s="21">
        <f>IF('Exp_3 (All)'!AJ115="","",'Exp_3 (All)'!AJ115)</f>
        <v>1</v>
      </c>
      <c r="T115" s="29">
        <f>IF('Exp_3 (All)'!AL115="","",'Exp_3 (All)'!AL115)</f>
        <v>1</v>
      </c>
      <c r="U115" s="21">
        <f>IF('Exp_3 (All)'!AN115="","",'Exp_3 (All)'!AN115)</f>
        <v>1</v>
      </c>
      <c r="V115" s="29">
        <f>IF('Exp_3 (All)'!AP115="","",'Exp_3 (All)'!AP115)</f>
        <v>1</v>
      </c>
      <c r="W115" s="21">
        <f>IF('Exp_3 (All)'!AR115="","",'Exp_3 (All)'!AR115)</f>
        <v>1</v>
      </c>
      <c r="X115" s="29">
        <f>IF('Exp_3 (All)'!AT115="","",'Exp_3 (All)'!AT115)</f>
        <v>1</v>
      </c>
      <c r="Y115" s="23">
        <f t="shared" si="3"/>
        <v>23</v>
      </c>
      <c r="Z115" s="23">
        <f t="shared" si="4"/>
        <v>23</v>
      </c>
      <c r="AA115" s="50">
        <f t="shared" si="5"/>
        <v>1</v>
      </c>
    </row>
    <row r="116" spans="1:27" s="3" customFormat="1" x14ac:dyDescent="0.2">
      <c r="A116" s="7" t="str">
        <f>'Exp_3 (All)'!A116</f>
        <v>Basketball_11_PckErr1</v>
      </c>
      <c r="B116" s="29">
        <f>IF('Exp_3 (All)'!B116="","",'Exp_3 (All)'!B116)</f>
        <v>1</v>
      </c>
      <c r="C116" s="22">
        <f>IF('Exp_3 (All)'!D116="","",'Exp_3 (All)'!D116)</f>
        <v>1</v>
      </c>
      <c r="D116" s="29">
        <f>IF('Exp_3 (All)'!F116="","",'Exp_3 (All)'!F116)</f>
        <v>1</v>
      </c>
      <c r="E116" s="22">
        <f>IF('Exp_3 (All)'!H116="","",'Exp_3 (All)'!H116)</f>
        <v>1</v>
      </c>
      <c r="F116" s="29">
        <f>IF('Exp_3 (All)'!J116="","",'Exp_3 (All)'!J116)</f>
        <v>1</v>
      </c>
      <c r="G116" s="21">
        <f>IF('Exp_3 (All)'!L116="","",'Exp_3 (All)'!L116)</f>
        <v>1</v>
      </c>
      <c r="H116" s="29">
        <f>IF('Exp_3 (All)'!N116="","",'Exp_3 (All)'!N116)</f>
        <v>1</v>
      </c>
      <c r="I116" s="21">
        <f>IF('Exp_3 (All)'!P116="","",'Exp_3 (All)'!P116)</f>
        <v>1</v>
      </c>
      <c r="J116" s="29">
        <f>IF('Exp_3 (All)'!R116="","",'Exp_3 (All)'!R116)</f>
        <v>1</v>
      </c>
      <c r="K116" s="21">
        <f>IF('Exp_3 (All)'!T116="","",'Exp_3 (All)'!T116)</f>
        <v>1</v>
      </c>
      <c r="L116" s="29">
        <f>IF('Exp_3 (All)'!V116="","",'Exp_3 (All)'!V116)</f>
        <v>1</v>
      </c>
      <c r="M116" s="21">
        <f>IF('Exp_3 (All)'!X116="","",'Exp_3 (All)'!X116)</f>
        <v>1</v>
      </c>
      <c r="N116" s="29">
        <f>IF('Exp_3 (All)'!Z116="","",'Exp_3 (All)'!Z116)</f>
        <v>1</v>
      </c>
      <c r="O116" s="21">
        <f>IF('Exp_3 (All)'!AB116="","",'Exp_3 (All)'!AB116)</f>
        <v>1</v>
      </c>
      <c r="P116" s="29">
        <f>IF('Exp_3 (All)'!AD116="","",'Exp_3 (All)'!AD116)</f>
        <v>1</v>
      </c>
      <c r="Q116" s="21">
        <f>IF('Exp_3 (All)'!AF116="","",'Exp_3 (All)'!AF116)</f>
        <v>1</v>
      </c>
      <c r="R116" s="29">
        <f>IF('Exp_3 (All)'!AH116="","",'Exp_3 (All)'!AH116)</f>
        <v>1</v>
      </c>
      <c r="S116" s="21">
        <f>IF('Exp_3 (All)'!AJ116="","",'Exp_3 (All)'!AJ116)</f>
        <v>1</v>
      </c>
      <c r="T116" s="29">
        <f>IF('Exp_3 (All)'!AL116="","",'Exp_3 (All)'!AL116)</f>
        <v>1</v>
      </c>
      <c r="U116" s="21">
        <f>IF('Exp_3 (All)'!AN116="","",'Exp_3 (All)'!AN116)</f>
        <v>1</v>
      </c>
      <c r="V116" s="29">
        <f>IF('Exp_3 (All)'!AP116="","",'Exp_3 (All)'!AP116)</f>
        <v>1</v>
      </c>
      <c r="W116" s="21">
        <f>IF('Exp_3 (All)'!AR116="","",'Exp_3 (All)'!AR116)</f>
        <v>1</v>
      </c>
      <c r="X116" s="29">
        <f>IF('Exp_3 (All)'!AT116="","",'Exp_3 (All)'!AT116)</f>
        <v>1</v>
      </c>
      <c r="Y116" s="23">
        <f t="shared" si="3"/>
        <v>23</v>
      </c>
      <c r="Z116" s="23">
        <f t="shared" si="4"/>
        <v>23</v>
      </c>
      <c r="AA116" s="50">
        <f t="shared" si="5"/>
        <v>1</v>
      </c>
    </row>
    <row r="117" spans="1:27" s="3" customFormat="1" x14ac:dyDescent="0.2">
      <c r="A117" s="7" t="str">
        <f>'Exp_3 (All)'!A117</f>
        <v>Basketball_11_PckErr3</v>
      </c>
      <c r="B117" s="29">
        <f>IF('Exp_3 (All)'!B117="","",'Exp_3 (All)'!B117)</f>
        <v>1</v>
      </c>
      <c r="C117" s="22">
        <f>IF('Exp_3 (All)'!D117="","",'Exp_3 (All)'!D117)</f>
        <v>1</v>
      </c>
      <c r="D117" s="29">
        <f>IF('Exp_3 (All)'!F117="","",'Exp_3 (All)'!F117)</f>
        <v>1</v>
      </c>
      <c r="E117" s="22">
        <f>IF('Exp_3 (All)'!H117="","",'Exp_3 (All)'!H117)</f>
        <v>1</v>
      </c>
      <c r="F117" s="29">
        <f>IF('Exp_3 (All)'!J117="","",'Exp_3 (All)'!J117)</f>
        <v>1</v>
      </c>
      <c r="G117" s="21">
        <f>IF('Exp_3 (All)'!L117="","",'Exp_3 (All)'!L117)</f>
        <v>1</v>
      </c>
      <c r="H117" s="29">
        <f>IF('Exp_3 (All)'!N117="","",'Exp_3 (All)'!N117)</f>
        <v>1</v>
      </c>
      <c r="I117" s="21">
        <f>IF('Exp_3 (All)'!P117="","",'Exp_3 (All)'!P117)</f>
        <v>1</v>
      </c>
      <c r="J117" s="29">
        <f>IF('Exp_3 (All)'!R117="","",'Exp_3 (All)'!R117)</f>
        <v>1</v>
      </c>
      <c r="K117" s="21">
        <f>IF('Exp_3 (All)'!T117="","",'Exp_3 (All)'!T117)</f>
        <v>1</v>
      </c>
      <c r="L117" s="29">
        <f>IF('Exp_3 (All)'!V117="","",'Exp_3 (All)'!V117)</f>
        <v>1</v>
      </c>
      <c r="M117" s="21">
        <f>IF('Exp_3 (All)'!X117="","",'Exp_3 (All)'!X117)</f>
        <v>1</v>
      </c>
      <c r="N117" s="29">
        <f>IF('Exp_3 (All)'!Z117="","",'Exp_3 (All)'!Z117)</f>
        <v>1</v>
      </c>
      <c r="O117" s="21">
        <f>IF('Exp_3 (All)'!AB117="","",'Exp_3 (All)'!AB117)</f>
        <v>1</v>
      </c>
      <c r="P117" s="29">
        <f>IF('Exp_3 (All)'!AD117="","",'Exp_3 (All)'!AD117)</f>
        <v>1</v>
      </c>
      <c r="Q117" s="21">
        <f>IF('Exp_3 (All)'!AF117="","",'Exp_3 (All)'!AF117)</f>
        <v>1</v>
      </c>
      <c r="R117" s="29">
        <f>IF('Exp_3 (All)'!AH117="","",'Exp_3 (All)'!AH117)</f>
        <v>1</v>
      </c>
      <c r="S117" s="21">
        <f>IF('Exp_3 (All)'!AJ117="","",'Exp_3 (All)'!AJ117)</f>
        <v>1</v>
      </c>
      <c r="T117" s="29">
        <f>IF('Exp_3 (All)'!AL117="","",'Exp_3 (All)'!AL117)</f>
        <v>1</v>
      </c>
      <c r="U117" s="21">
        <f>IF('Exp_3 (All)'!AN117="","",'Exp_3 (All)'!AN117)</f>
        <v>1</v>
      </c>
      <c r="V117" s="29">
        <f>IF('Exp_3 (All)'!AP117="","",'Exp_3 (All)'!AP117)</f>
        <v>1</v>
      </c>
      <c r="W117" s="21">
        <f>IF('Exp_3 (All)'!AR117="","",'Exp_3 (All)'!AR117)</f>
        <v>1</v>
      </c>
      <c r="X117" s="29">
        <f>IF('Exp_3 (All)'!AT117="","",'Exp_3 (All)'!AT117)</f>
        <v>1</v>
      </c>
      <c r="Y117" s="23">
        <f t="shared" si="3"/>
        <v>23</v>
      </c>
      <c r="Z117" s="23">
        <f t="shared" si="4"/>
        <v>23</v>
      </c>
      <c r="AA117" s="50">
        <f t="shared" si="5"/>
        <v>1</v>
      </c>
    </row>
    <row r="118" spans="1:27" s="3" customFormat="1" x14ac:dyDescent="0.2">
      <c r="A118" s="7" t="str">
        <f>'Exp_3 (All)'!A118</f>
        <v>Basketball_12_PckErr1</v>
      </c>
      <c r="B118" s="29">
        <f>IF('Exp_3 (All)'!B118="","",'Exp_3 (All)'!B118)</f>
        <v>1</v>
      </c>
      <c r="C118" s="22">
        <f>IF('Exp_3 (All)'!D118="","",'Exp_3 (All)'!D118)</f>
        <v>1</v>
      </c>
      <c r="D118" s="29">
        <f>IF('Exp_3 (All)'!F118="","",'Exp_3 (All)'!F118)</f>
        <v>1</v>
      </c>
      <c r="E118" s="22">
        <f>IF('Exp_3 (All)'!H118="","",'Exp_3 (All)'!H118)</f>
        <v>1</v>
      </c>
      <c r="F118" s="29">
        <f>IF('Exp_3 (All)'!J118="","",'Exp_3 (All)'!J118)</f>
        <v>1</v>
      </c>
      <c r="G118" s="21">
        <f>IF('Exp_3 (All)'!L118="","",'Exp_3 (All)'!L118)</f>
        <v>1</v>
      </c>
      <c r="H118" s="29">
        <f>IF('Exp_3 (All)'!N118="","",'Exp_3 (All)'!N118)</f>
        <v>1</v>
      </c>
      <c r="I118" s="21">
        <f>IF('Exp_3 (All)'!P118="","",'Exp_3 (All)'!P118)</f>
        <v>1</v>
      </c>
      <c r="J118" s="29">
        <f>IF('Exp_3 (All)'!R118="","",'Exp_3 (All)'!R118)</f>
        <v>1</v>
      </c>
      <c r="K118" s="21">
        <f>IF('Exp_3 (All)'!T118="","",'Exp_3 (All)'!T118)</f>
        <v>1</v>
      </c>
      <c r="L118" s="29">
        <f>IF('Exp_3 (All)'!V118="","",'Exp_3 (All)'!V118)</f>
        <v>1</v>
      </c>
      <c r="M118" s="21">
        <f>IF('Exp_3 (All)'!X118="","",'Exp_3 (All)'!X118)</f>
        <v>1</v>
      </c>
      <c r="N118" s="29">
        <f>IF('Exp_3 (All)'!Z118="","",'Exp_3 (All)'!Z118)</f>
        <v>1</v>
      </c>
      <c r="O118" s="21">
        <f>IF('Exp_3 (All)'!AB118="","",'Exp_3 (All)'!AB118)</f>
        <v>1</v>
      </c>
      <c r="P118" s="29">
        <f>IF('Exp_3 (All)'!AD118="","",'Exp_3 (All)'!AD118)</f>
        <v>1</v>
      </c>
      <c r="Q118" s="21">
        <f>IF('Exp_3 (All)'!AF118="","",'Exp_3 (All)'!AF118)</f>
        <v>1</v>
      </c>
      <c r="R118" s="29">
        <f>IF('Exp_3 (All)'!AH118="","",'Exp_3 (All)'!AH118)</f>
        <v>1</v>
      </c>
      <c r="S118" s="21">
        <f>IF('Exp_3 (All)'!AJ118="","",'Exp_3 (All)'!AJ118)</f>
        <v>1</v>
      </c>
      <c r="T118" s="29">
        <f>IF('Exp_3 (All)'!AL118="","",'Exp_3 (All)'!AL118)</f>
        <v>1</v>
      </c>
      <c r="U118" s="21">
        <f>IF('Exp_3 (All)'!AN118="","",'Exp_3 (All)'!AN118)</f>
        <v>1</v>
      </c>
      <c r="V118" s="29">
        <f>IF('Exp_3 (All)'!AP118="","",'Exp_3 (All)'!AP118)</f>
        <v>1</v>
      </c>
      <c r="W118" s="21">
        <f>IF('Exp_3 (All)'!AR118="","",'Exp_3 (All)'!AR118)</f>
        <v>1</v>
      </c>
      <c r="X118" s="29">
        <f>IF('Exp_3 (All)'!AT118="","",'Exp_3 (All)'!AT118)</f>
        <v>1</v>
      </c>
      <c r="Y118" s="23">
        <f t="shared" si="3"/>
        <v>23</v>
      </c>
      <c r="Z118" s="23">
        <f t="shared" si="4"/>
        <v>23</v>
      </c>
      <c r="AA118" s="50">
        <f t="shared" si="5"/>
        <v>1</v>
      </c>
    </row>
    <row r="119" spans="1:27" s="3" customFormat="1" x14ac:dyDescent="0.2">
      <c r="A119" s="7" t="str">
        <f>'Exp_3 (All)'!A119</f>
        <v>Basketball_12_PckErr3</v>
      </c>
      <c r="B119" s="29">
        <f>IF('Exp_3 (All)'!B119="","",'Exp_3 (All)'!B119)</f>
        <v>1</v>
      </c>
      <c r="C119" s="22">
        <f>IF('Exp_3 (All)'!D119="","",'Exp_3 (All)'!D119)</f>
        <v>1</v>
      </c>
      <c r="D119" s="29">
        <f>IF('Exp_3 (All)'!F119="","",'Exp_3 (All)'!F119)</f>
        <v>1</v>
      </c>
      <c r="E119" s="22">
        <f>IF('Exp_3 (All)'!H119="","",'Exp_3 (All)'!H119)</f>
        <v>1</v>
      </c>
      <c r="F119" s="29">
        <f>IF('Exp_3 (All)'!J119="","",'Exp_3 (All)'!J119)</f>
        <v>1</v>
      </c>
      <c r="G119" s="21">
        <f>IF('Exp_3 (All)'!L119="","",'Exp_3 (All)'!L119)</f>
        <v>1</v>
      </c>
      <c r="H119" s="29">
        <f>IF('Exp_3 (All)'!N119="","",'Exp_3 (All)'!N119)</f>
        <v>1</v>
      </c>
      <c r="I119" s="21">
        <f>IF('Exp_3 (All)'!P119="","",'Exp_3 (All)'!P119)</f>
        <v>1</v>
      </c>
      <c r="J119" s="29">
        <f>IF('Exp_3 (All)'!R119="","",'Exp_3 (All)'!R119)</f>
        <v>1</v>
      </c>
      <c r="K119" s="21">
        <f>IF('Exp_3 (All)'!T119="","",'Exp_3 (All)'!T119)</f>
        <v>1</v>
      </c>
      <c r="L119" s="29">
        <f>IF('Exp_3 (All)'!V119="","",'Exp_3 (All)'!V119)</f>
        <v>1</v>
      </c>
      <c r="M119" s="21">
        <f>IF('Exp_3 (All)'!X119="","",'Exp_3 (All)'!X119)</f>
        <v>1</v>
      </c>
      <c r="N119" s="29">
        <f>IF('Exp_3 (All)'!Z119="","",'Exp_3 (All)'!Z119)</f>
        <v>1</v>
      </c>
      <c r="O119" s="21">
        <f>IF('Exp_3 (All)'!AB119="","",'Exp_3 (All)'!AB119)</f>
        <v>1</v>
      </c>
      <c r="P119" s="29">
        <f>IF('Exp_3 (All)'!AD119="","",'Exp_3 (All)'!AD119)</f>
        <v>1</v>
      </c>
      <c r="Q119" s="21">
        <f>IF('Exp_3 (All)'!AF119="","",'Exp_3 (All)'!AF119)</f>
        <v>1</v>
      </c>
      <c r="R119" s="29">
        <f>IF('Exp_3 (All)'!AH119="","",'Exp_3 (All)'!AH119)</f>
        <v>1</v>
      </c>
      <c r="S119" s="21">
        <f>IF('Exp_3 (All)'!AJ119="","",'Exp_3 (All)'!AJ119)</f>
        <v>1</v>
      </c>
      <c r="T119" s="29">
        <f>IF('Exp_3 (All)'!AL119="","",'Exp_3 (All)'!AL119)</f>
        <v>1</v>
      </c>
      <c r="U119" s="21">
        <f>IF('Exp_3 (All)'!AN119="","",'Exp_3 (All)'!AN119)</f>
        <v>1</v>
      </c>
      <c r="V119" s="29">
        <f>IF('Exp_3 (All)'!AP119="","",'Exp_3 (All)'!AP119)</f>
        <v>1</v>
      </c>
      <c r="W119" s="21">
        <f>IF('Exp_3 (All)'!AR119="","",'Exp_3 (All)'!AR119)</f>
        <v>1</v>
      </c>
      <c r="X119" s="29">
        <f>IF('Exp_3 (All)'!AT119="","",'Exp_3 (All)'!AT119)</f>
        <v>1</v>
      </c>
      <c r="Y119" s="23">
        <f t="shared" si="3"/>
        <v>23</v>
      </c>
      <c r="Z119" s="23">
        <f t="shared" si="4"/>
        <v>23</v>
      </c>
      <c r="AA119" s="50">
        <f t="shared" si="5"/>
        <v>1</v>
      </c>
    </row>
    <row r="120" spans="1:27" s="3" customFormat="1" x14ac:dyDescent="0.2">
      <c r="A120" s="7" t="str">
        <f>'Exp_3 (All)'!A120</f>
        <v>Basketball_14_PckErr1</v>
      </c>
      <c r="B120" s="29">
        <f>IF('Exp_3 (All)'!B120="","",'Exp_3 (All)'!B120)</f>
        <v>1</v>
      </c>
      <c r="C120" s="22">
        <f>IF('Exp_3 (All)'!D120="","",'Exp_3 (All)'!D120)</f>
        <v>1</v>
      </c>
      <c r="D120" s="29">
        <f>IF('Exp_3 (All)'!F120="","",'Exp_3 (All)'!F120)</f>
        <v>1</v>
      </c>
      <c r="E120" s="22">
        <f>IF('Exp_3 (All)'!H120="","",'Exp_3 (All)'!H120)</f>
        <v>1</v>
      </c>
      <c r="F120" s="29">
        <f>IF('Exp_3 (All)'!J120="","",'Exp_3 (All)'!J120)</f>
        <v>1</v>
      </c>
      <c r="G120" s="21">
        <f>IF('Exp_3 (All)'!L120="","",'Exp_3 (All)'!L120)</f>
        <v>1</v>
      </c>
      <c r="H120" s="29">
        <f>IF('Exp_3 (All)'!N120="","",'Exp_3 (All)'!N120)</f>
        <v>1</v>
      </c>
      <c r="I120" s="21">
        <f>IF('Exp_3 (All)'!P120="","",'Exp_3 (All)'!P120)</f>
        <v>1</v>
      </c>
      <c r="J120" s="29">
        <f>IF('Exp_3 (All)'!R120="","",'Exp_3 (All)'!R120)</f>
        <v>1</v>
      </c>
      <c r="K120" s="21">
        <f>IF('Exp_3 (All)'!T120="","",'Exp_3 (All)'!T120)</f>
        <v>1</v>
      </c>
      <c r="L120" s="29">
        <f>IF('Exp_3 (All)'!V120="","",'Exp_3 (All)'!V120)</f>
        <v>1</v>
      </c>
      <c r="M120" s="21">
        <f>IF('Exp_3 (All)'!X120="","",'Exp_3 (All)'!X120)</f>
        <v>1</v>
      </c>
      <c r="N120" s="29">
        <f>IF('Exp_3 (All)'!Z120="","",'Exp_3 (All)'!Z120)</f>
        <v>1</v>
      </c>
      <c r="O120" s="21">
        <f>IF('Exp_3 (All)'!AB120="","",'Exp_3 (All)'!AB120)</f>
        <v>1</v>
      </c>
      <c r="P120" s="29">
        <f>IF('Exp_3 (All)'!AD120="","",'Exp_3 (All)'!AD120)</f>
        <v>1</v>
      </c>
      <c r="Q120" s="21">
        <f>IF('Exp_3 (All)'!AF120="","",'Exp_3 (All)'!AF120)</f>
        <v>1</v>
      </c>
      <c r="R120" s="29">
        <f>IF('Exp_3 (All)'!AH120="","",'Exp_3 (All)'!AH120)</f>
        <v>1</v>
      </c>
      <c r="S120" s="21">
        <f>IF('Exp_3 (All)'!AJ120="","",'Exp_3 (All)'!AJ120)</f>
        <v>1</v>
      </c>
      <c r="T120" s="29">
        <f>IF('Exp_3 (All)'!AL120="","",'Exp_3 (All)'!AL120)</f>
        <v>1</v>
      </c>
      <c r="U120" s="21">
        <f>IF('Exp_3 (All)'!AN120="","",'Exp_3 (All)'!AN120)</f>
        <v>1</v>
      </c>
      <c r="V120" s="29">
        <f>IF('Exp_3 (All)'!AP120="","",'Exp_3 (All)'!AP120)</f>
        <v>1</v>
      </c>
      <c r="W120" s="21">
        <f>IF('Exp_3 (All)'!AR120="","",'Exp_3 (All)'!AR120)</f>
        <v>1</v>
      </c>
      <c r="X120" s="29">
        <f>IF('Exp_3 (All)'!AT120="","",'Exp_3 (All)'!AT120)</f>
        <v>1</v>
      </c>
      <c r="Y120" s="23">
        <f t="shared" si="3"/>
        <v>23</v>
      </c>
      <c r="Z120" s="23">
        <f t="shared" si="4"/>
        <v>23</v>
      </c>
      <c r="AA120" s="50">
        <f t="shared" si="5"/>
        <v>1</v>
      </c>
    </row>
    <row r="121" spans="1:27" s="3" customFormat="1" x14ac:dyDescent="0.2">
      <c r="A121" s="7" t="str">
        <f>'Exp_3 (All)'!A121</f>
        <v>Basketball_14_PckErr3</v>
      </c>
      <c r="B121" s="29">
        <f>IF('Exp_3 (All)'!B121="","",'Exp_3 (All)'!B121)</f>
        <v>1</v>
      </c>
      <c r="C121" s="22">
        <f>IF('Exp_3 (All)'!D121="","",'Exp_3 (All)'!D121)</f>
        <v>1</v>
      </c>
      <c r="D121" s="29">
        <f>IF('Exp_3 (All)'!F121="","",'Exp_3 (All)'!F121)</f>
        <v>1</v>
      </c>
      <c r="E121" s="22">
        <f>IF('Exp_3 (All)'!H121="","",'Exp_3 (All)'!H121)</f>
        <v>1</v>
      </c>
      <c r="F121" s="29">
        <f>IF('Exp_3 (All)'!J121="","",'Exp_3 (All)'!J121)</f>
        <v>1</v>
      </c>
      <c r="G121" s="21">
        <f>IF('Exp_3 (All)'!L121="","",'Exp_3 (All)'!L121)</f>
        <v>1</v>
      </c>
      <c r="H121" s="29">
        <f>IF('Exp_3 (All)'!N121="","",'Exp_3 (All)'!N121)</f>
        <v>1</v>
      </c>
      <c r="I121" s="21">
        <f>IF('Exp_3 (All)'!P121="","",'Exp_3 (All)'!P121)</f>
        <v>1</v>
      </c>
      <c r="J121" s="29">
        <f>IF('Exp_3 (All)'!R121="","",'Exp_3 (All)'!R121)</f>
        <v>1</v>
      </c>
      <c r="K121" s="21">
        <f>IF('Exp_3 (All)'!T121="","",'Exp_3 (All)'!T121)</f>
        <v>1</v>
      </c>
      <c r="L121" s="29">
        <f>IF('Exp_3 (All)'!V121="","",'Exp_3 (All)'!V121)</f>
        <v>1</v>
      </c>
      <c r="M121" s="21">
        <f>IF('Exp_3 (All)'!X121="","",'Exp_3 (All)'!X121)</f>
        <v>1</v>
      </c>
      <c r="N121" s="29">
        <f>IF('Exp_3 (All)'!Z121="","",'Exp_3 (All)'!Z121)</f>
        <v>1</v>
      </c>
      <c r="O121" s="21">
        <f>IF('Exp_3 (All)'!AB121="","",'Exp_3 (All)'!AB121)</f>
        <v>1</v>
      </c>
      <c r="P121" s="29">
        <f>IF('Exp_3 (All)'!AD121="","",'Exp_3 (All)'!AD121)</f>
        <v>1</v>
      </c>
      <c r="Q121" s="21">
        <f>IF('Exp_3 (All)'!AF121="","",'Exp_3 (All)'!AF121)</f>
        <v>1</v>
      </c>
      <c r="R121" s="29">
        <f>IF('Exp_3 (All)'!AH121="","",'Exp_3 (All)'!AH121)</f>
        <v>1</v>
      </c>
      <c r="S121" s="21">
        <f>IF('Exp_3 (All)'!AJ121="","",'Exp_3 (All)'!AJ121)</f>
        <v>1</v>
      </c>
      <c r="T121" s="29">
        <f>IF('Exp_3 (All)'!AL121="","",'Exp_3 (All)'!AL121)</f>
        <v>1</v>
      </c>
      <c r="U121" s="21">
        <f>IF('Exp_3 (All)'!AN121="","",'Exp_3 (All)'!AN121)</f>
        <v>1</v>
      </c>
      <c r="V121" s="29">
        <f>IF('Exp_3 (All)'!AP121="","",'Exp_3 (All)'!AP121)</f>
        <v>1</v>
      </c>
      <c r="W121" s="21">
        <f>IF('Exp_3 (All)'!AR121="","",'Exp_3 (All)'!AR121)</f>
        <v>1</v>
      </c>
      <c r="X121" s="29">
        <f>IF('Exp_3 (All)'!AT121="","",'Exp_3 (All)'!AT121)</f>
        <v>1</v>
      </c>
      <c r="Y121" s="23">
        <f t="shared" si="3"/>
        <v>23</v>
      </c>
      <c r="Z121" s="23">
        <f t="shared" si="4"/>
        <v>23</v>
      </c>
      <c r="AA121" s="50">
        <f t="shared" si="5"/>
        <v>1</v>
      </c>
    </row>
    <row r="122" spans="1:27" s="3" customFormat="1" x14ac:dyDescent="0.2">
      <c r="A122" s="7" t="str">
        <f>'Exp_3 (All)'!A122</f>
        <v>Basketball_15_PckErr1</v>
      </c>
      <c r="B122" s="29">
        <f>IF('Exp_3 (All)'!B122="","",'Exp_3 (All)'!B122)</f>
        <v>1</v>
      </c>
      <c r="C122" s="22">
        <f>IF('Exp_3 (All)'!D122="","",'Exp_3 (All)'!D122)</f>
        <v>1</v>
      </c>
      <c r="D122" s="29">
        <f>IF('Exp_3 (All)'!F122="","",'Exp_3 (All)'!F122)</f>
        <v>1</v>
      </c>
      <c r="E122" s="22">
        <f>IF('Exp_3 (All)'!H122="","",'Exp_3 (All)'!H122)</f>
        <v>1</v>
      </c>
      <c r="F122" s="29">
        <f>IF('Exp_3 (All)'!J122="","",'Exp_3 (All)'!J122)</f>
        <v>1</v>
      </c>
      <c r="G122" s="21">
        <f>IF('Exp_3 (All)'!L122="","",'Exp_3 (All)'!L122)</f>
        <v>1</v>
      </c>
      <c r="H122" s="29">
        <f>IF('Exp_3 (All)'!N122="","",'Exp_3 (All)'!N122)</f>
        <v>1</v>
      </c>
      <c r="I122" s="21">
        <f>IF('Exp_3 (All)'!P122="","",'Exp_3 (All)'!P122)</f>
        <v>1</v>
      </c>
      <c r="J122" s="29">
        <f>IF('Exp_3 (All)'!R122="","",'Exp_3 (All)'!R122)</f>
        <v>1</v>
      </c>
      <c r="K122" s="21">
        <f>IF('Exp_3 (All)'!T122="","",'Exp_3 (All)'!T122)</f>
        <v>1</v>
      </c>
      <c r="L122" s="29">
        <f>IF('Exp_3 (All)'!V122="","",'Exp_3 (All)'!V122)</f>
        <v>1</v>
      </c>
      <c r="M122" s="21">
        <f>IF('Exp_3 (All)'!X122="","",'Exp_3 (All)'!X122)</f>
        <v>1</v>
      </c>
      <c r="N122" s="29">
        <f>IF('Exp_3 (All)'!Z122="","",'Exp_3 (All)'!Z122)</f>
        <v>1</v>
      </c>
      <c r="O122" s="21">
        <f>IF('Exp_3 (All)'!AB122="","",'Exp_3 (All)'!AB122)</f>
        <v>1</v>
      </c>
      <c r="P122" s="29">
        <f>IF('Exp_3 (All)'!AD122="","",'Exp_3 (All)'!AD122)</f>
        <v>1</v>
      </c>
      <c r="Q122" s="21">
        <f>IF('Exp_3 (All)'!AF122="","",'Exp_3 (All)'!AF122)</f>
        <v>1</v>
      </c>
      <c r="R122" s="29">
        <f>IF('Exp_3 (All)'!AH122="","",'Exp_3 (All)'!AH122)</f>
        <v>1</v>
      </c>
      <c r="S122" s="21">
        <f>IF('Exp_3 (All)'!AJ122="","",'Exp_3 (All)'!AJ122)</f>
        <v>1</v>
      </c>
      <c r="T122" s="29">
        <f>IF('Exp_3 (All)'!AL122="","",'Exp_3 (All)'!AL122)</f>
        <v>1</v>
      </c>
      <c r="U122" s="21">
        <f>IF('Exp_3 (All)'!AN122="","",'Exp_3 (All)'!AN122)</f>
        <v>1</v>
      </c>
      <c r="V122" s="29">
        <f>IF('Exp_3 (All)'!AP122="","",'Exp_3 (All)'!AP122)</f>
        <v>1</v>
      </c>
      <c r="W122" s="21">
        <f>IF('Exp_3 (All)'!AR122="","",'Exp_3 (All)'!AR122)</f>
        <v>1</v>
      </c>
      <c r="X122" s="29">
        <f>IF('Exp_3 (All)'!AT122="","",'Exp_3 (All)'!AT122)</f>
        <v>1</v>
      </c>
      <c r="Y122" s="23">
        <f t="shared" si="3"/>
        <v>23</v>
      </c>
      <c r="Z122" s="23">
        <f t="shared" si="4"/>
        <v>23</v>
      </c>
      <c r="AA122" s="50">
        <f t="shared" si="5"/>
        <v>1</v>
      </c>
    </row>
    <row r="123" spans="1:27" s="3" customFormat="1" x14ac:dyDescent="0.2">
      <c r="A123" s="7" t="str">
        <f>'Exp_3 (All)'!A123</f>
        <v>Basketball_15_PckErr3</v>
      </c>
      <c r="B123" s="29">
        <f>IF('Exp_3 (All)'!B123="","",'Exp_3 (All)'!B123)</f>
        <v>1</v>
      </c>
      <c r="C123" s="22">
        <f>IF('Exp_3 (All)'!D123="","",'Exp_3 (All)'!D123)</f>
        <v>1</v>
      </c>
      <c r="D123" s="29">
        <f>IF('Exp_3 (All)'!F123="","",'Exp_3 (All)'!F123)</f>
        <v>1</v>
      </c>
      <c r="E123" s="22">
        <f>IF('Exp_3 (All)'!H123="","",'Exp_3 (All)'!H123)</f>
        <v>1</v>
      </c>
      <c r="F123" s="29">
        <f>IF('Exp_3 (All)'!J123="","",'Exp_3 (All)'!J123)</f>
        <v>1</v>
      </c>
      <c r="G123" s="21">
        <f>IF('Exp_3 (All)'!L123="","",'Exp_3 (All)'!L123)</f>
        <v>1</v>
      </c>
      <c r="H123" s="29">
        <f>IF('Exp_3 (All)'!N123="","",'Exp_3 (All)'!N123)</f>
        <v>1</v>
      </c>
      <c r="I123" s="21">
        <f>IF('Exp_3 (All)'!P123="","",'Exp_3 (All)'!P123)</f>
        <v>1</v>
      </c>
      <c r="J123" s="29">
        <f>IF('Exp_3 (All)'!R123="","",'Exp_3 (All)'!R123)</f>
        <v>1</v>
      </c>
      <c r="K123" s="21">
        <f>IF('Exp_3 (All)'!T123="","",'Exp_3 (All)'!T123)</f>
        <v>1</v>
      </c>
      <c r="L123" s="29">
        <f>IF('Exp_3 (All)'!V123="","",'Exp_3 (All)'!V123)</f>
        <v>1</v>
      </c>
      <c r="M123" s="21">
        <f>IF('Exp_3 (All)'!X123="","",'Exp_3 (All)'!X123)</f>
        <v>1</v>
      </c>
      <c r="N123" s="29">
        <f>IF('Exp_3 (All)'!Z123="","",'Exp_3 (All)'!Z123)</f>
        <v>1</v>
      </c>
      <c r="O123" s="21">
        <f>IF('Exp_3 (All)'!AB123="","",'Exp_3 (All)'!AB123)</f>
        <v>1</v>
      </c>
      <c r="P123" s="29">
        <f>IF('Exp_3 (All)'!AD123="","",'Exp_3 (All)'!AD123)</f>
        <v>1</v>
      </c>
      <c r="Q123" s="21">
        <f>IF('Exp_3 (All)'!AF123="","",'Exp_3 (All)'!AF123)</f>
        <v>1</v>
      </c>
      <c r="R123" s="29">
        <f>IF('Exp_3 (All)'!AH123="","",'Exp_3 (All)'!AH123)</f>
        <v>1</v>
      </c>
      <c r="S123" s="21">
        <f>IF('Exp_3 (All)'!AJ123="","",'Exp_3 (All)'!AJ123)</f>
        <v>1</v>
      </c>
      <c r="T123" s="29">
        <f>IF('Exp_3 (All)'!AL123="","",'Exp_3 (All)'!AL123)</f>
        <v>1</v>
      </c>
      <c r="U123" s="21">
        <f>IF('Exp_3 (All)'!AN123="","",'Exp_3 (All)'!AN123)</f>
        <v>1</v>
      </c>
      <c r="V123" s="29">
        <f>IF('Exp_3 (All)'!AP123="","",'Exp_3 (All)'!AP123)</f>
        <v>1</v>
      </c>
      <c r="W123" s="21">
        <f>IF('Exp_3 (All)'!AR123="","",'Exp_3 (All)'!AR123)</f>
        <v>1</v>
      </c>
      <c r="X123" s="29">
        <f>IF('Exp_3 (All)'!AT123="","",'Exp_3 (All)'!AT123)</f>
        <v>1</v>
      </c>
      <c r="Y123" s="23">
        <f t="shared" si="3"/>
        <v>23</v>
      </c>
      <c r="Z123" s="23">
        <f t="shared" si="4"/>
        <v>23</v>
      </c>
      <c r="AA123" s="50">
        <f t="shared" si="5"/>
        <v>1</v>
      </c>
    </row>
    <row r="124" spans="1:27" s="3" customFormat="1" x14ac:dyDescent="0.2">
      <c r="A124" s="7" t="str">
        <f>'Exp_3 (All)'!A124</f>
        <v>Barbecue_0</v>
      </c>
      <c r="B124" s="29">
        <f>IF('Exp_3 (All)'!B124="","",'Exp_3 (All)'!B124)</f>
        <v>0</v>
      </c>
      <c r="C124" s="22">
        <f>IF('Exp_3 (All)'!D124="","",'Exp_3 (All)'!D124)</f>
        <v>0</v>
      </c>
      <c r="D124" s="29">
        <f>IF('Exp_3 (All)'!F124="","",'Exp_3 (All)'!F124)</f>
        <v>0</v>
      </c>
      <c r="E124" s="22">
        <f>IF('Exp_3 (All)'!H124="","",'Exp_3 (All)'!H124)</f>
        <v>0</v>
      </c>
      <c r="F124" s="29">
        <f>IF('Exp_3 (All)'!J124="","",'Exp_3 (All)'!J124)</f>
        <v>0</v>
      </c>
      <c r="G124" s="21">
        <f>IF('Exp_3 (All)'!L124="","",'Exp_3 (All)'!L124)</f>
        <v>0</v>
      </c>
      <c r="H124" s="29">
        <f>IF('Exp_3 (All)'!N124="","",'Exp_3 (All)'!N124)</f>
        <v>0</v>
      </c>
      <c r="I124" s="21">
        <f>IF('Exp_3 (All)'!P124="","",'Exp_3 (All)'!P124)</f>
        <v>0</v>
      </c>
      <c r="J124" s="29">
        <f>IF('Exp_3 (All)'!R124="","",'Exp_3 (All)'!R124)</f>
        <v>0</v>
      </c>
      <c r="K124" s="21">
        <f>IF('Exp_3 (All)'!T124="","",'Exp_3 (All)'!T124)</f>
        <v>0</v>
      </c>
      <c r="L124" s="29">
        <f>IF('Exp_3 (All)'!V124="","",'Exp_3 (All)'!V124)</f>
        <v>0</v>
      </c>
      <c r="M124" s="21">
        <f>IF('Exp_3 (All)'!X124="","",'Exp_3 (All)'!X124)</f>
        <v>0</v>
      </c>
      <c r="N124" s="29">
        <f>IF('Exp_3 (All)'!Z124="","",'Exp_3 (All)'!Z124)</f>
        <v>0</v>
      </c>
      <c r="O124" s="21">
        <f>IF('Exp_3 (All)'!AB124="","",'Exp_3 (All)'!AB124)</f>
        <v>0</v>
      </c>
      <c r="P124" s="29">
        <f>IF('Exp_3 (All)'!AD124="","",'Exp_3 (All)'!AD124)</f>
        <v>1</v>
      </c>
      <c r="Q124" s="21">
        <f>IF('Exp_3 (All)'!AF124="","",'Exp_3 (All)'!AF124)</f>
        <v>0</v>
      </c>
      <c r="R124" s="29">
        <f>IF('Exp_3 (All)'!AH124="","",'Exp_3 (All)'!AH124)</f>
        <v>0</v>
      </c>
      <c r="S124" s="21">
        <f>IF('Exp_3 (All)'!AJ124="","",'Exp_3 (All)'!AJ124)</f>
        <v>0</v>
      </c>
      <c r="T124" s="29">
        <f>IF('Exp_3 (All)'!AL124="","",'Exp_3 (All)'!AL124)</f>
        <v>0</v>
      </c>
      <c r="U124" s="21">
        <f>IF('Exp_3 (All)'!AN124="","",'Exp_3 (All)'!AN124)</f>
        <v>0</v>
      </c>
      <c r="V124" s="29">
        <f>IF('Exp_3 (All)'!AP124="","",'Exp_3 (All)'!AP124)</f>
        <v>0</v>
      </c>
      <c r="W124" s="21">
        <f>IF('Exp_3 (All)'!AR124="","",'Exp_3 (All)'!AR124)</f>
        <v>0</v>
      </c>
      <c r="X124" s="29">
        <f>IF('Exp_3 (All)'!AT124="","",'Exp_3 (All)'!AT124)</f>
        <v>0</v>
      </c>
      <c r="Y124" s="23">
        <f t="shared" si="3"/>
        <v>23</v>
      </c>
      <c r="Z124" s="23">
        <f t="shared" si="4"/>
        <v>1</v>
      </c>
      <c r="AA124" s="50">
        <f t="shared" si="5"/>
        <v>4.3478260869565216E-2</v>
      </c>
    </row>
    <row r="125" spans="1:27" s="3" customFormat="1" x14ac:dyDescent="0.2">
      <c r="A125" s="7" t="str">
        <f>'Exp_3 (All)'!A125</f>
        <v>Barbecue_3</v>
      </c>
      <c r="B125" s="29">
        <f>IF('Exp_3 (All)'!B125="","",'Exp_3 (All)'!B125)</f>
        <v>1</v>
      </c>
      <c r="C125" s="22">
        <f>IF('Exp_3 (All)'!D125="","",'Exp_3 (All)'!D125)</f>
        <v>1</v>
      </c>
      <c r="D125" s="29">
        <f>IF('Exp_3 (All)'!F125="","",'Exp_3 (All)'!F125)</f>
        <v>0</v>
      </c>
      <c r="E125" s="22">
        <f>IF('Exp_3 (All)'!H125="","",'Exp_3 (All)'!H125)</f>
        <v>0</v>
      </c>
      <c r="F125" s="29">
        <f>IF('Exp_3 (All)'!J125="","",'Exp_3 (All)'!J125)</f>
        <v>1</v>
      </c>
      <c r="G125" s="21">
        <f>IF('Exp_3 (All)'!L125="","",'Exp_3 (All)'!L125)</f>
        <v>1</v>
      </c>
      <c r="H125" s="29">
        <f>IF('Exp_3 (All)'!N125="","",'Exp_3 (All)'!N125)</f>
        <v>1</v>
      </c>
      <c r="I125" s="21">
        <f>IF('Exp_3 (All)'!P125="","",'Exp_3 (All)'!P125)</f>
        <v>1</v>
      </c>
      <c r="J125" s="29">
        <f>IF('Exp_3 (All)'!R125="","",'Exp_3 (All)'!R125)</f>
        <v>1</v>
      </c>
      <c r="K125" s="21">
        <f>IF('Exp_3 (All)'!T125="","",'Exp_3 (All)'!T125)</f>
        <v>1</v>
      </c>
      <c r="L125" s="29">
        <f>IF('Exp_3 (All)'!V125="","",'Exp_3 (All)'!V125)</f>
        <v>1</v>
      </c>
      <c r="M125" s="21">
        <f>IF('Exp_3 (All)'!X125="","",'Exp_3 (All)'!X125)</f>
        <v>0</v>
      </c>
      <c r="N125" s="29">
        <f>IF('Exp_3 (All)'!Z125="","",'Exp_3 (All)'!Z125)</f>
        <v>1</v>
      </c>
      <c r="O125" s="21">
        <f>IF('Exp_3 (All)'!AB125="","",'Exp_3 (All)'!AB125)</f>
        <v>1</v>
      </c>
      <c r="P125" s="29">
        <f>IF('Exp_3 (All)'!AD125="","",'Exp_3 (All)'!AD125)</f>
        <v>1</v>
      </c>
      <c r="Q125" s="21">
        <f>IF('Exp_3 (All)'!AF125="","",'Exp_3 (All)'!AF125)</f>
        <v>1</v>
      </c>
      <c r="R125" s="29">
        <f>IF('Exp_3 (All)'!AH125="","",'Exp_3 (All)'!AH125)</f>
        <v>1</v>
      </c>
      <c r="S125" s="21">
        <f>IF('Exp_3 (All)'!AJ125="","",'Exp_3 (All)'!AJ125)</f>
        <v>1</v>
      </c>
      <c r="T125" s="29">
        <f>IF('Exp_3 (All)'!AL125="","",'Exp_3 (All)'!AL125)</f>
        <v>1</v>
      </c>
      <c r="U125" s="21">
        <f>IF('Exp_3 (All)'!AN125="","",'Exp_3 (All)'!AN125)</f>
        <v>1</v>
      </c>
      <c r="V125" s="29">
        <f>IF('Exp_3 (All)'!AP125="","",'Exp_3 (All)'!AP125)</f>
        <v>0</v>
      </c>
      <c r="W125" s="21">
        <f>IF('Exp_3 (All)'!AR125="","",'Exp_3 (All)'!AR125)</f>
        <v>1</v>
      </c>
      <c r="X125" s="29">
        <f>IF('Exp_3 (All)'!AT125="","",'Exp_3 (All)'!AT125)</f>
        <v>1</v>
      </c>
      <c r="Y125" s="23">
        <f t="shared" si="3"/>
        <v>23</v>
      </c>
      <c r="Z125" s="23">
        <f t="shared" si="4"/>
        <v>19</v>
      </c>
      <c r="AA125" s="50">
        <f t="shared" si="5"/>
        <v>0.82608695652173914</v>
      </c>
    </row>
    <row r="126" spans="1:27" s="3" customFormat="1" x14ac:dyDescent="0.2">
      <c r="A126" s="7" t="str">
        <f>'Exp_3 (All)'!A126</f>
        <v>Barbecue_12</v>
      </c>
      <c r="B126" s="29">
        <f>IF('Exp_3 (All)'!B126="","",'Exp_3 (All)'!B126)</f>
        <v>1</v>
      </c>
      <c r="C126" s="22">
        <f>IF('Exp_3 (All)'!D126="","",'Exp_3 (All)'!D126)</f>
        <v>1</v>
      </c>
      <c r="D126" s="29">
        <f>IF('Exp_3 (All)'!F126="","",'Exp_3 (All)'!F126)</f>
        <v>1</v>
      </c>
      <c r="E126" s="22">
        <f>IF('Exp_3 (All)'!H126="","",'Exp_3 (All)'!H126)</f>
        <v>1</v>
      </c>
      <c r="F126" s="29">
        <f>IF('Exp_3 (All)'!J126="","",'Exp_3 (All)'!J126)</f>
        <v>1</v>
      </c>
      <c r="G126" s="21">
        <f>IF('Exp_3 (All)'!L126="","",'Exp_3 (All)'!L126)</f>
        <v>1</v>
      </c>
      <c r="H126" s="29">
        <f>IF('Exp_3 (All)'!N126="","",'Exp_3 (All)'!N126)</f>
        <v>1</v>
      </c>
      <c r="I126" s="21">
        <f>IF('Exp_3 (All)'!P126="","",'Exp_3 (All)'!P126)</f>
        <v>1</v>
      </c>
      <c r="J126" s="29">
        <f>IF('Exp_3 (All)'!R126="","",'Exp_3 (All)'!R126)</f>
        <v>1</v>
      </c>
      <c r="K126" s="21">
        <f>IF('Exp_3 (All)'!T126="","",'Exp_3 (All)'!T126)</f>
        <v>1</v>
      </c>
      <c r="L126" s="29">
        <f>IF('Exp_3 (All)'!V126="","",'Exp_3 (All)'!V126)</f>
        <v>1</v>
      </c>
      <c r="M126" s="21">
        <f>IF('Exp_3 (All)'!X126="","",'Exp_3 (All)'!X126)</f>
        <v>1</v>
      </c>
      <c r="N126" s="29">
        <f>IF('Exp_3 (All)'!Z126="","",'Exp_3 (All)'!Z126)</f>
        <v>1</v>
      </c>
      <c r="O126" s="21">
        <f>IF('Exp_3 (All)'!AB126="","",'Exp_3 (All)'!AB126)</f>
        <v>1</v>
      </c>
      <c r="P126" s="29">
        <f>IF('Exp_3 (All)'!AD126="","",'Exp_3 (All)'!AD126)</f>
        <v>1</v>
      </c>
      <c r="Q126" s="21">
        <f>IF('Exp_3 (All)'!AF126="","",'Exp_3 (All)'!AF126)</f>
        <v>1</v>
      </c>
      <c r="R126" s="29">
        <f>IF('Exp_3 (All)'!AH126="","",'Exp_3 (All)'!AH126)</f>
        <v>1</v>
      </c>
      <c r="S126" s="21">
        <f>IF('Exp_3 (All)'!AJ126="","",'Exp_3 (All)'!AJ126)</f>
        <v>1</v>
      </c>
      <c r="T126" s="29">
        <f>IF('Exp_3 (All)'!AL126="","",'Exp_3 (All)'!AL126)</f>
        <v>1</v>
      </c>
      <c r="U126" s="21">
        <f>IF('Exp_3 (All)'!AN126="","",'Exp_3 (All)'!AN126)</f>
        <v>1</v>
      </c>
      <c r="V126" s="29">
        <f>IF('Exp_3 (All)'!AP126="","",'Exp_3 (All)'!AP126)</f>
        <v>1</v>
      </c>
      <c r="W126" s="21">
        <f>IF('Exp_3 (All)'!AR126="","",'Exp_3 (All)'!AR126)</f>
        <v>1</v>
      </c>
      <c r="X126" s="29">
        <f>IF('Exp_3 (All)'!AT126="","",'Exp_3 (All)'!AT126)</f>
        <v>1</v>
      </c>
      <c r="Y126" s="23">
        <f t="shared" si="3"/>
        <v>23</v>
      </c>
      <c r="Z126" s="23">
        <f t="shared" si="4"/>
        <v>23</v>
      </c>
      <c r="AA126" s="50">
        <f t="shared" si="5"/>
        <v>1</v>
      </c>
    </row>
    <row r="127" spans="1:27" s="3" customFormat="1" x14ac:dyDescent="0.2">
      <c r="A127" s="7" t="str">
        <f>'Exp_3 (All)'!A127</f>
        <v>Barbecue_0_PckErr3</v>
      </c>
      <c r="B127" s="29">
        <f>IF('Exp_3 (All)'!B127="","",'Exp_3 (All)'!B127)</f>
        <v>1</v>
      </c>
      <c r="C127" s="22">
        <f>IF('Exp_3 (All)'!D127="","",'Exp_3 (All)'!D127)</f>
        <v>1</v>
      </c>
      <c r="D127" s="29">
        <f>IF('Exp_3 (All)'!F127="","",'Exp_3 (All)'!F127)</f>
        <v>1</v>
      </c>
      <c r="E127" s="22">
        <f>IF('Exp_3 (All)'!H127="","",'Exp_3 (All)'!H127)</f>
        <v>1</v>
      </c>
      <c r="F127" s="29">
        <f>IF('Exp_3 (All)'!J127="","",'Exp_3 (All)'!J127)</f>
        <v>1</v>
      </c>
      <c r="G127" s="21">
        <f>IF('Exp_3 (All)'!L127="","",'Exp_3 (All)'!L127)</f>
        <v>1</v>
      </c>
      <c r="H127" s="29">
        <f>IF('Exp_3 (All)'!N127="","",'Exp_3 (All)'!N127)</f>
        <v>1</v>
      </c>
      <c r="I127" s="21">
        <f>IF('Exp_3 (All)'!P127="","",'Exp_3 (All)'!P127)</f>
        <v>1</v>
      </c>
      <c r="J127" s="29">
        <f>IF('Exp_3 (All)'!R127="","",'Exp_3 (All)'!R127)</f>
        <v>1</v>
      </c>
      <c r="K127" s="21">
        <f>IF('Exp_3 (All)'!T127="","",'Exp_3 (All)'!T127)</f>
        <v>1</v>
      </c>
      <c r="L127" s="29">
        <f>IF('Exp_3 (All)'!V127="","",'Exp_3 (All)'!V127)</f>
        <v>1</v>
      </c>
      <c r="M127" s="21">
        <f>IF('Exp_3 (All)'!X127="","",'Exp_3 (All)'!X127)</f>
        <v>1</v>
      </c>
      <c r="N127" s="29">
        <f>IF('Exp_3 (All)'!Z127="","",'Exp_3 (All)'!Z127)</f>
        <v>1</v>
      </c>
      <c r="O127" s="21">
        <f>IF('Exp_3 (All)'!AB127="","",'Exp_3 (All)'!AB127)</f>
        <v>1</v>
      </c>
      <c r="P127" s="29">
        <f>IF('Exp_3 (All)'!AD127="","",'Exp_3 (All)'!AD127)</f>
        <v>1</v>
      </c>
      <c r="Q127" s="21">
        <f>IF('Exp_3 (All)'!AF127="","",'Exp_3 (All)'!AF127)</f>
        <v>0</v>
      </c>
      <c r="R127" s="29">
        <f>IF('Exp_3 (All)'!AH127="","",'Exp_3 (All)'!AH127)</f>
        <v>1</v>
      </c>
      <c r="S127" s="21">
        <f>IF('Exp_3 (All)'!AJ127="","",'Exp_3 (All)'!AJ127)</f>
        <v>1</v>
      </c>
      <c r="T127" s="29">
        <f>IF('Exp_3 (All)'!AL127="","",'Exp_3 (All)'!AL127)</f>
        <v>1</v>
      </c>
      <c r="U127" s="21">
        <f>IF('Exp_3 (All)'!AN127="","",'Exp_3 (All)'!AN127)</f>
        <v>1</v>
      </c>
      <c r="V127" s="29">
        <f>IF('Exp_3 (All)'!AP127="","",'Exp_3 (All)'!AP127)</f>
        <v>1</v>
      </c>
      <c r="W127" s="21">
        <f>IF('Exp_3 (All)'!AR127="","",'Exp_3 (All)'!AR127)</f>
        <v>1</v>
      </c>
      <c r="X127" s="29">
        <f>IF('Exp_3 (All)'!AT127="","",'Exp_3 (All)'!AT127)</f>
        <v>1</v>
      </c>
      <c r="Y127" s="23">
        <f t="shared" si="3"/>
        <v>23</v>
      </c>
      <c r="Z127" s="23">
        <f t="shared" si="4"/>
        <v>22</v>
      </c>
      <c r="AA127" s="50">
        <f t="shared" si="5"/>
        <v>0.95652173913043481</v>
      </c>
    </row>
    <row r="128" spans="1:27" s="3" customFormat="1" x14ac:dyDescent="0.2">
      <c r="A128" s="7" t="str">
        <f>'Exp_3 (All)'!A128</f>
        <v>Barbecue_2_PckErr1</v>
      </c>
      <c r="B128" s="29">
        <f>IF('Exp_3 (All)'!B128="","",'Exp_3 (All)'!B128)</f>
        <v>1</v>
      </c>
      <c r="C128" s="22">
        <f>IF('Exp_3 (All)'!D128="","",'Exp_3 (All)'!D128)</f>
        <v>1</v>
      </c>
      <c r="D128" s="29">
        <f>IF('Exp_3 (All)'!F128="","",'Exp_3 (All)'!F128)</f>
        <v>1</v>
      </c>
      <c r="E128" s="22">
        <f>IF('Exp_3 (All)'!H128="","",'Exp_3 (All)'!H128)</f>
        <v>1</v>
      </c>
      <c r="F128" s="29">
        <f>IF('Exp_3 (All)'!J128="","",'Exp_3 (All)'!J128)</f>
        <v>1</v>
      </c>
      <c r="G128" s="21">
        <f>IF('Exp_3 (All)'!L128="","",'Exp_3 (All)'!L128)</f>
        <v>1</v>
      </c>
      <c r="H128" s="29">
        <f>IF('Exp_3 (All)'!N128="","",'Exp_3 (All)'!N128)</f>
        <v>1</v>
      </c>
      <c r="I128" s="21">
        <f>IF('Exp_3 (All)'!P128="","",'Exp_3 (All)'!P128)</f>
        <v>1</v>
      </c>
      <c r="J128" s="29">
        <f>IF('Exp_3 (All)'!R128="","",'Exp_3 (All)'!R128)</f>
        <v>1</v>
      </c>
      <c r="K128" s="21">
        <f>IF('Exp_3 (All)'!T128="","",'Exp_3 (All)'!T128)</f>
        <v>1</v>
      </c>
      <c r="L128" s="29">
        <f>IF('Exp_3 (All)'!V128="","",'Exp_3 (All)'!V128)</f>
        <v>1</v>
      </c>
      <c r="M128" s="21">
        <f>IF('Exp_3 (All)'!X128="","",'Exp_3 (All)'!X128)</f>
        <v>1</v>
      </c>
      <c r="N128" s="29">
        <f>IF('Exp_3 (All)'!Z128="","",'Exp_3 (All)'!Z128)</f>
        <v>1</v>
      </c>
      <c r="O128" s="21">
        <f>IF('Exp_3 (All)'!AB128="","",'Exp_3 (All)'!AB128)</f>
        <v>1</v>
      </c>
      <c r="P128" s="29">
        <f>IF('Exp_3 (All)'!AD128="","",'Exp_3 (All)'!AD128)</f>
        <v>1</v>
      </c>
      <c r="Q128" s="21">
        <f>IF('Exp_3 (All)'!AF128="","",'Exp_3 (All)'!AF128)</f>
        <v>1</v>
      </c>
      <c r="R128" s="29">
        <f>IF('Exp_3 (All)'!AH128="","",'Exp_3 (All)'!AH128)</f>
        <v>0</v>
      </c>
      <c r="S128" s="21">
        <f>IF('Exp_3 (All)'!AJ128="","",'Exp_3 (All)'!AJ128)</f>
        <v>0</v>
      </c>
      <c r="T128" s="29">
        <f>IF('Exp_3 (All)'!AL128="","",'Exp_3 (All)'!AL128)</f>
        <v>1</v>
      </c>
      <c r="U128" s="21">
        <f>IF('Exp_3 (All)'!AN128="","",'Exp_3 (All)'!AN128)</f>
        <v>1</v>
      </c>
      <c r="V128" s="29">
        <f>IF('Exp_3 (All)'!AP128="","",'Exp_3 (All)'!AP128)</f>
        <v>1</v>
      </c>
      <c r="W128" s="21">
        <f>IF('Exp_3 (All)'!AR128="","",'Exp_3 (All)'!AR128)</f>
        <v>1</v>
      </c>
      <c r="X128" s="29">
        <f>IF('Exp_3 (All)'!AT128="","",'Exp_3 (All)'!AT128)</f>
        <v>1</v>
      </c>
      <c r="Y128" s="23">
        <f t="shared" si="3"/>
        <v>23</v>
      </c>
      <c r="Z128" s="23">
        <f t="shared" si="4"/>
        <v>21</v>
      </c>
      <c r="AA128" s="50">
        <f t="shared" si="5"/>
        <v>0.91304347826086951</v>
      </c>
    </row>
    <row r="129" spans="1:27" s="3" customFormat="1" x14ac:dyDescent="0.2">
      <c r="A129" s="7" t="str">
        <f>'Exp_3 (All)'!A129</f>
        <v>Barbecue_2_PckErr3</v>
      </c>
      <c r="B129" s="29">
        <f>IF('Exp_3 (All)'!B129="","",'Exp_3 (All)'!B129)</f>
        <v>1</v>
      </c>
      <c r="C129" s="22">
        <f>IF('Exp_3 (All)'!D129="","",'Exp_3 (All)'!D129)</f>
        <v>1</v>
      </c>
      <c r="D129" s="29">
        <f>IF('Exp_3 (All)'!F129="","",'Exp_3 (All)'!F129)</f>
        <v>1</v>
      </c>
      <c r="E129" s="22">
        <f>IF('Exp_3 (All)'!H129="","",'Exp_3 (All)'!H129)</f>
        <v>1</v>
      </c>
      <c r="F129" s="29">
        <f>IF('Exp_3 (All)'!J129="","",'Exp_3 (All)'!J129)</f>
        <v>1</v>
      </c>
      <c r="G129" s="21">
        <f>IF('Exp_3 (All)'!L129="","",'Exp_3 (All)'!L129)</f>
        <v>1</v>
      </c>
      <c r="H129" s="29">
        <f>IF('Exp_3 (All)'!N129="","",'Exp_3 (All)'!N129)</f>
        <v>1</v>
      </c>
      <c r="I129" s="21">
        <f>IF('Exp_3 (All)'!P129="","",'Exp_3 (All)'!P129)</f>
        <v>1</v>
      </c>
      <c r="J129" s="29">
        <f>IF('Exp_3 (All)'!R129="","",'Exp_3 (All)'!R129)</f>
        <v>1</v>
      </c>
      <c r="K129" s="21">
        <f>IF('Exp_3 (All)'!T129="","",'Exp_3 (All)'!T129)</f>
        <v>1</v>
      </c>
      <c r="L129" s="29">
        <f>IF('Exp_3 (All)'!V129="","",'Exp_3 (All)'!V129)</f>
        <v>1</v>
      </c>
      <c r="M129" s="21">
        <f>IF('Exp_3 (All)'!X129="","",'Exp_3 (All)'!X129)</f>
        <v>1</v>
      </c>
      <c r="N129" s="29">
        <f>IF('Exp_3 (All)'!Z129="","",'Exp_3 (All)'!Z129)</f>
        <v>1</v>
      </c>
      <c r="O129" s="21">
        <f>IF('Exp_3 (All)'!AB129="","",'Exp_3 (All)'!AB129)</f>
        <v>1</v>
      </c>
      <c r="P129" s="29">
        <f>IF('Exp_3 (All)'!AD129="","",'Exp_3 (All)'!AD129)</f>
        <v>1</v>
      </c>
      <c r="Q129" s="21">
        <f>IF('Exp_3 (All)'!AF129="","",'Exp_3 (All)'!AF129)</f>
        <v>1</v>
      </c>
      <c r="R129" s="29">
        <f>IF('Exp_3 (All)'!AH129="","",'Exp_3 (All)'!AH129)</f>
        <v>1</v>
      </c>
      <c r="S129" s="21">
        <f>IF('Exp_3 (All)'!AJ129="","",'Exp_3 (All)'!AJ129)</f>
        <v>1</v>
      </c>
      <c r="T129" s="29">
        <f>IF('Exp_3 (All)'!AL129="","",'Exp_3 (All)'!AL129)</f>
        <v>1</v>
      </c>
      <c r="U129" s="21">
        <f>IF('Exp_3 (All)'!AN129="","",'Exp_3 (All)'!AN129)</f>
        <v>1</v>
      </c>
      <c r="V129" s="29">
        <f>IF('Exp_3 (All)'!AP129="","",'Exp_3 (All)'!AP129)</f>
        <v>1</v>
      </c>
      <c r="W129" s="21">
        <f>IF('Exp_3 (All)'!AR129="","",'Exp_3 (All)'!AR129)</f>
        <v>1</v>
      </c>
      <c r="X129" s="29">
        <f>IF('Exp_3 (All)'!AT129="","",'Exp_3 (All)'!AT129)</f>
        <v>1</v>
      </c>
      <c r="Y129" s="23">
        <f t="shared" si="3"/>
        <v>23</v>
      </c>
      <c r="Z129" s="23">
        <f t="shared" si="4"/>
        <v>23</v>
      </c>
      <c r="AA129" s="50">
        <f t="shared" si="5"/>
        <v>1</v>
      </c>
    </row>
    <row r="130" spans="1:27" s="3" customFormat="1" x14ac:dyDescent="0.2">
      <c r="A130" s="7" t="str">
        <f>'Exp_3 (All)'!A130</f>
        <v>Barbecue_3_PckErr1</v>
      </c>
      <c r="B130" s="29">
        <f>IF('Exp_3 (All)'!B130="","",'Exp_3 (All)'!B130)</f>
        <v>1</v>
      </c>
      <c r="C130" s="22">
        <f>IF('Exp_3 (All)'!D130="","",'Exp_3 (All)'!D130)</f>
        <v>1</v>
      </c>
      <c r="D130" s="29">
        <f>IF('Exp_3 (All)'!F130="","",'Exp_3 (All)'!F130)</f>
        <v>1</v>
      </c>
      <c r="E130" s="22">
        <f>IF('Exp_3 (All)'!H130="","",'Exp_3 (All)'!H130)</f>
        <v>1</v>
      </c>
      <c r="F130" s="29">
        <f>IF('Exp_3 (All)'!J130="","",'Exp_3 (All)'!J130)</f>
        <v>1</v>
      </c>
      <c r="G130" s="21">
        <f>IF('Exp_3 (All)'!L130="","",'Exp_3 (All)'!L130)</f>
        <v>1</v>
      </c>
      <c r="H130" s="29">
        <f>IF('Exp_3 (All)'!N130="","",'Exp_3 (All)'!N130)</f>
        <v>1</v>
      </c>
      <c r="I130" s="21">
        <f>IF('Exp_3 (All)'!P130="","",'Exp_3 (All)'!P130)</f>
        <v>1</v>
      </c>
      <c r="J130" s="29">
        <f>IF('Exp_3 (All)'!R130="","",'Exp_3 (All)'!R130)</f>
        <v>1</v>
      </c>
      <c r="K130" s="21">
        <f>IF('Exp_3 (All)'!T130="","",'Exp_3 (All)'!T130)</f>
        <v>1</v>
      </c>
      <c r="L130" s="29">
        <f>IF('Exp_3 (All)'!V130="","",'Exp_3 (All)'!V130)</f>
        <v>1</v>
      </c>
      <c r="M130" s="21">
        <f>IF('Exp_3 (All)'!X130="","",'Exp_3 (All)'!X130)</f>
        <v>1</v>
      </c>
      <c r="N130" s="29">
        <f>IF('Exp_3 (All)'!Z130="","",'Exp_3 (All)'!Z130)</f>
        <v>1</v>
      </c>
      <c r="O130" s="21">
        <f>IF('Exp_3 (All)'!AB130="","",'Exp_3 (All)'!AB130)</f>
        <v>1</v>
      </c>
      <c r="P130" s="29">
        <f>IF('Exp_3 (All)'!AD130="","",'Exp_3 (All)'!AD130)</f>
        <v>1</v>
      </c>
      <c r="Q130" s="21">
        <f>IF('Exp_3 (All)'!AF130="","",'Exp_3 (All)'!AF130)</f>
        <v>1</v>
      </c>
      <c r="R130" s="29">
        <f>IF('Exp_3 (All)'!AH130="","",'Exp_3 (All)'!AH130)</f>
        <v>1</v>
      </c>
      <c r="S130" s="21">
        <f>IF('Exp_3 (All)'!AJ130="","",'Exp_3 (All)'!AJ130)</f>
        <v>1</v>
      </c>
      <c r="T130" s="29">
        <f>IF('Exp_3 (All)'!AL130="","",'Exp_3 (All)'!AL130)</f>
        <v>1</v>
      </c>
      <c r="U130" s="21">
        <f>IF('Exp_3 (All)'!AN130="","",'Exp_3 (All)'!AN130)</f>
        <v>1</v>
      </c>
      <c r="V130" s="29">
        <f>IF('Exp_3 (All)'!AP130="","",'Exp_3 (All)'!AP130)</f>
        <v>1</v>
      </c>
      <c r="W130" s="21">
        <f>IF('Exp_3 (All)'!AR130="","",'Exp_3 (All)'!AR130)</f>
        <v>1</v>
      </c>
      <c r="X130" s="29">
        <f>IF('Exp_3 (All)'!AT130="","",'Exp_3 (All)'!AT130)</f>
        <v>1</v>
      </c>
      <c r="Y130" s="23">
        <f t="shared" si="3"/>
        <v>23</v>
      </c>
      <c r="Z130" s="23">
        <f t="shared" si="4"/>
        <v>23</v>
      </c>
      <c r="AA130" s="50">
        <f t="shared" si="5"/>
        <v>1</v>
      </c>
    </row>
    <row r="131" spans="1:27" s="3" customFormat="1" x14ac:dyDescent="0.2">
      <c r="A131" s="7" t="str">
        <f>'Exp_3 (All)'!A131</f>
        <v>Barbecue_3_PckErr3</v>
      </c>
      <c r="B131" s="29">
        <f>IF('Exp_3 (All)'!B131="","",'Exp_3 (All)'!B131)</f>
        <v>1</v>
      </c>
      <c r="C131" s="22">
        <f>IF('Exp_3 (All)'!D131="","",'Exp_3 (All)'!D131)</f>
        <v>1</v>
      </c>
      <c r="D131" s="29">
        <f>IF('Exp_3 (All)'!F131="","",'Exp_3 (All)'!F131)</f>
        <v>1</v>
      </c>
      <c r="E131" s="22">
        <f>IF('Exp_3 (All)'!H131="","",'Exp_3 (All)'!H131)</f>
        <v>1</v>
      </c>
      <c r="F131" s="29">
        <f>IF('Exp_3 (All)'!J131="","",'Exp_3 (All)'!J131)</f>
        <v>1</v>
      </c>
      <c r="G131" s="21">
        <f>IF('Exp_3 (All)'!L131="","",'Exp_3 (All)'!L131)</f>
        <v>1</v>
      </c>
      <c r="H131" s="29">
        <f>IF('Exp_3 (All)'!N131="","",'Exp_3 (All)'!N131)</f>
        <v>1</v>
      </c>
      <c r="I131" s="21">
        <f>IF('Exp_3 (All)'!P131="","",'Exp_3 (All)'!P131)</f>
        <v>1</v>
      </c>
      <c r="J131" s="29">
        <f>IF('Exp_3 (All)'!R131="","",'Exp_3 (All)'!R131)</f>
        <v>1</v>
      </c>
      <c r="K131" s="21">
        <f>IF('Exp_3 (All)'!T131="","",'Exp_3 (All)'!T131)</f>
        <v>1</v>
      </c>
      <c r="L131" s="29">
        <f>IF('Exp_3 (All)'!V131="","",'Exp_3 (All)'!V131)</f>
        <v>1</v>
      </c>
      <c r="M131" s="21">
        <f>IF('Exp_3 (All)'!X131="","",'Exp_3 (All)'!X131)</f>
        <v>1</v>
      </c>
      <c r="N131" s="29">
        <f>IF('Exp_3 (All)'!Z131="","",'Exp_3 (All)'!Z131)</f>
        <v>1</v>
      </c>
      <c r="O131" s="21">
        <f>IF('Exp_3 (All)'!AB131="","",'Exp_3 (All)'!AB131)</f>
        <v>1</v>
      </c>
      <c r="P131" s="29">
        <f>IF('Exp_3 (All)'!AD131="","",'Exp_3 (All)'!AD131)</f>
        <v>1</v>
      </c>
      <c r="Q131" s="21">
        <f>IF('Exp_3 (All)'!AF131="","",'Exp_3 (All)'!AF131)</f>
        <v>1</v>
      </c>
      <c r="R131" s="29">
        <f>IF('Exp_3 (All)'!AH131="","",'Exp_3 (All)'!AH131)</f>
        <v>1</v>
      </c>
      <c r="S131" s="21">
        <f>IF('Exp_3 (All)'!AJ131="","",'Exp_3 (All)'!AJ131)</f>
        <v>1</v>
      </c>
      <c r="T131" s="29">
        <f>IF('Exp_3 (All)'!AL131="","",'Exp_3 (All)'!AL131)</f>
        <v>1</v>
      </c>
      <c r="U131" s="21">
        <f>IF('Exp_3 (All)'!AN131="","",'Exp_3 (All)'!AN131)</f>
        <v>1</v>
      </c>
      <c r="V131" s="29">
        <f>IF('Exp_3 (All)'!AP131="","",'Exp_3 (All)'!AP131)</f>
        <v>1</v>
      </c>
      <c r="W131" s="21">
        <f>IF('Exp_3 (All)'!AR131="","",'Exp_3 (All)'!AR131)</f>
        <v>1</v>
      </c>
      <c r="X131" s="29">
        <f>IF('Exp_3 (All)'!AT131="","",'Exp_3 (All)'!AT131)</f>
        <v>1</v>
      </c>
      <c r="Y131" s="23">
        <f t="shared" si="3"/>
        <v>23</v>
      </c>
      <c r="Z131" s="23">
        <f t="shared" si="4"/>
        <v>23</v>
      </c>
      <c r="AA131" s="50">
        <f t="shared" si="5"/>
        <v>1</v>
      </c>
    </row>
    <row r="132" spans="1:27" s="3" customFormat="1" x14ac:dyDescent="0.2">
      <c r="A132" s="7" t="str">
        <f>'Exp_3 (All)'!A132</f>
        <v>Barbecue_8_PckErr1</v>
      </c>
      <c r="B132" s="29">
        <f>IF('Exp_3 (All)'!B132="","",'Exp_3 (All)'!B132)</f>
        <v>1</v>
      </c>
      <c r="C132" s="22">
        <f>IF('Exp_3 (All)'!D132="","",'Exp_3 (All)'!D132)</f>
        <v>1</v>
      </c>
      <c r="D132" s="29">
        <f>IF('Exp_3 (All)'!F132="","",'Exp_3 (All)'!F132)</f>
        <v>1</v>
      </c>
      <c r="E132" s="22">
        <f>IF('Exp_3 (All)'!H132="","",'Exp_3 (All)'!H132)</f>
        <v>1</v>
      </c>
      <c r="F132" s="29">
        <f>IF('Exp_3 (All)'!J132="","",'Exp_3 (All)'!J132)</f>
        <v>1</v>
      </c>
      <c r="G132" s="21">
        <f>IF('Exp_3 (All)'!L132="","",'Exp_3 (All)'!L132)</f>
        <v>1</v>
      </c>
      <c r="H132" s="29">
        <f>IF('Exp_3 (All)'!N132="","",'Exp_3 (All)'!N132)</f>
        <v>1</v>
      </c>
      <c r="I132" s="21">
        <f>IF('Exp_3 (All)'!P132="","",'Exp_3 (All)'!P132)</f>
        <v>1</v>
      </c>
      <c r="J132" s="29">
        <f>IF('Exp_3 (All)'!R132="","",'Exp_3 (All)'!R132)</f>
        <v>1</v>
      </c>
      <c r="K132" s="21">
        <f>IF('Exp_3 (All)'!T132="","",'Exp_3 (All)'!T132)</f>
        <v>1</v>
      </c>
      <c r="L132" s="29">
        <f>IF('Exp_3 (All)'!V132="","",'Exp_3 (All)'!V132)</f>
        <v>1</v>
      </c>
      <c r="M132" s="21">
        <f>IF('Exp_3 (All)'!X132="","",'Exp_3 (All)'!X132)</f>
        <v>1</v>
      </c>
      <c r="N132" s="29">
        <f>IF('Exp_3 (All)'!Z132="","",'Exp_3 (All)'!Z132)</f>
        <v>1</v>
      </c>
      <c r="O132" s="21">
        <f>IF('Exp_3 (All)'!AB132="","",'Exp_3 (All)'!AB132)</f>
        <v>1</v>
      </c>
      <c r="P132" s="29">
        <f>IF('Exp_3 (All)'!AD132="","",'Exp_3 (All)'!AD132)</f>
        <v>1</v>
      </c>
      <c r="Q132" s="21">
        <f>IF('Exp_3 (All)'!AF132="","",'Exp_3 (All)'!AF132)</f>
        <v>1</v>
      </c>
      <c r="R132" s="29">
        <f>IF('Exp_3 (All)'!AH132="","",'Exp_3 (All)'!AH132)</f>
        <v>1</v>
      </c>
      <c r="S132" s="21">
        <f>IF('Exp_3 (All)'!AJ132="","",'Exp_3 (All)'!AJ132)</f>
        <v>1</v>
      </c>
      <c r="T132" s="29">
        <f>IF('Exp_3 (All)'!AL132="","",'Exp_3 (All)'!AL132)</f>
        <v>1</v>
      </c>
      <c r="U132" s="21">
        <f>IF('Exp_3 (All)'!AN132="","",'Exp_3 (All)'!AN132)</f>
        <v>1</v>
      </c>
      <c r="V132" s="29">
        <f>IF('Exp_3 (All)'!AP132="","",'Exp_3 (All)'!AP132)</f>
        <v>1</v>
      </c>
      <c r="W132" s="21">
        <f>IF('Exp_3 (All)'!AR132="","",'Exp_3 (All)'!AR132)</f>
        <v>1</v>
      </c>
      <c r="X132" s="29">
        <f>IF('Exp_3 (All)'!AT132="","",'Exp_3 (All)'!AT132)</f>
        <v>1</v>
      </c>
      <c r="Y132" s="23">
        <f t="shared" si="3"/>
        <v>23</v>
      </c>
      <c r="Z132" s="23">
        <f t="shared" si="4"/>
        <v>23</v>
      </c>
      <c r="AA132" s="50">
        <f t="shared" si="5"/>
        <v>1</v>
      </c>
    </row>
    <row r="133" spans="1:27" s="3" customFormat="1" x14ac:dyDescent="0.2">
      <c r="A133" s="7" t="str">
        <f>'Exp_3 (All)'!A133</f>
        <v>Barbecue_8_PckErr3</v>
      </c>
      <c r="B133" s="29">
        <f>IF('Exp_3 (All)'!B133="","",'Exp_3 (All)'!B133)</f>
        <v>1</v>
      </c>
      <c r="C133" s="22">
        <f>IF('Exp_3 (All)'!D133="","",'Exp_3 (All)'!D133)</f>
        <v>1</v>
      </c>
      <c r="D133" s="29">
        <f>IF('Exp_3 (All)'!F133="","",'Exp_3 (All)'!F133)</f>
        <v>1</v>
      </c>
      <c r="E133" s="22">
        <f>IF('Exp_3 (All)'!H133="","",'Exp_3 (All)'!H133)</f>
        <v>1</v>
      </c>
      <c r="F133" s="29">
        <f>IF('Exp_3 (All)'!J133="","",'Exp_3 (All)'!J133)</f>
        <v>1</v>
      </c>
      <c r="G133" s="21">
        <f>IF('Exp_3 (All)'!L133="","",'Exp_3 (All)'!L133)</f>
        <v>1</v>
      </c>
      <c r="H133" s="29">
        <f>IF('Exp_3 (All)'!N133="","",'Exp_3 (All)'!N133)</f>
        <v>1</v>
      </c>
      <c r="I133" s="21">
        <f>IF('Exp_3 (All)'!P133="","",'Exp_3 (All)'!P133)</f>
        <v>1</v>
      </c>
      <c r="J133" s="29">
        <f>IF('Exp_3 (All)'!R133="","",'Exp_3 (All)'!R133)</f>
        <v>1</v>
      </c>
      <c r="K133" s="21">
        <f>IF('Exp_3 (All)'!T133="","",'Exp_3 (All)'!T133)</f>
        <v>1</v>
      </c>
      <c r="L133" s="29">
        <f>IF('Exp_3 (All)'!V133="","",'Exp_3 (All)'!V133)</f>
        <v>1</v>
      </c>
      <c r="M133" s="21">
        <f>IF('Exp_3 (All)'!X133="","",'Exp_3 (All)'!X133)</f>
        <v>1</v>
      </c>
      <c r="N133" s="29">
        <f>IF('Exp_3 (All)'!Z133="","",'Exp_3 (All)'!Z133)</f>
        <v>1</v>
      </c>
      <c r="O133" s="21">
        <f>IF('Exp_3 (All)'!AB133="","",'Exp_3 (All)'!AB133)</f>
        <v>1</v>
      </c>
      <c r="P133" s="29">
        <f>IF('Exp_3 (All)'!AD133="","",'Exp_3 (All)'!AD133)</f>
        <v>1</v>
      </c>
      <c r="Q133" s="21">
        <f>IF('Exp_3 (All)'!AF133="","",'Exp_3 (All)'!AF133)</f>
        <v>1</v>
      </c>
      <c r="R133" s="29">
        <f>IF('Exp_3 (All)'!AH133="","",'Exp_3 (All)'!AH133)</f>
        <v>1</v>
      </c>
      <c r="S133" s="21">
        <f>IF('Exp_3 (All)'!AJ133="","",'Exp_3 (All)'!AJ133)</f>
        <v>1</v>
      </c>
      <c r="T133" s="29">
        <f>IF('Exp_3 (All)'!AL133="","",'Exp_3 (All)'!AL133)</f>
        <v>1</v>
      </c>
      <c r="U133" s="21">
        <f>IF('Exp_3 (All)'!AN133="","",'Exp_3 (All)'!AN133)</f>
        <v>1</v>
      </c>
      <c r="V133" s="29">
        <f>IF('Exp_3 (All)'!AP133="","",'Exp_3 (All)'!AP133)</f>
        <v>1</v>
      </c>
      <c r="W133" s="21">
        <f>IF('Exp_3 (All)'!AR133="","",'Exp_3 (All)'!AR133)</f>
        <v>1</v>
      </c>
      <c r="X133" s="29">
        <f>IF('Exp_3 (All)'!AT133="","",'Exp_3 (All)'!AT133)</f>
        <v>1</v>
      </c>
      <c r="Y133" s="23">
        <f t="shared" ref="Y133:Y143" si="6">COUNT(B133:X133)</f>
        <v>23</v>
      </c>
      <c r="Z133" s="23">
        <f t="shared" ref="Z133:Z143" si="7">SUMIF(B133:X133,1)</f>
        <v>23</v>
      </c>
      <c r="AA133" s="50">
        <f t="shared" ref="AA133:AA143" si="8">Z133/Y133</f>
        <v>1</v>
      </c>
    </row>
    <row r="134" spans="1:27" s="3" customFormat="1" x14ac:dyDescent="0.2">
      <c r="A134" s="7" t="str">
        <f>'Exp_3 (All)'!A134</f>
        <v>Barbecue_10_PckErr1</v>
      </c>
      <c r="B134" s="29">
        <f>IF('Exp_3 (All)'!B134="","",'Exp_3 (All)'!B134)</f>
        <v>1</v>
      </c>
      <c r="C134" s="22">
        <f>IF('Exp_3 (All)'!D134="","",'Exp_3 (All)'!D134)</f>
        <v>1</v>
      </c>
      <c r="D134" s="29">
        <f>IF('Exp_3 (All)'!F134="","",'Exp_3 (All)'!F134)</f>
        <v>1</v>
      </c>
      <c r="E134" s="22">
        <f>IF('Exp_3 (All)'!H134="","",'Exp_3 (All)'!H134)</f>
        <v>1</v>
      </c>
      <c r="F134" s="29">
        <f>IF('Exp_3 (All)'!J134="","",'Exp_3 (All)'!J134)</f>
        <v>1</v>
      </c>
      <c r="G134" s="21">
        <f>IF('Exp_3 (All)'!L134="","",'Exp_3 (All)'!L134)</f>
        <v>1</v>
      </c>
      <c r="H134" s="29">
        <f>IF('Exp_3 (All)'!N134="","",'Exp_3 (All)'!N134)</f>
        <v>1</v>
      </c>
      <c r="I134" s="21">
        <f>IF('Exp_3 (All)'!P134="","",'Exp_3 (All)'!P134)</f>
        <v>1</v>
      </c>
      <c r="J134" s="29">
        <f>IF('Exp_3 (All)'!R134="","",'Exp_3 (All)'!R134)</f>
        <v>1</v>
      </c>
      <c r="K134" s="21">
        <f>IF('Exp_3 (All)'!T134="","",'Exp_3 (All)'!T134)</f>
        <v>1</v>
      </c>
      <c r="L134" s="29">
        <f>IF('Exp_3 (All)'!V134="","",'Exp_3 (All)'!V134)</f>
        <v>1</v>
      </c>
      <c r="M134" s="21">
        <f>IF('Exp_3 (All)'!X134="","",'Exp_3 (All)'!X134)</f>
        <v>1</v>
      </c>
      <c r="N134" s="29">
        <f>IF('Exp_3 (All)'!Z134="","",'Exp_3 (All)'!Z134)</f>
        <v>1</v>
      </c>
      <c r="O134" s="21">
        <f>IF('Exp_3 (All)'!AB134="","",'Exp_3 (All)'!AB134)</f>
        <v>1</v>
      </c>
      <c r="P134" s="29">
        <f>IF('Exp_3 (All)'!AD134="","",'Exp_3 (All)'!AD134)</f>
        <v>1</v>
      </c>
      <c r="Q134" s="21">
        <f>IF('Exp_3 (All)'!AF134="","",'Exp_3 (All)'!AF134)</f>
        <v>1</v>
      </c>
      <c r="R134" s="29">
        <f>IF('Exp_3 (All)'!AH134="","",'Exp_3 (All)'!AH134)</f>
        <v>1</v>
      </c>
      <c r="S134" s="21">
        <f>IF('Exp_3 (All)'!AJ134="","",'Exp_3 (All)'!AJ134)</f>
        <v>1</v>
      </c>
      <c r="T134" s="29">
        <f>IF('Exp_3 (All)'!AL134="","",'Exp_3 (All)'!AL134)</f>
        <v>1</v>
      </c>
      <c r="U134" s="21">
        <f>IF('Exp_3 (All)'!AN134="","",'Exp_3 (All)'!AN134)</f>
        <v>1</v>
      </c>
      <c r="V134" s="29">
        <f>IF('Exp_3 (All)'!AP134="","",'Exp_3 (All)'!AP134)</f>
        <v>1</v>
      </c>
      <c r="W134" s="21">
        <f>IF('Exp_3 (All)'!AR134="","",'Exp_3 (All)'!AR134)</f>
        <v>1</v>
      </c>
      <c r="X134" s="29">
        <f>IF('Exp_3 (All)'!AT134="","",'Exp_3 (All)'!AT134)</f>
        <v>1</v>
      </c>
      <c r="Y134" s="23">
        <f t="shared" si="6"/>
        <v>23</v>
      </c>
      <c r="Z134" s="23">
        <f t="shared" si="7"/>
        <v>23</v>
      </c>
      <c r="AA134" s="50">
        <f t="shared" si="8"/>
        <v>1</v>
      </c>
    </row>
    <row r="135" spans="1:27" s="3" customFormat="1" x14ac:dyDescent="0.2">
      <c r="A135" s="7" t="str">
        <f>'Exp_3 (All)'!A135</f>
        <v>Barbecue_10_PckErr3</v>
      </c>
      <c r="B135" s="29">
        <f>IF('Exp_3 (All)'!B135="","",'Exp_3 (All)'!B135)</f>
        <v>1</v>
      </c>
      <c r="C135" s="22">
        <f>IF('Exp_3 (All)'!D135="","",'Exp_3 (All)'!D135)</f>
        <v>1</v>
      </c>
      <c r="D135" s="29">
        <f>IF('Exp_3 (All)'!F135="","",'Exp_3 (All)'!F135)</f>
        <v>1</v>
      </c>
      <c r="E135" s="22">
        <f>IF('Exp_3 (All)'!H135="","",'Exp_3 (All)'!H135)</f>
        <v>1</v>
      </c>
      <c r="F135" s="29">
        <f>IF('Exp_3 (All)'!J135="","",'Exp_3 (All)'!J135)</f>
        <v>1</v>
      </c>
      <c r="G135" s="21">
        <f>IF('Exp_3 (All)'!L135="","",'Exp_3 (All)'!L135)</f>
        <v>1</v>
      </c>
      <c r="H135" s="29">
        <f>IF('Exp_3 (All)'!N135="","",'Exp_3 (All)'!N135)</f>
        <v>1</v>
      </c>
      <c r="I135" s="21">
        <f>IF('Exp_3 (All)'!P135="","",'Exp_3 (All)'!P135)</f>
        <v>1</v>
      </c>
      <c r="J135" s="29">
        <f>IF('Exp_3 (All)'!R135="","",'Exp_3 (All)'!R135)</f>
        <v>1</v>
      </c>
      <c r="K135" s="21">
        <f>IF('Exp_3 (All)'!T135="","",'Exp_3 (All)'!T135)</f>
        <v>1</v>
      </c>
      <c r="L135" s="29">
        <f>IF('Exp_3 (All)'!V135="","",'Exp_3 (All)'!V135)</f>
        <v>1</v>
      </c>
      <c r="M135" s="21">
        <f>IF('Exp_3 (All)'!X135="","",'Exp_3 (All)'!X135)</f>
        <v>1</v>
      </c>
      <c r="N135" s="29">
        <f>IF('Exp_3 (All)'!Z135="","",'Exp_3 (All)'!Z135)</f>
        <v>1</v>
      </c>
      <c r="O135" s="21">
        <f>IF('Exp_3 (All)'!AB135="","",'Exp_3 (All)'!AB135)</f>
        <v>1</v>
      </c>
      <c r="P135" s="29">
        <f>IF('Exp_3 (All)'!AD135="","",'Exp_3 (All)'!AD135)</f>
        <v>1</v>
      </c>
      <c r="Q135" s="21">
        <f>IF('Exp_3 (All)'!AF135="","",'Exp_3 (All)'!AF135)</f>
        <v>1</v>
      </c>
      <c r="R135" s="29">
        <f>IF('Exp_3 (All)'!AH135="","",'Exp_3 (All)'!AH135)</f>
        <v>1</v>
      </c>
      <c r="S135" s="21">
        <f>IF('Exp_3 (All)'!AJ135="","",'Exp_3 (All)'!AJ135)</f>
        <v>1</v>
      </c>
      <c r="T135" s="29">
        <f>IF('Exp_3 (All)'!AL135="","",'Exp_3 (All)'!AL135)</f>
        <v>1</v>
      </c>
      <c r="U135" s="21">
        <f>IF('Exp_3 (All)'!AN135="","",'Exp_3 (All)'!AN135)</f>
        <v>1</v>
      </c>
      <c r="V135" s="29">
        <f>IF('Exp_3 (All)'!AP135="","",'Exp_3 (All)'!AP135)</f>
        <v>1</v>
      </c>
      <c r="W135" s="21">
        <f>IF('Exp_3 (All)'!AR135="","",'Exp_3 (All)'!AR135)</f>
        <v>1</v>
      </c>
      <c r="X135" s="29">
        <f>IF('Exp_3 (All)'!AT135="","",'Exp_3 (All)'!AT135)</f>
        <v>1</v>
      </c>
      <c r="Y135" s="23">
        <f t="shared" si="6"/>
        <v>23</v>
      </c>
      <c r="Z135" s="23">
        <f t="shared" si="7"/>
        <v>23</v>
      </c>
      <c r="AA135" s="50">
        <f t="shared" si="8"/>
        <v>1</v>
      </c>
    </row>
    <row r="136" spans="1:27" s="3" customFormat="1" x14ac:dyDescent="0.2">
      <c r="A136" s="7" t="str">
        <f>'Exp_3 (All)'!A136</f>
        <v>Barbecue_11_PckErr1</v>
      </c>
      <c r="B136" s="29">
        <f>IF('Exp_3 (All)'!B136="","",'Exp_3 (All)'!B136)</f>
        <v>1</v>
      </c>
      <c r="C136" s="22">
        <f>IF('Exp_3 (All)'!D136="","",'Exp_3 (All)'!D136)</f>
        <v>1</v>
      </c>
      <c r="D136" s="29">
        <f>IF('Exp_3 (All)'!F136="","",'Exp_3 (All)'!F136)</f>
        <v>1</v>
      </c>
      <c r="E136" s="22">
        <f>IF('Exp_3 (All)'!H136="","",'Exp_3 (All)'!H136)</f>
        <v>1</v>
      </c>
      <c r="F136" s="29">
        <f>IF('Exp_3 (All)'!J136="","",'Exp_3 (All)'!J136)</f>
        <v>1</v>
      </c>
      <c r="G136" s="21">
        <f>IF('Exp_3 (All)'!L136="","",'Exp_3 (All)'!L136)</f>
        <v>1</v>
      </c>
      <c r="H136" s="29">
        <f>IF('Exp_3 (All)'!N136="","",'Exp_3 (All)'!N136)</f>
        <v>1</v>
      </c>
      <c r="I136" s="21">
        <f>IF('Exp_3 (All)'!P136="","",'Exp_3 (All)'!P136)</f>
        <v>1</v>
      </c>
      <c r="J136" s="29">
        <f>IF('Exp_3 (All)'!R136="","",'Exp_3 (All)'!R136)</f>
        <v>1</v>
      </c>
      <c r="K136" s="21">
        <f>IF('Exp_3 (All)'!T136="","",'Exp_3 (All)'!T136)</f>
        <v>1</v>
      </c>
      <c r="L136" s="29">
        <f>IF('Exp_3 (All)'!V136="","",'Exp_3 (All)'!V136)</f>
        <v>1</v>
      </c>
      <c r="M136" s="21">
        <f>IF('Exp_3 (All)'!X136="","",'Exp_3 (All)'!X136)</f>
        <v>1</v>
      </c>
      <c r="N136" s="29">
        <f>IF('Exp_3 (All)'!Z136="","",'Exp_3 (All)'!Z136)</f>
        <v>1</v>
      </c>
      <c r="O136" s="21">
        <f>IF('Exp_3 (All)'!AB136="","",'Exp_3 (All)'!AB136)</f>
        <v>1</v>
      </c>
      <c r="P136" s="29">
        <f>IF('Exp_3 (All)'!AD136="","",'Exp_3 (All)'!AD136)</f>
        <v>1</v>
      </c>
      <c r="Q136" s="21">
        <f>IF('Exp_3 (All)'!AF136="","",'Exp_3 (All)'!AF136)</f>
        <v>1</v>
      </c>
      <c r="R136" s="29">
        <f>IF('Exp_3 (All)'!AH136="","",'Exp_3 (All)'!AH136)</f>
        <v>1</v>
      </c>
      <c r="S136" s="21">
        <f>IF('Exp_3 (All)'!AJ136="","",'Exp_3 (All)'!AJ136)</f>
        <v>1</v>
      </c>
      <c r="T136" s="29">
        <f>IF('Exp_3 (All)'!AL136="","",'Exp_3 (All)'!AL136)</f>
        <v>1</v>
      </c>
      <c r="U136" s="21">
        <f>IF('Exp_3 (All)'!AN136="","",'Exp_3 (All)'!AN136)</f>
        <v>1</v>
      </c>
      <c r="V136" s="29">
        <f>IF('Exp_3 (All)'!AP136="","",'Exp_3 (All)'!AP136)</f>
        <v>1</v>
      </c>
      <c r="W136" s="21">
        <f>IF('Exp_3 (All)'!AR136="","",'Exp_3 (All)'!AR136)</f>
        <v>1</v>
      </c>
      <c r="X136" s="29">
        <f>IF('Exp_3 (All)'!AT136="","",'Exp_3 (All)'!AT136)</f>
        <v>1</v>
      </c>
      <c r="Y136" s="23">
        <f t="shared" si="6"/>
        <v>23</v>
      </c>
      <c r="Z136" s="23">
        <f t="shared" si="7"/>
        <v>23</v>
      </c>
      <c r="AA136" s="50">
        <f t="shared" si="8"/>
        <v>1</v>
      </c>
    </row>
    <row r="137" spans="1:27" s="3" customFormat="1" x14ac:dyDescent="0.2">
      <c r="A137" s="7" t="str">
        <f>'Exp_3 (All)'!A137</f>
        <v>Barbecue_11_PckErr3</v>
      </c>
      <c r="B137" s="29">
        <f>IF('Exp_3 (All)'!B137="","",'Exp_3 (All)'!B137)</f>
        <v>1</v>
      </c>
      <c r="C137" s="22">
        <f>IF('Exp_3 (All)'!D137="","",'Exp_3 (All)'!D137)</f>
        <v>1</v>
      </c>
      <c r="D137" s="29">
        <f>IF('Exp_3 (All)'!F137="","",'Exp_3 (All)'!F137)</f>
        <v>1</v>
      </c>
      <c r="E137" s="22">
        <f>IF('Exp_3 (All)'!H137="","",'Exp_3 (All)'!H137)</f>
        <v>1</v>
      </c>
      <c r="F137" s="29">
        <f>IF('Exp_3 (All)'!J137="","",'Exp_3 (All)'!J137)</f>
        <v>1</v>
      </c>
      <c r="G137" s="21">
        <f>IF('Exp_3 (All)'!L137="","",'Exp_3 (All)'!L137)</f>
        <v>1</v>
      </c>
      <c r="H137" s="29">
        <f>IF('Exp_3 (All)'!N137="","",'Exp_3 (All)'!N137)</f>
        <v>1</v>
      </c>
      <c r="I137" s="21">
        <f>IF('Exp_3 (All)'!P137="","",'Exp_3 (All)'!P137)</f>
        <v>1</v>
      </c>
      <c r="J137" s="29">
        <f>IF('Exp_3 (All)'!R137="","",'Exp_3 (All)'!R137)</f>
        <v>1</v>
      </c>
      <c r="K137" s="21">
        <f>IF('Exp_3 (All)'!T137="","",'Exp_3 (All)'!T137)</f>
        <v>1</v>
      </c>
      <c r="L137" s="29">
        <f>IF('Exp_3 (All)'!V137="","",'Exp_3 (All)'!V137)</f>
        <v>1</v>
      </c>
      <c r="M137" s="21">
        <f>IF('Exp_3 (All)'!X137="","",'Exp_3 (All)'!X137)</f>
        <v>1</v>
      </c>
      <c r="N137" s="29">
        <f>IF('Exp_3 (All)'!Z137="","",'Exp_3 (All)'!Z137)</f>
        <v>1</v>
      </c>
      <c r="O137" s="21">
        <f>IF('Exp_3 (All)'!AB137="","",'Exp_3 (All)'!AB137)</f>
        <v>1</v>
      </c>
      <c r="P137" s="29">
        <f>IF('Exp_3 (All)'!AD137="","",'Exp_3 (All)'!AD137)</f>
        <v>1</v>
      </c>
      <c r="Q137" s="21">
        <f>IF('Exp_3 (All)'!AF137="","",'Exp_3 (All)'!AF137)</f>
        <v>1</v>
      </c>
      <c r="R137" s="29">
        <f>IF('Exp_3 (All)'!AH137="","",'Exp_3 (All)'!AH137)</f>
        <v>1</v>
      </c>
      <c r="S137" s="21">
        <f>IF('Exp_3 (All)'!AJ137="","",'Exp_3 (All)'!AJ137)</f>
        <v>1</v>
      </c>
      <c r="T137" s="29">
        <f>IF('Exp_3 (All)'!AL137="","",'Exp_3 (All)'!AL137)</f>
        <v>1</v>
      </c>
      <c r="U137" s="21">
        <f>IF('Exp_3 (All)'!AN137="","",'Exp_3 (All)'!AN137)</f>
        <v>1</v>
      </c>
      <c r="V137" s="29">
        <f>IF('Exp_3 (All)'!AP137="","",'Exp_3 (All)'!AP137)</f>
        <v>1</v>
      </c>
      <c r="W137" s="21">
        <f>IF('Exp_3 (All)'!AR137="","",'Exp_3 (All)'!AR137)</f>
        <v>1</v>
      </c>
      <c r="X137" s="29">
        <f>IF('Exp_3 (All)'!AT137="","",'Exp_3 (All)'!AT137)</f>
        <v>1</v>
      </c>
      <c r="Y137" s="23">
        <f t="shared" si="6"/>
        <v>23</v>
      </c>
      <c r="Z137" s="23">
        <f t="shared" si="7"/>
        <v>23</v>
      </c>
      <c r="AA137" s="50">
        <f t="shared" si="8"/>
        <v>1</v>
      </c>
    </row>
    <row r="138" spans="1:27" s="3" customFormat="1" x14ac:dyDescent="0.2">
      <c r="A138" s="7" t="str">
        <f>'Exp_3 (All)'!A138</f>
        <v>Barbecue_12_PckErr1</v>
      </c>
      <c r="B138" s="29">
        <f>IF('Exp_3 (All)'!B138="","",'Exp_3 (All)'!B138)</f>
        <v>1</v>
      </c>
      <c r="C138" s="22">
        <f>IF('Exp_3 (All)'!D138="","",'Exp_3 (All)'!D138)</f>
        <v>1</v>
      </c>
      <c r="D138" s="29">
        <f>IF('Exp_3 (All)'!F138="","",'Exp_3 (All)'!F138)</f>
        <v>1</v>
      </c>
      <c r="E138" s="22">
        <f>IF('Exp_3 (All)'!H138="","",'Exp_3 (All)'!H138)</f>
        <v>1</v>
      </c>
      <c r="F138" s="29">
        <f>IF('Exp_3 (All)'!J138="","",'Exp_3 (All)'!J138)</f>
        <v>1</v>
      </c>
      <c r="G138" s="21">
        <f>IF('Exp_3 (All)'!L138="","",'Exp_3 (All)'!L138)</f>
        <v>1</v>
      </c>
      <c r="H138" s="29">
        <f>IF('Exp_3 (All)'!N138="","",'Exp_3 (All)'!N138)</f>
        <v>1</v>
      </c>
      <c r="I138" s="21">
        <f>IF('Exp_3 (All)'!P138="","",'Exp_3 (All)'!P138)</f>
        <v>1</v>
      </c>
      <c r="J138" s="29">
        <f>IF('Exp_3 (All)'!R138="","",'Exp_3 (All)'!R138)</f>
        <v>1</v>
      </c>
      <c r="K138" s="21">
        <f>IF('Exp_3 (All)'!T138="","",'Exp_3 (All)'!T138)</f>
        <v>1</v>
      </c>
      <c r="L138" s="29">
        <f>IF('Exp_3 (All)'!V138="","",'Exp_3 (All)'!V138)</f>
        <v>1</v>
      </c>
      <c r="M138" s="21">
        <f>IF('Exp_3 (All)'!X138="","",'Exp_3 (All)'!X138)</f>
        <v>1</v>
      </c>
      <c r="N138" s="29">
        <f>IF('Exp_3 (All)'!Z138="","",'Exp_3 (All)'!Z138)</f>
        <v>1</v>
      </c>
      <c r="O138" s="21">
        <f>IF('Exp_3 (All)'!AB138="","",'Exp_3 (All)'!AB138)</f>
        <v>1</v>
      </c>
      <c r="P138" s="29">
        <f>IF('Exp_3 (All)'!AD138="","",'Exp_3 (All)'!AD138)</f>
        <v>1</v>
      </c>
      <c r="Q138" s="21">
        <f>IF('Exp_3 (All)'!AF138="","",'Exp_3 (All)'!AF138)</f>
        <v>1</v>
      </c>
      <c r="R138" s="29">
        <f>IF('Exp_3 (All)'!AH138="","",'Exp_3 (All)'!AH138)</f>
        <v>1</v>
      </c>
      <c r="S138" s="21">
        <f>IF('Exp_3 (All)'!AJ138="","",'Exp_3 (All)'!AJ138)</f>
        <v>1</v>
      </c>
      <c r="T138" s="29">
        <f>IF('Exp_3 (All)'!AL138="","",'Exp_3 (All)'!AL138)</f>
        <v>1</v>
      </c>
      <c r="U138" s="21">
        <f>IF('Exp_3 (All)'!AN138="","",'Exp_3 (All)'!AN138)</f>
        <v>1</v>
      </c>
      <c r="V138" s="29">
        <f>IF('Exp_3 (All)'!AP138="","",'Exp_3 (All)'!AP138)</f>
        <v>1</v>
      </c>
      <c r="W138" s="21">
        <f>IF('Exp_3 (All)'!AR138="","",'Exp_3 (All)'!AR138)</f>
        <v>1</v>
      </c>
      <c r="X138" s="29">
        <f>IF('Exp_3 (All)'!AT138="","",'Exp_3 (All)'!AT138)</f>
        <v>1</v>
      </c>
      <c r="Y138" s="23">
        <f t="shared" si="6"/>
        <v>23</v>
      </c>
      <c r="Z138" s="23">
        <f t="shared" si="7"/>
        <v>23</v>
      </c>
      <c r="AA138" s="50">
        <f t="shared" si="8"/>
        <v>1</v>
      </c>
    </row>
    <row r="139" spans="1:27" s="3" customFormat="1" x14ac:dyDescent="0.2">
      <c r="A139" s="7" t="str">
        <f>'Exp_3 (All)'!A139</f>
        <v>Barbecue_12_PckErr3</v>
      </c>
      <c r="B139" s="29">
        <f>IF('Exp_3 (All)'!B139="","",'Exp_3 (All)'!B139)</f>
        <v>1</v>
      </c>
      <c r="C139" s="22">
        <f>IF('Exp_3 (All)'!D139="","",'Exp_3 (All)'!D139)</f>
        <v>1</v>
      </c>
      <c r="D139" s="29">
        <f>IF('Exp_3 (All)'!F139="","",'Exp_3 (All)'!F139)</f>
        <v>1</v>
      </c>
      <c r="E139" s="22">
        <f>IF('Exp_3 (All)'!H139="","",'Exp_3 (All)'!H139)</f>
        <v>1</v>
      </c>
      <c r="F139" s="29">
        <f>IF('Exp_3 (All)'!J139="","",'Exp_3 (All)'!J139)</f>
        <v>1</v>
      </c>
      <c r="G139" s="21">
        <f>IF('Exp_3 (All)'!L139="","",'Exp_3 (All)'!L139)</f>
        <v>1</v>
      </c>
      <c r="H139" s="29">
        <f>IF('Exp_3 (All)'!N139="","",'Exp_3 (All)'!N139)</f>
        <v>1</v>
      </c>
      <c r="I139" s="21">
        <f>IF('Exp_3 (All)'!P139="","",'Exp_3 (All)'!P139)</f>
        <v>1</v>
      </c>
      <c r="J139" s="29">
        <f>IF('Exp_3 (All)'!R139="","",'Exp_3 (All)'!R139)</f>
        <v>1</v>
      </c>
      <c r="K139" s="21">
        <f>IF('Exp_3 (All)'!T139="","",'Exp_3 (All)'!T139)</f>
        <v>1</v>
      </c>
      <c r="L139" s="29">
        <f>IF('Exp_3 (All)'!V139="","",'Exp_3 (All)'!V139)</f>
        <v>1</v>
      </c>
      <c r="M139" s="21">
        <f>IF('Exp_3 (All)'!X139="","",'Exp_3 (All)'!X139)</f>
        <v>1</v>
      </c>
      <c r="N139" s="29">
        <f>IF('Exp_3 (All)'!Z139="","",'Exp_3 (All)'!Z139)</f>
        <v>1</v>
      </c>
      <c r="O139" s="21">
        <f>IF('Exp_3 (All)'!AB139="","",'Exp_3 (All)'!AB139)</f>
        <v>1</v>
      </c>
      <c r="P139" s="29">
        <f>IF('Exp_3 (All)'!AD139="","",'Exp_3 (All)'!AD139)</f>
        <v>1</v>
      </c>
      <c r="Q139" s="21">
        <f>IF('Exp_3 (All)'!AF139="","",'Exp_3 (All)'!AF139)</f>
        <v>1</v>
      </c>
      <c r="R139" s="29">
        <f>IF('Exp_3 (All)'!AH139="","",'Exp_3 (All)'!AH139)</f>
        <v>1</v>
      </c>
      <c r="S139" s="21">
        <f>IF('Exp_3 (All)'!AJ139="","",'Exp_3 (All)'!AJ139)</f>
        <v>1</v>
      </c>
      <c r="T139" s="29">
        <f>IF('Exp_3 (All)'!AL139="","",'Exp_3 (All)'!AL139)</f>
        <v>1</v>
      </c>
      <c r="U139" s="21">
        <f>IF('Exp_3 (All)'!AN139="","",'Exp_3 (All)'!AN139)</f>
        <v>1</v>
      </c>
      <c r="V139" s="29">
        <f>IF('Exp_3 (All)'!AP139="","",'Exp_3 (All)'!AP139)</f>
        <v>1</v>
      </c>
      <c r="W139" s="21">
        <f>IF('Exp_3 (All)'!AR139="","",'Exp_3 (All)'!AR139)</f>
        <v>1</v>
      </c>
      <c r="X139" s="29">
        <f>IF('Exp_3 (All)'!AT139="","",'Exp_3 (All)'!AT139)</f>
        <v>1</v>
      </c>
      <c r="Y139" s="23">
        <f t="shared" si="6"/>
        <v>23</v>
      </c>
      <c r="Z139" s="23">
        <f t="shared" si="7"/>
        <v>23</v>
      </c>
      <c r="AA139" s="50">
        <f t="shared" si="8"/>
        <v>1</v>
      </c>
    </row>
    <row r="140" spans="1:27" s="3" customFormat="1" x14ac:dyDescent="0.2">
      <c r="A140" s="7" t="str">
        <f>'Exp_3 (All)'!A140</f>
        <v>Barbecue_14_PckErr1</v>
      </c>
      <c r="B140" s="29">
        <f>IF('Exp_3 (All)'!B140="","",'Exp_3 (All)'!B140)</f>
        <v>1</v>
      </c>
      <c r="C140" s="22">
        <f>IF('Exp_3 (All)'!D140="","",'Exp_3 (All)'!D140)</f>
        <v>1</v>
      </c>
      <c r="D140" s="29">
        <f>IF('Exp_3 (All)'!F140="","",'Exp_3 (All)'!F140)</f>
        <v>1</v>
      </c>
      <c r="E140" s="22">
        <f>IF('Exp_3 (All)'!H140="","",'Exp_3 (All)'!H140)</f>
        <v>1</v>
      </c>
      <c r="F140" s="29">
        <f>IF('Exp_3 (All)'!J140="","",'Exp_3 (All)'!J140)</f>
        <v>1</v>
      </c>
      <c r="G140" s="21">
        <f>IF('Exp_3 (All)'!L140="","",'Exp_3 (All)'!L140)</f>
        <v>1</v>
      </c>
      <c r="H140" s="29">
        <f>IF('Exp_3 (All)'!N140="","",'Exp_3 (All)'!N140)</f>
        <v>1</v>
      </c>
      <c r="I140" s="21">
        <f>IF('Exp_3 (All)'!P140="","",'Exp_3 (All)'!P140)</f>
        <v>1</v>
      </c>
      <c r="J140" s="29">
        <f>IF('Exp_3 (All)'!R140="","",'Exp_3 (All)'!R140)</f>
        <v>1</v>
      </c>
      <c r="K140" s="21">
        <f>IF('Exp_3 (All)'!T140="","",'Exp_3 (All)'!T140)</f>
        <v>1</v>
      </c>
      <c r="L140" s="29">
        <f>IF('Exp_3 (All)'!V140="","",'Exp_3 (All)'!V140)</f>
        <v>1</v>
      </c>
      <c r="M140" s="21">
        <f>IF('Exp_3 (All)'!X140="","",'Exp_3 (All)'!X140)</f>
        <v>1</v>
      </c>
      <c r="N140" s="29">
        <f>IF('Exp_3 (All)'!Z140="","",'Exp_3 (All)'!Z140)</f>
        <v>1</v>
      </c>
      <c r="O140" s="21">
        <f>IF('Exp_3 (All)'!AB140="","",'Exp_3 (All)'!AB140)</f>
        <v>1</v>
      </c>
      <c r="P140" s="29">
        <f>IF('Exp_3 (All)'!AD140="","",'Exp_3 (All)'!AD140)</f>
        <v>1</v>
      </c>
      <c r="Q140" s="21">
        <f>IF('Exp_3 (All)'!AF140="","",'Exp_3 (All)'!AF140)</f>
        <v>1</v>
      </c>
      <c r="R140" s="29">
        <f>IF('Exp_3 (All)'!AH140="","",'Exp_3 (All)'!AH140)</f>
        <v>1</v>
      </c>
      <c r="S140" s="21">
        <f>IF('Exp_3 (All)'!AJ140="","",'Exp_3 (All)'!AJ140)</f>
        <v>1</v>
      </c>
      <c r="T140" s="29">
        <f>IF('Exp_3 (All)'!AL140="","",'Exp_3 (All)'!AL140)</f>
        <v>1</v>
      </c>
      <c r="U140" s="21">
        <f>IF('Exp_3 (All)'!AN140="","",'Exp_3 (All)'!AN140)</f>
        <v>1</v>
      </c>
      <c r="V140" s="29">
        <f>IF('Exp_3 (All)'!AP140="","",'Exp_3 (All)'!AP140)</f>
        <v>1</v>
      </c>
      <c r="W140" s="21">
        <f>IF('Exp_3 (All)'!AR140="","",'Exp_3 (All)'!AR140)</f>
        <v>1</v>
      </c>
      <c r="X140" s="29">
        <f>IF('Exp_3 (All)'!AT140="","",'Exp_3 (All)'!AT140)</f>
        <v>1</v>
      </c>
      <c r="Y140" s="23">
        <f t="shared" si="6"/>
        <v>23</v>
      </c>
      <c r="Z140" s="23">
        <f t="shared" si="7"/>
        <v>23</v>
      </c>
      <c r="AA140" s="50">
        <f t="shared" si="8"/>
        <v>1</v>
      </c>
    </row>
    <row r="141" spans="1:27" s="3" customFormat="1" x14ac:dyDescent="0.2">
      <c r="A141" s="7" t="str">
        <f>'Exp_3 (All)'!A141</f>
        <v>Barbecue_14_PckErr3</v>
      </c>
      <c r="B141" s="29">
        <f>IF('Exp_3 (All)'!B141="","",'Exp_3 (All)'!B141)</f>
        <v>1</v>
      </c>
      <c r="C141" s="22">
        <f>IF('Exp_3 (All)'!D141="","",'Exp_3 (All)'!D141)</f>
        <v>1</v>
      </c>
      <c r="D141" s="29">
        <f>IF('Exp_3 (All)'!F141="","",'Exp_3 (All)'!F141)</f>
        <v>1</v>
      </c>
      <c r="E141" s="22">
        <f>IF('Exp_3 (All)'!H141="","",'Exp_3 (All)'!H141)</f>
        <v>1</v>
      </c>
      <c r="F141" s="29">
        <f>IF('Exp_3 (All)'!J141="","",'Exp_3 (All)'!J141)</f>
        <v>1</v>
      </c>
      <c r="G141" s="21">
        <f>IF('Exp_3 (All)'!L141="","",'Exp_3 (All)'!L141)</f>
        <v>1</v>
      </c>
      <c r="H141" s="29">
        <f>IF('Exp_3 (All)'!N141="","",'Exp_3 (All)'!N141)</f>
        <v>1</v>
      </c>
      <c r="I141" s="21">
        <f>IF('Exp_3 (All)'!P141="","",'Exp_3 (All)'!P141)</f>
        <v>1</v>
      </c>
      <c r="J141" s="29">
        <f>IF('Exp_3 (All)'!R141="","",'Exp_3 (All)'!R141)</f>
        <v>1</v>
      </c>
      <c r="K141" s="21">
        <f>IF('Exp_3 (All)'!T141="","",'Exp_3 (All)'!T141)</f>
        <v>1</v>
      </c>
      <c r="L141" s="29">
        <f>IF('Exp_3 (All)'!V141="","",'Exp_3 (All)'!V141)</f>
        <v>1</v>
      </c>
      <c r="M141" s="21">
        <f>IF('Exp_3 (All)'!X141="","",'Exp_3 (All)'!X141)</f>
        <v>1</v>
      </c>
      <c r="N141" s="29">
        <f>IF('Exp_3 (All)'!Z141="","",'Exp_3 (All)'!Z141)</f>
        <v>1</v>
      </c>
      <c r="O141" s="21">
        <f>IF('Exp_3 (All)'!AB141="","",'Exp_3 (All)'!AB141)</f>
        <v>1</v>
      </c>
      <c r="P141" s="29">
        <f>IF('Exp_3 (All)'!AD141="","",'Exp_3 (All)'!AD141)</f>
        <v>1</v>
      </c>
      <c r="Q141" s="21">
        <f>IF('Exp_3 (All)'!AF141="","",'Exp_3 (All)'!AF141)</f>
        <v>1</v>
      </c>
      <c r="R141" s="29">
        <f>IF('Exp_3 (All)'!AH141="","",'Exp_3 (All)'!AH141)</f>
        <v>1</v>
      </c>
      <c r="S141" s="21">
        <f>IF('Exp_3 (All)'!AJ141="","",'Exp_3 (All)'!AJ141)</f>
        <v>1</v>
      </c>
      <c r="T141" s="29">
        <f>IF('Exp_3 (All)'!AL141="","",'Exp_3 (All)'!AL141)</f>
        <v>1</v>
      </c>
      <c r="U141" s="21">
        <f>IF('Exp_3 (All)'!AN141="","",'Exp_3 (All)'!AN141)</f>
        <v>1</v>
      </c>
      <c r="V141" s="29">
        <f>IF('Exp_3 (All)'!AP141="","",'Exp_3 (All)'!AP141)</f>
        <v>1</v>
      </c>
      <c r="W141" s="21">
        <f>IF('Exp_3 (All)'!AR141="","",'Exp_3 (All)'!AR141)</f>
        <v>1</v>
      </c>
      <c r="X141" s="29">
        <f>IF('Exp_3 (All)'!AT141="","",'Exp_3 (All)'!AT141)</f>
        <v>1</v>
      </c>
      <c r="Y141" s="23">
        <f t="shared" si="6"/>
        <v>23</v>
      </c>
      <c r="Z141" s="23">
        <f t="shared" si="7"/>
        <v>23</v>
      </c>
      <c r="AA141" s="50">
        <f t="shared" si="8"/>
        <v>1</v>
      </c>
    </row>
    <row r="142" spans="1:27" s="3" customFormat="1" x14ac:dyDescent="0.2">
      <c r="A142" s="7" t="str">
        <f>'Exp_3 (All)'!A142</f>
        <v>Barbecue_15_PckErr1</v>
      </c>
      <c r="B142" s="29">
        <f>IF('Exp_3 (All)'!B142="","",'Exp_3 (All)'!B142)</f>
        <v>1</v>
      </c>
      <c r="C142" s="22">
        <f>IF('Exp_3 (All)'!D142="","",'Exp_3 (All)'!D142)</f>
        <v>1</v>
      </c>
      <c r="D142" s="29">
        <f>IF('Exp_3 (All)'!F142="","",'Exp_3 (All)'!F142)</f>
        <v>1</v>
      </c>
      <c r="E142" s="22">
        <f>IF('Exp_3 (All)'!H142="","",'Exp_3 (All)'!H142)</f>
        <v>1</v>
      </c>
      <c r="F142" s="29">
        <f>IF('Exp_3 (All)'!J142="","",'Exp_3 (All)'!J142)</f>
        <v>1</v>
      </c>
      <c r="G142" s="21">
        <f>IF('Exp_3 (All)'!L142="","",'Exp_3 (All)'!L142)</f>
        <v>1</v>
      </c>
      <c r="H142" s="29">
        <f>IF('Exp_3 (All)'!N142="","",'Exp_3 (All)'!N142)</f>
        <v>1</v>
      </c>
      <c r="I142" s="21">
        <f>IF('Exp_3 (All)'!P142="","",'Exp_3 (All)'!P142)</f>
        <v>1</v>
      </c>
      <c r="J142" s="29">
        <f>IF('Exp_3 (All)'!R142="","",'Exp_3 (All)'!R142)</f>
        <v>1</v>
      </c>
      <c r="K142" s="21">
        <f>IF('Exp_3 (All)'!T142="","",'Exp_3 (All)'!T142)</f>
        <v>1</v>
      </c>
      <c r="L142" s="29">
        <f>IF('Exp_3 (All)'!V142="","",'Exp_3 (All)'!V142)</f>
        <v>1</v>
      </c>
      <c r="M142" s="21">
        <f>IF('Exp_3 (All)'!X142="","",'Exp_3 (All)'!X142)</f>
        <v>1</v>
      </c>
      <c r="N142" s="29">
        <f>IF('Exp_3 (All)'!Z142="","",'Exp_3 (All)'!Z142)</f>
        <v>1</v>
      </c>
      <c r="O142" s="21">
        <f>IF('Exp_3 (All)'!AB142="","",'Exp_3 (All)'!AB142)</f>
        <v>1</v>
      </c>
      <c r="P142" s="29">
        <f>IF('Exp_3 (All)'!AD142="","",'Exp_3 (All)'!AD142)</f>
        <v>1</v>
      </c>
      <c r="Q142" s="21">
        <f>IF('Exp_3 (All)'!AF142="","",'Exp_3 (All)'!AF142)</f>
        <v>1</v>
      </c>
      <c r="R142" s="29">
        <f>IF('Exp_3 (All)'!AH142="","",'Exp_3 (All)'!AH142)</f>
        <v>1</v>
      </c>
      <c r="S142" s="21">
        <f>IF('Exp_3 (All)'!AJ142="","",'Exp_3 (All)'!AJ142)</f>
        <v>1</v>
      </c>
      <c r="T142" s="29">
        <f>IF('Exp_3 (All)'!AL142="","",'Exp_3 (All)'!AL142)</f>
        <v>1</v>
      </c>
      <c r="U142" s="21">
        <f>IF('Exp_3 (All)'!AN142="","",'Exp_3 (All)'!AN142)</f>
        <v>1</v>
      </c>
      <c r="V142" s="29">
        <f>IF('Exp_3 (All)'!AP142="","",'Exp_3 (All)'!AP142)</f>
        <v>1</v>
      </c>
      <c r="W142" s="21">
        <f>IF('Exp_3 (All)'!AR142="","",'Exp_3 (All)'!AR142)</f>
        <v>1</v>
      </c>
      <c r="X142" s="29">
        <f>IF('Exp_3 (All)'!AT142="","",'Exp_3 (All)'!AT142)</f>
        <v>1</v>
      </c>
      <c r="Y142" s="23">
        <f t="shared" si="6"/>
        <v>23</v>
      </c>
      <c r="Z142" s="23">
        <f t="shared" si="7"/>
        <v>23</v>
      </c>
      <c r="AA142" s="50">
        <f t="shared" si="8"/>
        <v>1</v>
      </c>
    </row>
    <row r="143" spans="1:27" s="3" customFormat="1" x14ac:dyDescent="0.2">
      <c r="A143" s="7" t="str">
        <f>'Exp_3 (All)'!A143</f>
        <v>Barbecue_15_PckErr3</v>
      </c>
      <c r="B143" s="29">
        <f>IF('Exp_3 (All)'!B143="","",'Exp_3 (All)'!B143)</f>
        <v>1</v>
      </c>
      <c r="C143" s="22">
        <f>IF('Exp_3 (All)'!D143="","",'Exp_3 (All)'!D143)</f>
        <v>1</v>
      </c>
      <c r="D143" s="29">
        <f>IF('Exp_3 (All)'!F143="","",'Exp_3 (All)'!F143)</f>
        <v>1</v>
      </c>
      <c r="E143" s="22">
        <f>IF('Exp_3 (All)'!H143="","",'Exp_3 (All)'!H143)</f>
        <v>1</v>
      </c>
      <c r="F143" s="29">
        <f>IF('Exp_3 (All)'!J143="","",'Exp_3 (All)'!J143)</f>
        <v>1</v>
      </c>
      <c r="G143" s="21">
        <f>IF('Exp_3 (All)'!L143="","",'Exp_3 (All)'!L143)</f>
        <v>1</v>
      </c>
      <c r="H143" s="29">
        <f>IF('Exp_3 (All)'!N143="","",'Exp_3 (All)'!N143)</f>
        <v>1</v>
      </c>
      <c r="I143" s="21">
        <f>IF('Exp_3 (All)'!P143="","",'Exp_3 (All)'!P143)</f>
        <v>1</v>
      </c>
      <c r="J143" s="29">
        <f>IF('Exp_3 (All)'!R143="","",'Exp_3 (All)'!R143)</f>
        <v>1</v>
      </c>
      <c r="K143" s="21">
        <f>IF('Exp_3 (All)'!T143="","",'Exp_3 (All)'!T143)</f>
        <v>1</v>
      </c>
      <c r="L143" s="29">
        <f>IF('Exp_3 (All)'!V143="","",'Exp_3 (All)'!V143)</f>
        <v>1</v>
      </c>
      <c r="M143" s="21">
        <f>IF('Exp_3 (All)'!X143="","",'Exp_3 (All)'!X143)</f>
        <v>1</v>
      </c>
      <c r="N143" s="29">
        <f>IF('Exp_3 (All)'!Z143="","",'Exp_3 (All)'!Z143)</f>
        <v>1</v>
      </c>
      <c r="O143" s="21">
        <f>IF('Exp_3 (All)'!AB143="","",'Exp_3 (All)'!AB143)</f>
        <v>1</v>
      </c>
      <c r="P143" s="29">
        <f>IF('Exp_3 (All)'!AD143="","",'Exp_3 (All)'!AD143)</f>
        <v>1</v>
      </c>
      <c r="Q143" s="21">
        <f>IF('Exp_3 (All)'!AF143="","",'Exp_3 (All)'!AF143)</f>
        <v>1</v>
      </c>
      <c r="R143" s="29">
        <f>IF('Exp_3 (All)'!AH143="","",'Exp_3 (All)'!AH143)</f>
        <v>1</v>
      </c>
      <c r="S143" s="21">
        <f>IF('Exp_3 (All)'!AJ143="","",'Exp_3 (All)'!AJ143)</f>
        <v>1</v>
      </c>
      <c r="T143" s="29">
        <f>IF('Exp_3 (All)'!AL143="","",'Exp_3 (All)'!AL143)</f>
        <v>1</v>
      </c>
      <c r="U143" s="21">
        <f>IF('Exp_3 (All)'!AN143="","",'Exp_3 (All)'!AN143)</f>
        <v>1</v>
      </c>
      <c r="V143" s="29">
        <f>IF('Exp_3 (All)'!AP143="","",'Exp_3 (All)'!AP143)</f>
        <v>1</v>
      </c>
      <c r="W143" s="21">
        <f>IF('Exp_3 (All)'!AR143="","",'Exp_3 (All)'!AR143)</f>
        <v>1</v>
      </c>
      <c r="X143" s="29">
        <f>IF('Exp_3 (All)'!AT143="","",'Exp_3 (All)'!AT143)</f>
        <v>1</v>
      </c>
      <c r="Y143" s="23">
        <f t="shared" si="6"/>
        <v>23</v>
      </c>
      <c r="Z143" s="23">
        <f t="shared" si="7"/>
        <v>23</v>
      </c>
      <c r="AA143" s="50">
        <f t="shared" si="8"/>
        <v>1</v>
      </c>
    </row>
  </sheetData>
  <mergeCells count="5">
    <mergeCell ref="A1:A3"/>
    <mergeCell ref="B1:AA1"/>
    <mergeCell ref="Y2:Y3"/>
    <mergeCell ref="Z2:Z3"/>
    <mergeCell ref="AA2:AA3"/>
  </mergeCells>
  <conditionalFormatting sqref="B4:W143">
    <cfRule type="cellIs" dxfId="47" priority="3" operator="equal">
      <formula>0</formula>
    </cfRule>
  </conditionalFormatting>
  <conditionalFormatting sqref="X4:X143">
    <cfRule type="cellIs" dxfId="46" priority="1" operator="equal">
      <formula>0</formula>
    </cfRule>
  </conditionalFormatting>
  <pageMargins left="0" right="0" top="0.39410000000000006" bottom="0.39410000000000006" header="0" footer="0"/>
  <headerFooter>
    <oddHeader>&amp;C&amp;A</oddHeader>
    <oddFooter>&amp;CPage &amp;P</oddFooter>
  </headerFooter>
  <ignoredErrors>
    <ignoredError sqref="E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W143"/>
  <sheetViews>
    <sheetView zoomScaleNormal="100" workbookViewId="0">
      <pane xSplit="1" topLeftCell="B1" activePane="topRight" state="frozen"/>
      <selection pane="topRight" activeCell="B17" sqref="B17"/>
    </sheetView>
  </sheetViews>
  <sheetFormatPr defaultRowHeight="11.25" x14ac:dyDescent="0.2"/>
  <cols>
    <col min="1" max="1" width="19.5" style="12" bestFit="1" customWidth="1"/>
    <col min="2" max="2" width="6.625" style="13" bestFit="1" customWidth="1"/>
    <col min="3" max="3" width="5.625" style="13" customWidth="1"/>
    <col min="4" max="4" width="6.625" style="14" bestFit="1" customWidth="1"/>
    <col min="5" max="5" width="5.625" style="14" customWidth="1"/>
    <col min="6" max="6" width="6.625" style="13" bestFit="1" customWidth="1"/>
    <col min="7" max="7" width="5.625" style="13" customWidth="1"/>
    <col min="8" max="8" width="6.625" style="13" bestFit="1" customWidth="1"/>
    <col min="9" max="9" width="5.625" style="13" customWidth="1"/>
    <col min="10" max="10" width="6.625" style="13" bestFit="1" customWidth="1"/>
    <col min="11" max="11" width="5.625" style="39" customWidth="1"/>
    <col min="12" max="12" width="6.625" style="15" bestFit="1" customWidth="1"/>
    <col min="13" max="13" width="5.625" style="13" customWidth="1"/>
    <col min="14" max="14" width="6.625" style="13" bestFit="1" customWidth="1"/>
    <col min="15" max="15" width="5.625" style="39" customWidth="1"/>
    <col min="16" max="16" width="6.625" style="13" bestFit="1" customWidth="1"/>
    <col min="17" max="17" width="5.625" style="13" customWidth="1"/>
    <col min="18" max="18" width="6.625" style="13" bestFit="1" customWidth="1"/>
    <col min="19" max="19" width="5.625" style="15" customWidth="1"/>
    <col min="20" max="20" width="6.625" style="13" bestFit="1" customWidth="1"/>
    <col min="21" max="21" width="5.625" style="13" customWidth="1"/>
    <col min="22" max="22" width="6.625" style="13" bestFit="1" customWidth="1"/>
    <col min="23" max="23" width="5.625" style="13" customWidth="1"/>
    <col min="24" max="24" width="6.625" style="13" bestFit="1" customWidth="1"/>
    <col min="25" max="25" width="5.625" style="13" customWidth="1"/>
    <col min="26" max="26" width="6.625" style="13" bestFit="1" customWidth="1"/>
    <col min="27" max="27" width="5.625" style="13" customWidth="1"/>
    <col min="28" max="28" width="6.625" style="13" bestFit="1" customWidth="1"/>
    <col min="29" max="29" width="5.625" style="13" customWidth="1"/>
    <col min="30" max="30" width="6.625" style="13" bestFit="1" customWidth="1"/>
    <col min="31" max="31" width="5.625" style="13" customWidth="1"/>
    <col min="32" max="32" width="6.625" style="13" bestFit="1" customWidth="1"/>
    <col min="33" max="33" width="5.625" style="13" customWidth="1"/>
    <col min="34" max="34" width="6.625" style="13" bestFit="1" customWidth="1"/>
    <col min="35" max="35" width="5.625" style="13" customWidth="1"/>
    <col min="36" max="36" width="6.625" style="13" bestFit="1" customWidth="1"/>
    <col min="37" max="37" width="5.625" style="13" customWidth="1"/>
    <col min="38" max="38" width="6.625" style="13" bestFit="1" customWidth="1"/>
    <col min="39" max="39" width="5.625" style="13" customWidth="1"/>
    <col min="40" max="40" width="6.625" style="13" bestFit="1" customWidth="1"/>
    <col min="41" max="41" width="5.625" style="13" customWidth="1"/>
    <col min="42" max="42" width="6.625" style="13" bestFit="1" customWidth="1"/>
    <col min="43" max="43" width="5.625" style="13" customWidth="1"/>
    <col min="44" max="44" width="6.625" style="13" bestFit="1" customWidth="1"/>
    <col min="45" max="45" width="5.625" style="13" customWidth="1"/>
    <col min="46" max="46" width="6.625" style="13" bestFit="1" customWidth="1"/>
    <col min="47" max="47" width="5.625" style="13" customWidth="1"/>
    <col min="48" max="49" width="6.875" style="3" customWidth="1"/>
    <col min="50" max="16384" width="9" style="3"/>
  </cols>
  <sheetData>
    <row r="1" spans="1:49" ht="15" customHeight="1" thickBot="1" x14ac:dyDescent="0.25">
      <c r="A1" s="280" t="s">
        <v>1</v>
      </c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0"/>
      <c r="Z1" s="282" t="s">
        <v>0</v>
      </c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4"/>
    </row>
    <row r="2" spans="1:49" s="78" customFormat="1" ht="21" customHeight="1" x14ac:dyDescent="0.2">
      <c r="A2" s="280"/>
      <c r="B2" s="31" t="s">
        <v>7</v>
      </c>
      <c r="C2" s="32"/>
      <c r="D2" s="33" t="s">
        <v>8</v>
      </c>
      <c r="E2" s="34"/>
      <c r="F2" s="31" t="s">
        <v>9</v>
      </c>
      <c r="G2" s="32"/>
      <c r="H2" s="35" t="s">
        <v>10</v>
      </c>
      <c r="I2" s="36"/>
      <c r="J2" s="31" t="s">
        <v>11</v>
      </c>
      <c r="K2" s="32"/>
      <c r="L2" s="35" t="s">
        <v>22</v>
      </c>
      <c r="M2" s="36"/>
      <c r="N2" s="31" t="s">
        <v>21</v>
      </c>
      <c r="O2" s="32"/>
      <c r="P2" s="35" t="s">
        <v>31</v>
      </c>
      <c r="Q2" s="36"/>
      <c r="R2" s="31" t="s">
        <v>32</v>
      </c>
      <c r="S2" s="32"/>
      <c r="T2" s="35" t="s">
        <v>33</v>
      </c>
      <c r="U2" s="36"/>
      <c r="V2" s="31" t="s">
        <v>34</v>
      </c>
      <c r="W2" s="32"/>
      <c r="X2" s="35" t="s">
        <v>35</v>
      </c>
      <c r="Y2" s="36"/>
      <c r="Z2" s="102" t="s">
        <v>37</v>
      </c>
      <c r="AA2" s="103"/>
      <c r="AB2" s="104" t="s">
        <v>36</v>
      </c>
      <c r="AC2" s="105"/>
      <c r="AD2" s="102" t="s">
        <v>38</v>
      </c>
      <c r="AE2" s="103"/>
      <c r="AF2" s="104" t="s">
        <v>46</v>
      </c>
      <c r="AG2" s="105"/>
      <c r="AH2" s="102" t="s">
        <v>45</v>
      </c>
      <c r="AI2" s="103"/>
      <c r="AJ2" s="104" t="s">
        <v>47</v>
      </c>
      <c r="AK2" s="105"/>
      <c r="AL2" s="102" t="s">
        <v>51</v>
      </c>
      <c r="AM2" s="103" t="s">
        <v>48</v>
      </c>
      <c r="AN2" s="104" t="s">
        <v>49</v>
      </c>
      <c r="AO2" s="105"/>
      <c r="AP2" s="102" t="s">
        <v>50</v>
      </c>
      <c r="AQ2" s="103"/>
      <c r="AR2" s="104" t="s">
        <v>59</v>
      </c>
      <c r="AS2" s="107"/>
      <c r="AT2" s="102" t="s">
        <v>68</v>
      </c>
      <c r="AU2" s="103"/>
      <c r="AV2" s="285" t="s">
        <v>62</v>
      </c>
      <c r="AW2" s="287" t="s">
        <v>63</v>
      </c>
    </row>
    <row r="3" spans="1:49" s="5" customFormat="1" ht="15" customHeight="1" x14ac:dyDescent="0.2">
      <c r="A3" s="280"/>
      <c r="B3" s="27" t="s">
        <v>67</v>
      </c>
      <c r="C3" s="27" t="s">
        <v>13</v>
      </c>
      <c r="D3" s="77" t="s">
        <v>67</v>
      </c>
      <c r="E3" s="77" t="s">
        <v>13</v>
      </c>
      <c r="F3" s="27" t="s">
        <v>67</v>
      </c>
      <c r="G3" s="27" t="s">
        <v>13</v>
      </c>
      <c r="H3" s="77" t="s">
        <v>67</v>
      </c>
      <c r="I3" s="77" t="s">
        <v>13</v>
      </c>
      <c r="J3" s="27" t="s">
        <v>67</v>
      </c>
      <c r="K3" s="27" t="s">
        <v>13</v>
      </c>
      <c r="L3" s="77" t="s">
        <v>67</v>
      </c>
      <c r="M3" s="77" t="s">
        <v>13</v>
      </c>
      <c r="N3" s="27" t="s">
        <v>67</v>
      </c>
      <c r="O3" s="27" t="s">
        <v>13</v>
      </c>
      <c r="P3" s="77" t="s">
        <v>67</v>
      </c>
      <c r="Q3" s="77" t="s">
        <v>13</v>
      </c>
      <c r="R3" s="27" t="s">
        <v>67</v>
      </c>
      <c r="S3" s="27" t="s">
        <v>13</v>
      </c>
      <c r="T3" s="77" t="s">
        <v>67</v>
      </c>
      <c r="U3" s="77" t="s">
        <v>13</v>
      </c>
      <c r="V3" s="27" t="s">
        <v>67</v>
      </c>
      <c r="W3" s="27" t="s">
        <v>13</v>
      </c>
      <c r="X3" s="77" t="s">
        <v>67</v>
      </c>
      <c r="Y3" s="77" t="s">
        <v>13</v>
      </c>
      <c r="Z3" s="27" t="s">
        <v>67</v>
      </c>
      <c r="AA3" s="27" t="s">
        <v>13</v>
      </c>
      <c r="AB3" s="77" t="s">
        <v>67</v>
      </c>
      <c r="AC3" s="77" t="s">
        <v>13</v>
      </c>
      <c r="AD3" s="27" t="s">
        <v>67</v>
      </c>
      <c r="AE3" s="27" t="s">
        <v>13</v>
      </c>
      <c r="AF3" s="77" t="s">
        <v>67</v>
      </c>
      <c r="AG3" s="77" t="s">
        <v>13</v>
      </c>
      <c r="AH3" s="27" t="s">
        <v>67</v>
      </c>
      <c r="AI3" s="27" t="s">
        <v>13</v>
      </c>
      <c r="AJ3" s="77" t="s">
        <v>67</v>
      </c>
      <c r="AK3" s="77" t="s">
        <v>13</v>
      </c>
      <c r="AL3" s="27" t="s">
        <v>67</v>
      </c>
      <c r="AM3" s="27" t="s">
        <v>13</v>
      </c>
      <c r="AN3" s="77" t="s">
        <v>67</v>
      </c>
      <c r="AO3" s="77" t="s">
        <v>13</v>
      </c>
      <c r="AP3" s="27" t="s">
        <v>67</v>
      </c>
      <c r="AQ3" s="27" t="s">
        <v>13</v>
      </c>
      <c r="AR3" s="77" t="s">
        <v>67</v>
      </c>
      <c r="AS3" s="76" t="s">
        <v>13</v>
      </c>
      <c r="AT3" s="27" t="s">
        <v>67</v>
      </c>
      <c r="AU3" s="27" t="s">
        <v>13</v>
      </c>
      <c r="AV3" s="286"/>
      <c r="AW3" s="288"/>
    </row>
    <row r="4" spans="1:49" x14ac:dyDescent="0.2">
      <c r="A4" s="11" t="str">
        <f>'Exp_3 (All)'!A4</f>
        <v>ParkJoy_0</v>
      </c>
      <c r="B4" s="95" t="e">
        <f>(100/(4*$AW4))*(C4-$AV4)+50</f>
        <v>#DIV/0!</v>
      </c>
      <c r="C4" s="95">
        <v>0</v>
      </c>
      <c r="D4" s="96" t="e">
        <f>(100/(4*$AW4))*(E4-$AV4)+50</f>
        <v>#DIV/0!</v>
      </c>
      <c r="E4" s="96">
        <v>0</v>
      </c>
      <c r="F4" s="95" t="e">
        <f>(100/(4*$AW4))*(G4-$AV4)+50</f>
        <v>#DIV/0!</v>
      </c>
      <c r="G4" s="95">
        <v>0</v>
      </c>
      <c r="H4" s="96" t="e">
        <f>(100/(4*$AW4))*(I4-$AV4)+50</f>
        <v>#DIV/0!</v>
      </c>
      <c r="I4" s="97">
        <v>0</v>
      </c>
      <c r="J4" s="95" t="e">
        <f>(100/(4*$AW4))*(K4-$AV4)+50</f>
        <v>#DIV/0!</v>
      </c>
      <c r="K4" s="98">
        <v>0</v>
      </c>
      <c r="L4" s="96" t="e">
        <f>(100/(4*$AW4))*(M4-$AV4)+50</f>
        <v>#DIV/0!</v>
      </c>
      <c r="M4" s="97">
        <v>0</v>
      </c>
      <c r="N4" s="95" t="e">
        <f>(100/(4*$AW4))*(O4-$AV4)+50</f>
        <v>#DIV/0!</v>
      </c>
      <c r="O4" s="98">
        <v>0</v>
      </c>
      <c r="P4" s="96" t="e">
        <f>(100/(4*$AW4))*(Q4-$AV4)+50</f>
        <v>#DIV/0!</v>
      </c>
      <c r="Q4" s="97">
        <v>0</v>
      </c>
      <c r="R4" s="95" t="e">
        <f>(100/(4*$AW4))*(S4-$AV4)+50</f>
        <v>#DIV/0!</v>
      </c>
      <c r="S4" s="95">
        <v>0</v>
      </c>
      <c r="T4" s="96" t="e">
        <f>(100/(4*$AW4))*(U4-$AV4)+50</f>
        <v>#DIV/0!</v>
      </c>
      <c r="U4" s="97">
        <v>0</v>
      </c>
      <c r="V4" s="95" t="e">
        <f>(100/(4*$AW4))*(W4-$AV4)+50</f>
        <v>#DIV/0!</v>
      </c>
      <c r="W4" s="95">
        <v>0</v>
      </c>
      <c r="X4" s="96" t="e">
        <f>(100/(4*$AW4))*(Y4-$AV4)+50</f>
        <v>#DIV/0!</v>
      </c>
      <c r="Y4" s="97">
        <v>0</v>
      </c>
      <c r="Z4" s="95" t="e">
        <f>(100/(4*$AW4))*(AA4-$AV4)+50</f>
        <v>#DIV/0!</v>
      </c>
      <c r="AA4" s="95">
        <v>0</v>
      </c>
      <c r="AB4" s="96" t="e">
        <f>(100/(4*$AW4))*(AC4-$AV4)+50</f>
        <v>#DIV/0!</v>
      </c>
      <c r="AC4" s="97">
        <v>0</v>
      </c>
      <c r="AD4" s="95" t="e">
        <f>(100/(4*$AW4))*(AE4-$AV4)+50</f>
        <v>#DIV/0!</v>
      </c>
      <c r="AE4" s="95">
        <v>0</v>
      </c>
      <c r="AF4" s="96" t="e">
        <f>(100/(4*$AW4))*(AG4-$AV4)+50</f>
        <v>#DIV/0!</v>
      </c>
      <c r="AG4" s="97">
        <v>0</v>
      </c>
      <c r="AH4" s="95" t="e">
        <f>(100/(4*$AW4))*(AI4-$AV4)+50</f>
        <v>#DIV/0!</v>
      </c>
      <c r="AI4" s="95">
        <v>0</v>
      </c>
      <c r="AJ4" s="96" t="e">
        <f>(100/(4*$AW4))*(AK4-$AV4)+50</f>
        <v>#DIV/0!</v>
      </c>
      <c r="AK4" s="97">
        <v>0</v>
      </c>
      <c r="AL4" s="95" t="e">
        <f>(100/(4*$AW4))*(AM4-$AV4)+50</f>
        <v>#DIV/0!</v>
      </c>
      <c r="AM4" s="95">
        <v>0</v>
      </c>
      <c r="AN4" s="96" t="e">
        <f>(100/(4*$AW4))*(AO4-$AV4)+50</f>
        <v>#DIV/0!</v>
      </c>
      <c r="AO4" s="97">
        <v>0</v>
      </c>
      <c r="AP4" s="95" t="e">
        <f>(100/(4*$AW4))*(AQ4-$AV4)+50</f>
        <v>#DIV/0!</v>
      </c>
      <c r="AQ4" s="95">
        <v>0</v>
      </c>
      <c r="AR4" s="96" t="e">
        <f>(100/(4*$AW4))*(AS4-$AV4)+50</f>
        <v>#DIV/0!</v>
      </c>
      <c r="AS4" s="99">
        <v>0</v>
      </c>
      <c r="AT4" s="95" t="e">
        <f>(100/(4*$AW4))*(AU4-$AV4)+50</f>
        <v>#DIV/0!</v>
      </c>
      <c r="AU4" s="106">
        <v>0</v>
      </c>
      <c r="AV4" s="92">
        <f>'Exp_3 (Ann)'!Y4</f>
        <v>0</v>
      </c>
      <c r="AW4" s="79">
        <f>'Exp_3 (Ann)'!Z4</f>
        <v>0</v>
      </c>
    </row>
    <row r="5" spans="1:49" x14ac:dyDescent="0.2">
      <c r="A5" s="11" t="str">
        <f>'Exp_3 (All)'!A5</f>
        <v>ParkJoy_3</v>
      </c>
      <c r="B5" s="95">
        <f t="shared" ref="B5:B68" si="0">(100/(4*$AW5))*(C5-$AV5)+50</f>
        <v>28.022362058755792</v>
      </c>
      <c r="C5" s="95">
        <v>9</v>
      </c>
      <c r="D5" s="96">
        <f t="shared" ref="D5:D68" si="1">(100/(4*$AW5))*(E5-$AV5)+50</f>
        <v>30.799755864517422</v>
      </c>
      <c r="E5" s="96">
        <v>12</v>
      </c>
      <c r="F5" s="95">
        <f t="shared" ref="F5:F68" si="2">(100/(4*$AW5))*(G5-$AV5)+50</f>
        <v>19.690180641470899</v>
      </c>
      <c r="G5" s="95">
        <v>0</v>
      </c>
      <c r="H5" s="96">
        <f t="shared" ref="H5:H68" si="3">(100/(4*$AW5))*(I5-$AV5)+50</f>
        <v>36.354543476040682</v>
      </c>
      <c r="I5" s="97">
        <v>18</v>
      </c>
      <c r="J5" s="95">
        <f t="shared" ref="J5:J68" si="4">(100/(4*$AW5))*(K5-$AV5)+50</f>
        <v>75.238056756703514</v>
      </c>
      <c r="K5" s="98">
        <v>60</v>
      </c>
      <c r="L5" s="96">
        <f t="shared" ref="L5:L68" si="5">(100/(4*$AW5))*(M5-$AV5)+50</f>
        <v>19.690180641470899</v>
      </c>
      <c r="M5" s="97">
        <v>0</v>
      </c>
      <c r="N5" s="95">
        <f t="shared" ref="N5:N68" si="6">(100/(4*$AW5))*(O5-$AV5)+50</f>
        <v>55.796300116372095</v>
      </c>
      <c r="O5" s="98">
        <v>39</v>
      </c>
      <c r="P5" s="96">
        <f t="shared" ref="P5:P68" si="7">(100/(4*$AW5))*(Q5-$AV5)+50</f>
        <v>87.273429915003902</v>
      </c>
      <c r="Q5" s="97">
        <v>73</v>
      </c>
      <c r="R5" s="95">
        <f t="shared" ref="R5:R68" si="8">(100/(4*$AW5))*(S5-$AV5)+50</f>
        <v>92.828217526527169</v>
      </c>
      <c r="S5" s="95">
        <v>79</v>
      </c>
      <c r="T5" s="96">
        <f t="shared" ref="T5:T68" si="9">(100/(4*$AW5))*(U5-$AV5)+50</f>
        <v>75.238056756703514</v>
      </c>
      <c r="U5" s="97">
        <v>60</v>
      </c>
      <c r="V5" s="95">
        <f t="shared" ref="V5:V68" si="10">(100/(4*$AW5))*(W5-$AV5)+50</f>
        <v>76.163854691957397</v>
      </c>
      <c r="W5" s="95">
        <v>61</v>
      </c>
      <c r="X5" s="96">
        <f t="shared" ref="X5:X68" si="11">(100/(4*$AW5))*(Y5-$AV5)+50</f>
        <v>19.690180641470899</v>
      </c>
      <c r="Y5" s="97">
        <v>0</v>
      </c>
      <c r="Z5" s="95">
        <f t="shared" ref="Z5:Z68" si="12">(100/(4*$AW5))*(AA5-$AV5)+50</f>
        <v>82.644440238734518</v>
      </c>
      <c r="AA5" s="95">
        <v>68</v>
      </c>
      <c r="AB5" s="96">
        <f t="shared" ref="AB5:AB68" si="13">(100/(4*$AW5))*(AC5-$AV5)+50</f>
        <v>37.280341411294557</v>
      </c>
      <c r="AC5" s="97">
        <v>19</v>
      </c>
      <c r="AD5" s="95">
        <f t="shared" ref="AD5:AD68" si="14">(100/(4*$AW5))*(AE5-$AV5)+50</f>
        <v>50.241512504848835</v>
      </c>
      <c r="AE5" s="95">
        <v>33</v>
      </c>
      <c r="AF5" s="96">
        <f t="shared" ref="AF5:AF68" si="15">(100/(4*$AW5))*(AG5-$AV5)+50</f>
        <v>38.20613934654844</v>
      </c>
      <c r="AG5" s="97">
        <v>20</v>
      </c>
      <c r="AH5" s="95">
        <f t="shared" ref="AH5:AH68" si="16">(100/(4*$AW5))*(AI5-$AV5)+50</f>
        <v>46.538320763833326</v>
      </c>
      <c r="AI5" s="95">
        <v>29</v>
      </c>
      <c r="AJ5" s="96">
        <f t="shared" ref="AJ5:AJ68" si="17">(100/(4*$AW5))*(AK5-$AV5)+50</f>
        <v>28.022362058755792</v>
      </c>
      <c r="AK5" s="97">
        <v>9</v>
      </c>
      <c r="AL5" s="95">
        <f t="shared" ref="AL5:AL68" si="18">(100/(4*$AW5))*(AM5-$AV5)+50</f>
        <v>65.980077404164746</v>
      </c>
      <c r="AM5" s="95">
        <v>50</v>
      </c>
      <c r="AN5" s="96">
        <f t="shared" ref="AN5:AN68" si="19">(100/(4*$AW5))*(AO5-$AV5)+50</f>
        <v>88.199227850257785</v>
      </c>
      <c r="AO5" s="97">
        <v>74</v>
      </c>
      <c r="AP5" s="95">
        <f t="shared" ref="AP5:AP68" si="20">(100/(4*$AW5))*(AQ5-$AV5)+50</f>
        <v>38.20613934654844</v>
      </c>
      <c r="AQ5" s="95">
        <v>20</v>
      </c>
      <c r="AR5" s="96">
        <f t="shared" ref="AR5:AR68" si="21">(100/(4*$AW5))*(AS5-$AV5)+50</f>
        <v>37.280341411294557</v>
      </c>
      <c r="AS5" s="99">
        <v>19</v>
      </c>
      <c r="AT5" s="95">
        <f t="shared" ref="AT5:AT68" si="22">(100/(4*$AW5))*(AU5-$AV5)+50</f>
        <v>20.615978576724778</v>
      </c>
      <c r="AU5" s="106">
        <v>1</v>
      </c>
      <c r="AV5" s="92">
        <f>'Exp_3 (Ann)'!Y5</f>
        <v>32.739130434782609</v>
      </c>
      <c r="AW5" s="79">
        <f>'Exp_3 (Ann)'!Z5</f>
        <v>27.003732723971108</v>
      </c>
    </row>
    <row r="6" spans="1:49" x14ac:dyDescent="0.2">
      <c r="A6" s="11" t="str">
        <f>'Exp_3 (All)'!A6</f>
        <v>ParkJoy_12</v>
      </c>
      <c r="B6" s="95">
        <f t="shared" si="0"/>
        <v>29.811710054223923</v>
      </c>
      <c r="C6" s="95">
        <v>40</v>
      </c>
      <c r="D6" s="96">
        <f t="shared" si="1"/>
        <v>53.450362281641723</v>
      </c>
      <c r="E6" s="96">
        <v>54</v>
      </c>
      <c r="F6" s="95">
        <f t="shared" si="2"/>
        <v>-2.2693179687002356</v>
      </c>
      <c r="G6" s="95">
        <v>21</v>
      </c>
      <c r="H6" s="96">
        <f t="shared" si="3"/>
        <v>63.581213236249354</v>
      </c>
      <c r="I6" s="97">
        <v>60</v>
      </c>
      <c r="J6" s="95">
        <f t="shared" si="4"/>
        <v>29.811710054223923</v>
      </c>
      <c r="K6" s="98">
        <v>40</v>
      </c>
      <c r="L6" s="96">
        <f t="shared" si="5"/>
        <v>63.581213236249354</v>
      </c>
      <c r="M6" s="97">
        <v>60</v>
      </c>
      <c r="N6" s="95">
        <f t="shared" si="6"/>
        <v>12.926958463211207</v>
      </c>
      <c r="O6" s="98">
        <v>30</v>
      </c>
      <c r="P6" s="96">
        <f t="shared" si="7"/>
        <v>4.4845826677048493</v>
      </c>
      <c r="Q6" s="97">
        <v>25</v>
      </c>
      <c r="R6" s="95">
        <f t="shared" si="8"/>
        <v>92.285290940970967</v>
      </c>
      <c r="S6" s="95">
        <v>77</v>
      </c>
      <c r="T6" s="96">
        <f t="shared" si="9"/>
        <v>46.696461645236639</v>
      </c>
      <c r="U6" s="97">
        <v>50</v>
      </c>
      <c r="V6" s="95">
        <f t="shared" si="10"/>
        <v>48.384936804337912</v>
      </c>
      <c r="W6" s="95">
        <v>51</v>
      </c>
      <c r="X6" s="96">
        <f t="shared" si="11"/>
        <v>46.696461645236639</v>
      </c>
      <c r="Y6" s="97">
        <v>50</v>
      </c>
      <c r="Z6" s="95">
        <f t="shared" si="12"/>
        <v>61.892738077148081</v>
      </c>
      <c r="AA6" s="95">
        <v>59</v>
      </c>
      <c r="AB6" s="96">
        <f t="shared" si="13"/>
        <v>29.811710054223923</v>
      </c>
      <c r="AC6" s="97">
        <v>40</v>
      </c>
      <c r="AD6" s="95">
        <f t="shared" si="14"/>
        <v>60.204262918046808</v>
      </c>
      <c r="AE6" s="95">
        <v>58</v>
      </c>
      <c r="AF6" s="96">
        <f t="shared" si="15"/>
        <v>61.892738077148081</v>
      </c>
      <c r="AG6" s="97">
        <v>59</v>
      </c>
      <c r="AH6" s="95">
        <f t="shared" si="16"/>
        <v>61.892738077148081</v>
      </c>
      <c r="AI6" s="95">
        <v>59</v>
      </c>
      <c r="AJ6" s="96">
        <f t="shared" si="17"/>
        <v>45.007986486135366</v>
      </c>
      <c r="AK6" s="97">
        <v>49</v>
      </c>
      <c r="AL6" s="95">
        <f t="shared" si="18"/>
        <v>88.908340622768435</v>
      </c>
      <c r="AM6" s="95">
        <v>75</v>
      </c>
      <c r="AN6" s="96">
        <f t="shared" si="19"/>
        <v>93.97376610007224</v>
      </c>
      <c r="AO6" s="97">
        <v>78</v>
      </c>
      <c r="AP6" s="95">
        <f t="shared" si="20"/>
        <v>61.892738077148081</v>
      </c>
      <c r="AQ6" s="95">
        <v>59</v>
      </c>
      <c r="AR6" s="96">
        <f t="shared" si="21"/>
        <v>46.696461645236639</v>
      </c>
      <c r="AS6" s="99">
        <v>50</v>
      </c>
      <c r="AT6" s="95">
        <f t="shared" si="22"/>
        <v>48.384936804337912</v>
      </c>
      <c r="AU6" s="106">
        <v>51</v>
      </c>
      <c r="AV6" s="92">
        <f>'Exp_3 (Ann)'!Y6</f>
        <v>51.956521739130437</v>
      </c>
      <c r="AW6" s="79">
        <f>'Exp_3 (Ann)'!Z6</f>
        <v>14.806258691603617</v>
      </c>
    </row>
    <row r="7" spans="1:49" x14ac:dyDescent="0.2">
      <c r="A7" s="11" t="str">
        <f>'Exp_3 (All)'!A7</f>
        <v>ParkJoy_0_PckErr3</v>
      </c>
      <c r="B7" s="95">
        <f t="shared" si="0"/>
        <v>16.661421684529614</v>
      </c>
      <c r="C7" s="95">
        <v>10</v>
      </c>
      <c r="D7" s="96">
        <f t="shared" si="1"/>
        <v>103.79634228178175</v>
      </c>
      <c r="E7" s="96">
        <v>85</v>
      </c>
      <c r="F7" s="95">
        <f t="shared" si="2"/>
        <v>32.926606862683343</v>
      </c>
      <c r="G7" s="95">
        <v>24</v>
      </c>
      <c r="H7" s="96">
        <f t="shared" si="3"/>
        <v>43.382797334353604</v>
      </c>
      <c r="I7" s="97">
        <v>33</v>
      </c>
      <c r="J7" s="95">
        <f t="shared" si="4"/>
        <v>57.324384629913943</v>
      </c>
      <c r="K7" s="98">
        <v>45</v>
      </c>
      <c r="L7" s="96">
        <f t="shared" si="5"/>
        <v>85.207559221034629</v>
      </c>
      <c r="M7" s="97">
        <v>69</v>
      </c>
      <c r="N7" s="95">
        <f t="shared" si="6"/>
        <v>27.117612156199872</v>
      </c>
      <c r="O7" s="98">
        <v>19</v>
      </c>
      <c r="P7" s="96">
        <f t="shared" si="7"/>
        <v>39.897400510463513</v>
      </c>
      <c r="Q7" s="97">
        <v>30</v>
      </c>
      <c r="R7" s="95">
        <f t="shared" si="8"/>
        <v>106.11994016437514</v>
      </c>
      <c r="S7" s="95">
        <v>87</v>
      </c>
      <c r="T7" s="96">
        <f t="shared" si="9"/>
        <v>63.133379336397418</v>
      </c>
      <c r="U7" s="97">
        <v>50</v>
      </c>
      <c r="V7" s="95">
        <f t="shared" si="10"/>
        <v>49.191792040837079</v>
      </c>
      <c r="W7" s="95">
        <v>38</v>
      </c>
      <c r="X7" s="96">
        <f t="shared" si="11"/>
        <v>27.117612156199872</v>
      </c>
      <c r="Y7" s="97">
        <v>19</v>
      </c>
      <c r="Z7" s="95">
        <f t="shared" si="12"/>
        <v>61.971580395100723</v>
      </c>
      <c r="AA7" s="95">
        <v>49</v>
      </c>
      <c r="AB7" s="96">
        <f t="shared" si="13"/>
        <v>28.279411097496567</v>
      </c>
      <c r="AC7" s="97">
        <v>20</v>
      </c>
      <c r="AD7" s="95">
        <f t="shared" si="14"/>
        <v>42.220998393056909</v>
      </c>
      <c r="AE7" s="95">
        <v>32</v>
      </c>
      <c r="AF7" s="96">
        <f t="shared" si="15"/>
        <v>36.412003686573428</v>
      </c>
      <c r="AG7" s="97">
        <v>27</v>
      </c>
      <c r="AH7" s="95">
        <f t="shared" si="16"/>
        <v>51.515389923430469</v>
      </c>
      <c r="AI7" s="95">
        <v>40</v>
      </c>
      <c r="AJ7" s="96">
        <f t="shared" si="17"/>
        <v>15.499622743232919</v>
      </c>
      <c r="AK7" s="97">
        <v>9</v>
      </c>
      <c r="AL7" s="95">
        <f t="shared" si="18"/>
        <v>86.369358162331324</v>
      </c>
      <c r="AM7" s="95">
        <v>70</v>
      </c>
      <c r="AN7" s="96">
        <f t="shared" si="19"/>
        <v>46.868194158243689</v>
      </c>
      <c r="AO7" s="97">
        <v>36</v>
      </c>
      <c r="AP7" s="95">
        <f t="shared" si="20"/>
        <v>51.515389923430469</v>
      </c>
      <c r="AQ7" s="95">
        <v>40</v>
      </c>
      <c r="AR7" s="96">
        <f t="shared" si="21"/>
        <v>39.897400510463513</v>
      </c>
      <c r="AS7" s="99">
        <v>30</v>
      </c>
      <c r="AT7" s="95">
        <f t="shared" si="22"/>
        <v>37.573802627870123</v>
      </c>
      <c r="AU7" s="106">
        <v>28</v>
      </c>
      <c r="AV7" s="92">
        <f>'Exp_3 (Ann)'!Y7</f>
        <v>38.695652173913047</v>
      </c>
      <c r="AW7" s="79">
        <f>'Exp_3 (Ann)'!Z7</f>
        <v>21.518353229085623</v>
      </c>
    </row>
    <row r="8" spans="1:49" x14ac:dyDescent="0.2">
      <c r="A8" s="11" t="str">
        <f>'Exp_3 (All)'!A8</f>
        <v>ParkJoy_2_PckErr1</v>
      </c>
      <c r="B8" s="95">
        <f t="shared" si="0"/>
        <v>32.419716834036393</v>
      </c>
      <c r="C8" s="95">
        <v>11</v>
      </c>
      <c r="D8" s="96">
        <f t="shared" si="1"/>
        <v>106.97110513470082</v>
      </c>
      <c r="E8" s="96">
        <v>70</v>
      </c>
      <c r="F8" s="95">
        <f t="shared" si="2"/>
        <v>27.365385423821852</v>
      </c>
      <c r="G8" s="95">
        <v>7</v>
      </c>
      <c r="H8" s="96">
        <f t="shared" si="3"/>
        <v>42.528379654465468</v>
      </c>
      <c r="I8" s="97">
        <v>19</v>
      </c>
      <c r="J8" s="95">
        <f t="shared" si="4"/>
        <v>81.699448083628127</v>
      </c>
      <c r="K8" s="98">
        <v>50</v>
      </c>
      <c r="L8" s="96">
        <f t="shared" si="5"/>
        <v>56.42779103255544</v>
      </c>
      <c r="M8" s="97">
        <v>30</v>
      </c>
      <c r="N8" s="95">
        <f t="shared" si="6"/>
        <v>18.520305455946414</v>
      </c>
      <c r="O8" s="98">
        <v>0</v>
      </c>
      <c r="P8" s="96">
        <f t="shared" si="7"/>
        <v>24.838219718714583</v>
      </c>
      <c r="Q8" s="97">
        <v>5</v>
      </c>
      <c r="R8" s="95">
        <f t="shared" si="8"/>
        <v>94.335276609164467</v>
      </c>
      <c r="S8" s="95">
        <v>60</v>
      </c>
      <c r="T8" s="96">
        <f t="shared" si="9"/>
        <v>69.063619558091787</v>
      </c>
      <c r="U8" s="97">
        <v>40</v>
      </c>
      <c r="V8" s="95">
        <f t="shared" si="10"/>
        <v>29.892551128929121</v>
      </c>
      <c r="W8" s="95">
        <v>9</v>
      </c>
      <c r="X8" s="96">
        <f t="shared" si="11"/>
        <v>43.7919625070191</v>
      </c>
      <c r="Y8" s="97">
        <v>20</v>
      </c>
      <c r="Z8" s="95">
        <f t="shared" si="12"/>
        <v>45.055545359572733</v>
      </c>
      <c r="AA8" s="95">
        <v>21</v>
      </c>
      <c r="AB8" s="96">
        <f t="shared" si="13"/>
        <v>31.156133981482757</v>
      </c>
      <c r="AC8" s="97">
        <v>10</v>
      </c>
      <c r="AD8" s="95">
        <f t="shared" si="14"/>
        <v>29.892551128929121</v>
      </c>
      <c r="AE8" s="95">
        <v>9</v>
      </c>
      <c r="AF8" s="96">
        <f t="shared" si="15"/>
        <v>81.699448083628127</v>
      </c>
      <c r="AG8" s="97">
        <v>50</v>
      </c>
      <c r="AH8" s="95">
        <f t="shared" si="16"/>
        <v>29.892551128929121</v>
      </c>
      <c r="AI8" s="95">
        <v>9</v>
      </c>
      <c r="AJ8" s="96">
        <f t="shared" si="17"/>
        <v>67.800036705538147</v>
      </c>
      <c r="AK8" s="97">
        <v>39</v>
      </c>
      <c r="AL8" s="95">
        <f t="shared" si="18"/>
        <v>80.435865231074501</v>
      </c>
      <c r="AM8" s="95">
        <v>49</v>
      </c>
      <c r="AN8" s="96">
        <f t="shared" si="19"/>
        <v>31.156133981482757</v>
      </c>
      <c r="AO8" s="97">
        <v>10</v>
      </c>
      <c r="AP8" s="95">
        <f t="shared" si="20"/>
        <v>31.156133981482757</v>
      </c>
      <c r="AQ8" s="95">
        <v>10</v>
      </c>
      <c r="AR8" s="96">
        <f t="shared" si="21"/>
        <v>43.7919625070191</v>
      </c>
      <c r="AS8" s="99">
        <v>20</v>
      </c>
      <c r="AT8" s="95">
        <f t="shared" si="22"/>
        <v>50.10987676978727</v>
      </c>
      <c r="AU8" s="106">
        <v>25</v>
      </c>
      <c r="AV8" s="92">
        <f>'Exp_3 (Ann)'!Y8</f>
        <v>24.913043478260871</v>
      </c>
      <c r="AW8" s="79">
        <f>'Exp_3 (Ann)'!Z8</f>
        <v>19.785010495731498</v>
      </c>
    </row>
    <row r="9" spans="1:49" x14ac:dyDescent="0.2">
      <c r="A9" s="11" t="str">
        <f>'Exp_3 (All)'!A9</f>
        <v>ParkJoy_2_PckErr3</v>
      </c>
      <c r="B9" s="95">
        <f t="shared" si="0"/>
        <v>15.470885544833848</v>
      </c>
      <c r="C9" s="95">
        <v>19</v>
      </c>
      <c r="D9" s="96">
        <f t="shared" si="1"/>
        <v>88.729848967759892</v>
      </c>
      <c r="E9" s="96">
        <v>88</v>
      </c>
      <c r="F9" s="95">
        <f t="shared" si="2"/>
        <v>21.84123019030568</v>
      </c>
      <c r="G9" s="95">
        <v>25</v>
      </c>
      <c r="H9" s="96">
        <f t="shared" si="3"/>
        <v>21.84123019030568</v>
      </c>
      <c r="I9" s="97">
        <v>25</v>
      </c>
      <c r="J9" s="95">
        <f t="shared" si="4"/>
        <v>44.137436449457084</v>
      </c>
      <c r="K9" s="98">
        <v>46</v>
      </c>
      <c r="L9" s="96">
        <f t="shared" si="5"/>
        <v>101.47053825870356</v>
      </c>
      <c r="M9" s="97">
        <v>100</v>
      </c>
      <c r="N9" s="95">
        <f t="shared" si="6"/>
        <v>61.125022170715297</v>
      </c>
      <c r="O9" s="98">
        <v>62</v>
      </c>
      <c r="P9" s="96">
        <f t="shared" si="7"/>
        <v>44.137436449457084</v>
      </c>
      <c r="Q9" s="97">
        <v>46</v>
      </c>
      <c r="R9" s="95">
        <f t="shared" si="8"/>
        <v>82.359504322288075</v>
      </c>
      <c r="S9" s="95">
        <v>82</v>
      </c>
      <c r="T9" s="96">
        <f t="shared" si="9"/>
        <v>37.767091803985252</v>
      </c>
      <c r="U9" s="97">
        <v>40</v>
      </c>
      <c r="V9" s="95">
        <f t="shared" si="10"/>
        <v>34.581919481249344</v>
      </c>
      <c r="W9" s="95">
        <v>37</v>
      </c>
      <c r="X9" s="96">
        <f t="shared" si="11"/>
        <v>57.939849847979382</v>
      </c>
      <c r="Y9" s="97">
        <v>59</v>
      </c>
      <c r="Z9" s="95">
        <f t="shared" si="12"/>
        <v>75.989159676816229</v>
      </c>
      <c r="AA9" s="95">
        <v>76</v>
      </c>
      <c r="AB9" s="96">
        <f t="shared" si="13"/>
        <v>27.149850728198871</v>
      </c>
      <c r="AC9" s="97">
        <v>30</v>
      </c>
      <c r="AD9" s="95">
        <f t="shared" si="14"/>
        <v>25.026402513041596</v>
      </c>
      <c r="AE9" s="95">
        <v>28</v>
      </c>
      <c r="AF9" s="96">
        <f t="shared" si="15"/>
        <v>47.322608772193</v>
      </c>
      <c r="AG9" s="97">
        <v>49</v>
      </c>
      <c r="AH9" s="95">
        <f t="shared" si="16"/>
        <v>39.890540019142534</v>
      </c>
      <c r="AI9" s="95">
        <v>42</v>
      </c>
      <c r="AJ9" s="96">
        <f t="shared" si="17"/>
        <v>16.532609652412489</v>
      </c>
      <c r="AK9" s="97">
        <v>20</v>
      </c>
      <c r="AL9" s="95">
        <f t="shared" si="18"/>
        <v>80.236056107130793</v>
      </c>
      <c r="AM9" s="95">
        <v>80</v>
      </c>
      <c r="AN9" s="96">
        <f t="shared" si="19"/>
        <v>60.063298063136656</v>
      </c>
      <c r="AO9" s="97">
        <v>61</v>
      </c>
      <c r="AP9" s="95">
        <f t="shared" si="20"/>
        <v>37.767091803985252</v>
      </c>
      <c r="AQ9" s="95">
        <v>40</v>
      </c>
      <c r="AR9" s="96">
        <f t="shared" si="21"/>
        <v>48.384332879771641</v>
      </c>
      <c r="AS9" s="99">
        <v>50</v>
      </c>
      <c r="AT9" s="95">
        <f t="shared" si="22"/>
        <v>80.236056107130793</v>
      </c>
      <c r="AU9" s="106">
        <v>80</v>
      </c>
      <c r="AV9" s="92">
        <f>'Exp_3 (Ann)'!Y9</f>
        <v>51.521739130434781</v>
      </c>
      <c r="AW9" s="79">
        <f>'Exp_3 (Ann)'!Z9</f>
        <v>23.546606714068922</v>
      </c>
    </row>
    <row r="10" spans="1:49" x14ac:dyDescent="0.2">
      <c r="A10" s="11" t="str">
        <f>'Exp_3 (All)'!A10</f>
        <v>ParkJoy_3_PckErr1</v>
      </c>
      <c r="B10" s="95">
        <f t="shared" si="0"/>
        <v>8.2273005856773977</v>
      </c>
      <c r="C10" s="95">
        <v>9</v>
      </c>
      <c r="D10" s="96">
        <f t="shared" si="1"/>
        <v>32.862482291559957</v>
      </c>
      <c r="E10" s="96">
        <v>30</v>
      </c>
      <c r="F10" s="95">
        <f t="shared" si="2"/>
        <v>31.689378400803648</v>
      </c>
      <c r="G10" s="95">
        <v>29</v>
      </c>
      <c r="H10" s="96">
        <f t="shared" si="3"/>
        <v>21.131443383996835</v>
      </c>
      <c r="I10" s="97">
        <v>20</v>
      </c>
      <c r="J10" s="95">
        <f t="shared" si="4"/>
        <v>85.652157375594015</v>
      </c>
      <c r="K10" s="98">
        <v>75</v>
      </c>
      <c r="L10" s="96">
        <f t="shared" si="5"/>
        <v>68.055599014249324</v>
      </c>
      <c r="M10" s="97">
        <v>60</v>
      </c>
      <c r="N10" s="95">
        <f t="shared" si="6"/>
        <v>30.516274510047335</v>
      </c>
      <c r="O10" s="98">
        <v>28</v>
      </c>
      <c r="P10" s="96">
        <f t="shared" si="7"/>
        <v>69.228702905005633</v>
      </c>
      <c r="Q10" s="97">
        <v>61</v>
      </c>
      <c r="R10" s="95">
        <f t="shared" si="8"/>
        <v>84.479053484837692</v>
      </c>
      <c r="S10" s="95">
        <v>74</v>
      </c>
      <c r="T10" s="96">
        <f t="shared" si="9"/>
        <v>79.786637921812456</v>
      </c>
      <c r="U10" s="97">
        <v>70</v>
      </c>
      <c r="V10" s="95">
        <f t="shared" si="10"/>
        <v>44.593521199123082</v>
      </c>
      <c r="W10" s="95">
        <v>40</v>
      </c>
      <c r="X10" s="96">
        <f t="shared" si="11"/>
        <v>56.324560106686206</v>
      </c>
      <c r="Y10" s="97">
        <v>50</v>
      </c>
      <c r="Z10" s="95">
        <f t="shared" si="12"/>
        <v>93.863884610888192</v>
      </c>
      <c r="AA10" s="95">
        <v>82</v>
      </c>
      <c r="AB10" s="96">
        <f t="shared" si="13"/>
        <v>31.689378400803648</v>
      </c>
      <c r="AC10" s="97">
        <v>29</v>
      </c>
      <c r="AD10" s="95">
        <f t="shared" si="14"/>
        <v>57.497663997442515</v>
      </c>
      <c r="AE10" s="95">
        <v>51</v>
      </c>
      <c r="AF10" s="96">
        <f t="shared" si="15"/>
        <v>69.228702905005633</v>
      </c>
      <c r="AG10" s="97">
        <v>61</v>
      </c>
      <c r="AH10" s="95">
        <f t="shared" si="16"/>
        <v>43.420417308366765</v>
      </c>
      <c r="AI10" s="95">
        <v>39</v>
      </c>
      <c r="AJ10" s="96">
        <f t="shared" si="17"/>
        <v>8.2273005856773977</v>
      </c>
      <c r="AK10" s="97">
        <v>9</v>
      </c>
      <c r="AL10" s="95">
        <f t="shared" si="18"/>
        <v>69.228702905005633</v>
      </c>
      <c r="AM10" s="95">
        <v>61</v>
      </c>
      <c r="AN10" s="96">
        <f t="shared" si="19"/>
        <v>66.882495123493015</v>
      </c>
      <c r="AO10" s="97">
        <v>59</v>
      </c>
      <c r="AP10" s="95">
        <f t="shared" si="20"/>
        <v>32.862482291559957</v>
      </c>
      <c r="AQ10" s="95">
        <v>30</v>
      </c>
      <c r="AR10" s="96">
        <f t="shared" si="21"/>
        <v>32.862482291559957</v>
      </c>
      <c r="AS10" s="99">
        <v>30</v>
      </c>
      <c r="AT10" s="95">
        <f t="shared" si="22"/>
        <v>31.689378400803648</v>
      </c>
      <c r="AU10" s="106">
        <v>29</v>
      </c>
      <c r="AV10" s="92">
        <f>'Exp_3 (Ann)'!Y10</f>
        <v>44.608695652173914</v>
      </c>
      <c r="AW10" s="79">
        <f>'Exp_3 (Ann)'!Z10</f>
        <v>21.310985494969454</v>
      </c>
    </row>
    <row r="11" spans="1:49" x14ac:dyDescent="0.2">
      <c r="A11" s="11" t="str">
        <f>'Exp_3 (All)'!A11</f>
        <v>ParkJoy_3_PckErr3</v>
      </c>
      <c r="B11" s="95">
        <f t="shared" si="0"/>
        <v>11.344057962851693</v>
      </c>
      <c r="C11" s="95">
        <v>20</v>
      </c>
      <c r="D11" s="96">
        <f t="shared" si="1"/>
        <v>79.961551545882315</v>
      </c>
      <c r="E11" s="96">
        <v>90</v>
      </c>
      <c r="F11" s="95">
        <f t="shared" si="2"/>
        <v>28.988556312773856</v>
      </c>
      <c r="G11" s="95">
        <v>38</v>
      </c>
      <c r="H11" s="96">
        <f t="shared" si="3"/>
        <v>40.751555212721961</v>
      </c>
      <c r="I11" s="97">
        <v>50</v>
      </c>
      <c r="J11" s="95">
        <f t="shared" si="4"/>
        <v>89.764050629172402</v>
      </c>
      <c r="K11" s="98">
        <v>100</v>
      </c>
      <c r="L11" s="96">
        <f t="shared" si="5"/>
        <v>69.178802554263228</v>
      </c>
      <c r="M11" s="97">
        <v>79</v>
      </c>
      <c r="N11" s="95">
        <f t="shared" si="6"/>
        <v>21.146557046141783</v>
      </c>
      <c r="O11" s="98">
        <v>30</v>
      </c>
      <c r="P11" s="96">
        <f t="shared" si="7"/>
        <v>77.020801820895286</v>
      </c>
      <c r="Q11" s="97">
        <v>87</v>
      </c>
      <c r="R11" s="95">
        <f t="shared" si="8"/>
        <v>81.922051362540344</v>
      </c>
      <c r="S11" s="95">
        <v>92</v>
      </c>
      <c r="T11" s="96">
        <f t="shared" si="9"/>
        <v>70.159052462592228</v>
      </c>
      <c r="U11" s="97">
        <v>80</v>
      </c>
      <c r="V11" s="95">
        <f t="shared" si="10"/>
        <v>30.949056129431874</v>
      </c>
      <c r="W11" s="95">
        <v>40</v>
      </c>
      <c r="X11" s="96">
        <f t="shared" si="11"/>
        <v>30.949056129431874</v>
      </c>
      <c r="Y11" s="97">
        <v>40</v>
      </c>
      <c r="Z11" s="95">
        <f t="shared" si="12"/>
        <v>78.981301637553315</v>
      </c>
      <c r="AA11" s="95">
        <v>89</v>
      </c>
      <c r="AB11" s="96">
        <f t="shared" si="13"/>
        <v>1.541558879561606</v>
      </c>
      <c r="AC11" s="97">
        <v>10</v>
      </c>
      <c r="AD11" s="95">
        <f t="shared" si="14"/>
        <v>49.57380438768304</v>
      </c>
      <c r="AE11" s="95">
        <v>59</v>
      </c>
      <c r="AF11" s="96">
        <f t="shared" si="15"/>
        <v>52.514554112670069</v>
      </c>
      <c r="AG11" s="97">
        <v>62</v>
      </c>
      <c r="AH11" s="95">
        <f t="shared" si="16"/>
        <v>51.534304204341062</v>
      </c>
      <c r="AI11" s="95">
        <v>61</v>
      </c>
      <c r="AJ11" s="96">
        <f t="shared" si="17"/>
        <v>30.949056129431874</v>
      </c>
      <c r="AK11" s="97">
        <v>40</v>
      </c>
      <c r="AL11" s="95">
        <f t="shared" si="18"/>
        <v>74.080052095908258</v>
      </c>
      <c r="AM11" s="95">
        <v>84</v>
      </c>
      <c r="AN11" s="96">
        <f t="shared" si="19"/>
        <v>70.159052462592228</v>
      </c>
      <c r="AO11" s="97">
        <v>80</v>
      </c>
      <c r="AP11" s="95">
        <f t="shared" si="20"/>
        <v>40.751555212721961</v>
      </c>
      <c r="AQ11" s="95">
        <v>50</v>
      </c>
      <c r="AR11" s="96">
        <f t="shared" si="21"/>
        <v>30.949056129431874</v>
      </c>
      <c r="AS11" s="99">
        <v>40</v>
      </c>
      <c r="AT11" s="95">
        <f t="shared" si="22"/>
        <v>36.830555579405925</v>
      </c>
      <c r="AU11" s="106">
        <v>46</v>
      </c>
      <c r="AV11" s="92">
        <f>'Exp_3 (Ann)'!Y11</f>
        <v>59.434782608695649</v>
      </c>
      <c r="AW11" s="79">
        <f>'Exp_3 (Ann)'!Z11</f>
        <v>25.503700421269567</v>
      </c>
    </row>
    <row r="12" spans="1:49" x14ac:dyDescent="0.2">
      <c r="A12" s="11" t="str">
        <f>'Exp_3 (All)'!A12</f>
        <v>ParkJoy_8_PckErr1</v>
      </c>
      <c r="B12" s="95">
        <f t="shared" si="0"/>
        <v>0.18037370910695927</v>
      </c>
      <c r="C12" s="95">
        <v>10</v>
      </c>
      <c r="D12" s="96">
        <f t="shared" si="1"/>
        <v>87.990594420316683</v>
      </c>
      <c r="E12" s="96">
        <v>71</v>
      </c>
      <c r="F12" s="95">
        <f t="shared" si="2"/>
        <v>57.760846306621531</v>
      </c>
      <c r="G12" s="95">
        <v>50</v>
      </c>
      <c r="H12" s="96">
        <f t="shared" si="3"/>
        <v>24.65207456305065</v>
      </c>
      <c r="I12" s="97">
        <v>27</v>
      </c>
      <c r="J12" s="95">
        <f t="shared" si="4"/>
        <v>50.563287231932208</v>
      </c>
      <c r="K12" s="98">
        <v>45</v>
      </c>
      <c r="L12" s="96">
        <f t="shared" si="5"/>
        <v>72.155964456000163</v>
      </c>
      <c r="M12" s="97">
        <v>60</v>
      </c>
      <c r="N12" s="95">
        <f t="shared" si="6"/>
        <v>57.760846306621531</v>
      </c>
      <c r="O12" s="98">
        <v>50</v>
      </c>
      <c r="P12" s="96">
        <f t="shared" si="7"/>
        <v>67.837429011186572</v>
      </c>
      <c r="Q12" s="97">
        <v>57</v>
      </c>
      <c r="R12" s="95">
        <f t="shared" si="8"/>
        <v>102.38571256969533</v>
      </c>
      <c r="S12" s="95">
        <v>81</v>
      </c>
      <c r="T12" s="96">
        <f t="shared" si="9"/>
        <v>28.970610007864241</v>
      </c>
      <c r="U12" s="97">
        <v>30</v>
      </c>
      <c r="V12" s="95">
        <f t="shared" si="10"/>
        <v>26.091586377988513</v>
      </c>
      <c r="W12" s="95">
        <v>28</v>
      </c>
      <c r="X12" s="96">
        <f t="shared" si="11"/>
        <v>14.575491858485599</v>
      </c>
      <c r="Y12" s="97">
        <v>20</v>
      </c>
      <c r="Z12" s="95">
        <f t="shared" si="12"/>
        <v>47.684263602056475</v>
      </c>
      <c r="AA12" s="95">
        <v>43</v>
      </c>
      <c r="AB12" s="96">
        <f t="shared" si="13"/>
        <v>30.410121822802108</v>
      </c>
      <c r="AC12" s="97">
        <v>31</v>
      </c>
      <c r="AD12" s="95">
        <f t="shared" si="14"/>
        <v>53.442310861807933</v>
      </c>
      <c r="AE12" s="95">
        <v>47</v>
      </c>
      <c r="AF12" s="96">
        <f t="shared" si="15"/>
        <v>64.958405381310854</v>
      </c>
      <c r="AG12" s="97">
        <v>55</v>
      </c>
      <c r="AH12" s="95">
        <f t="shared" si="16"/>
        <v>44.80523997218075</v>
      </c>
      <c r="AI12" s="95">
        <v>41</v>
      </c>
      <c r="AJ12" s="96">
        <f t="shared" si="17"/>
        <v>28.970610007864241</v>
      </c>
      <c r="AK12" s="97">
        <v>30</v>
      </c>
      <c r="AL12" s="95">
        <f t="shared" si="18"/>
        <v>80.793035345627359</v>
      </c>
      <c r="AM12" s="95">
        <v>66</v>
      </c>
      <c r="AN12" s="96">
        <f t="shared" si="19"/>
        <v>76.474499900813768</v>
      </c>
      <c r="AO12" s="97">
        <v>63</v>
      </c>
      <c r="AP12" s="95">
        <f t="shared" si="20"/>
        <v>56.321334491683665</v>
      </c>
      <c r="AQ12" s="95">
        <v>49</v>
      </c>
      <c r="AR12" s="96">
        <f t="shared" si="21"/>
        <v>28.970610007864241</v>
      </c>
      <c r="AS12" s="99">
        <v>30</v>
      </c>
      <c r="AT12" s="95">
        <f t="shared" si="22"/>
        <v>46.244751787118616</v>
      </c>
      <c r="AU12" s="106">
        <v>42</v>
      </c>
      <c r="AV12" s="92">
        <f>'Exp_3 (Ann)'!Y12</f>
        <v>44.608695652173914</v>
      </c>
      <c r="AW12" s="79">
        <f>'Exp_3 (Ann)'!Z12</f>
        <v>17.366998825972896</v>
      </c>
    </row>
    <row r="13" spans="1:49" x14ac:dyDescent="0.2">
      <c r="A13" s="11" t="str">
        <f>'Exp_3 (All)'!A13</f>
        <v>ParkJoy_8_PckErr3</v>
      </c>
      <c r="B13" s="95">
        <f t="shared" si="0"/>
        <v>1.1020660775643876</v>
      </c>
      <c r="C13" s="95">
        <v>19</v>
      </c>
      <c r="D13" s="96">
        <f t="shared" si="1"/>
        <v>79.060931183447536</v>
      </c>
      <c r="E13" s="96">
        <v>80</v>
      </c>
      <c r="F13" s="95">
        <f t="shared" si="2"/>
        <v>30.496392265028522</v>
      </c>
      <c r="G13" s="95">
        <v>42</v>
      </c>
      <c r="H13" s="96">
        <f t="shared" si="3"/>
        <v>52.222633360110713</v>
      </c>
      <c r="I13" s="97">
        <v>59</v>
      </c>
      <c r="J13" s="95">
        <f t="shared" si="4"/>
        <v>91.841073004084109</v>
      </c>
      <c r="K13" s="98">
        <v>90</v>
      </c>
      <c r="L13" s="96">
        <f t="shared" si="5"/>
        <v>90.563058822020452</v>
      </c>
      <c r="M13" s="97">
        <v>89</v>
      </c>
      <c r="N13" s="95">
        <f t="shared" si="6"/>
        <v>39.442491539474133</v>
      </c>
      <c r="O13" s="98">
        <v>49</v>
      </c>
      <c r="P13" s="96">
        <f t="shared" si="7"/>
        <v>26.662349718837547</v>
      </c>
      <c r="Q13" s="97">
        <v>39</v>
      </c>
      <c r="R13" s="95">
        <f t="shared" si="8"/>
        <v>77.782917001383879</v>
      </c>
      <c r="S13" s="95">
        <v>79</v>
      </c>
      <c r="T13" s="96">
        <f t="shared" si="9"/>
        <v>40.720505721537791</v>
      </c>
      <c r="U13" s="97">
        <v>50</v>
      </c>
      <c r="V13" s="95">
        <f t="shared" si="10"/>
        <v>79.060931183447536</v>
      </c>
      <c r="W13" s="95">
        <v>80</v>
      </c>
      <c r="X13" s="96">
        <f t="shared" si="11"/>
        <v>39.442491539474133</v>
      </c>
      <c r="Y13" s="97">
        <v>49</v>
      </c>
      <c r="Z13" s="95">
        <f t="shared" si="12"/>
        <v>56.056675906301685</v>
      </c>
      <c r="AA13" s="95">
        <v>62</v>
      </c>
      <c r="AB13" s="96">
        <f t="shared" si="13"/>
        <v>16.438236262328282</v>
      </c>
      <c r="AC13" s="97">
        <v>31</v>
      </c>
      <c r="AD13" s="95">
        <f t="shared" si="14"/>
        <v>52.222633360110713</v>
      </c>
      <c r="AE13" s="95">
        <v>59</v>
      </c>
      <c r="AF13" s="96">
        <f t="shared" si="15"/>
        <v>47.110576631856077</v>
      </c>
      <c r="AG13" s="97">
        <v>55</v>
      </c>
      <c r="AH13" s="95">
        <f t="shared" si="16"/>
        <v>68.836817726938264</v>
      </c>
      <c r="AI13" s="95">
        <v>72</v>
      </c>
      <c r="AJ13" s="96">
        <f t="shared" si="17"/>
        <v>15.160222080264624</v>
      </c>
      <c r="AK13" s="97">
        <v>30</v>
      </c>
      <c r="AL13" s="95">
        <f t="shared" si="18"/>
        <v>61.168732634556321</v>
      </c>
      <c r="AM13" s="95">
        <v>66</v>
      </c>
      <c r="AN13" s="96">
        <f t="shared" si="19"/>
        <v>73.948874455192907</v>
      </c>
      <c r="AO13" s="97">
        <v>76</v>
      </c>
      <c r="AP13" s="95">
        <f t="shared" si="20"/>
        <v>50.944619178047056</v>
      </c>
      <c r="AQ13" s="95">
        <v>58</v>
      </c>
      <c r="AR13" s="96">
        <f t="shared" si="21"/>
        <v>27.940363900901207</v>
      </c>
      <c r="AS13" s="99">
        <v>40</v>
      </c>
      <c r="AT13" s="95">
        <f t="shared" si="22"/>
        <v>31.774406447092179</v>
      </c>
      <c r="AU13" s="106">
        <v>43</v>
      </c>
      <c r="AV13" s="92">
        <f>'Exp_3 (Ann)'!Y13</f>
        <v>57.260869565217391</v>
      </c>
      <c r="AW13" s="79">
        <f>'Exp_3 (Ann)'!Z13</f>
        <v>19.561598259912536</v>
      </c>
    </row>
    <row r="14" spans="1:49" x14ac:dyDescent="0.2">
      <c r="A14" s="11" t="str">
        <f>'Exp_3 (All)'!A14</f>
        <v>ParkJoy_10_PckErr1</v>
      </c>
      <c r="B14" s="95">
        <f t="shared" si="0"/>
        <v>18.849939754943314</v>
      </c>
      <c r="C14" s="95">
        <v>29</v>
      </c>
      <c r="D14" s="96">
        <f t="shared" si="1"/>
        <v>47.963688641224209</v>
      </c>
      <c r="E14" s="96">
        <v>52</v>
      </c>
      <c r="F14" s="95">
        <f t="shared" si="2"/>
        <v>2.3943425583497699</v>
      </c>
      <c r="G14" s="95">
        <v>16</v>
      </c>
      <c r="H14" s="96">
        <f t="shared" si="3"/>
        <v>36.571352120505594</v>
      </c>
      <c r="I14" s="97">
        <v>43</v>
      </c>
      <c r="J14" s="95">
        <f t="shared" si="4"/>
        <v>69.482546513692697</v>
      </c>
      <c r="K14" s="98">
        <v>69</v>
      </c>
      <c r="L14" s="96">
        <f t="shared" si="5"/>
        <v>6.1917880652559703</v>
      </c>
      <c r="M14" s="97">
        <v>19</v>
      </c>
      <c r="N14" s="95">
        <f t="shared" si="6"/>
        <v>58.090209992974081</v>
      </c>
      <c r="O14" s="98">
        <v>60</v>
      </c>
      <c r="P14" s="96">
        <f t="shared" si="7"/>
        <v>59.356025161942817</v>
      </c>
      <c r="Q14" s="97">
        <v>61</v>
      </c>
      <c r="R14" s="95">
        <f t="shared" si="8"/>
        <v>65.685101006786496</v>
      </c>
      <c r="S14" s="95">
        <v>66</v>
      </c>
      <c r="T14" s="96">
        <f t="shared" si="9"/>
        <v>31.508091444630661</v>
      </c>
      <c r="U14" s="97">
        <v>39</v>
      </c>
      <c r="V14" s="95">
        <f t="shared" si="10"/>
        <v>59.356025161942817</v>
      </c>
      <c r="W14" s="95">
        <v>61</v>
      </c>
      <c r="X14" s="96">
        <f t="shared" si="11"/>
        <v>58.090209992974081</v>
      </c>
      <c r="Y14" s="97">
        <v>60</v>
      </c>
      <c r="Z14" s="95">
        <f t="shared" si="12"/>
        <v>75.811622358536368</v>
      </c>
      <c r="AA14" s="95">
        <v>74</v>
      </c>
      <c r="AB14" s="96">
        <f t="shared" si="13"/>
        <v>31.508091444630661</v>
      </c>
      <c r="AC14" s="97">
        <v>39</v>
      </c>
      <c r="AD14" s="95">
        <f t="shared" si="14"/>
        <v>73.279992020598897</v>
      </c>
      <c r="AE14" s="95">
        <v>72</v>
      </c>
      <c r="AF14" s="96">
        <f t="shared" si="15"/>
        <v>69.482546513692697</v>
      </c>
      <c r="AG14" s="97">
        <v>69</v>
      </c>
      <c r="AH14" s="95">
        <f t="shared" si="16"/>
        <v>59.356025161942817</v>
      </c>
      <c r="AI14" s="95">
        <v>61</v>
      </c>
      <c r="AJ14" s="96">
        <f t="shared" si="17"/>
        <v>20.11575492391205</v>
      </c>
      <c r="AK14" s="97">
        <v>30</v>
      </c>
      <c r="AL14" s="95">
        <f t="shared" si="18"/>
        <v>94.798849893067384</v>
      </c>
      <c r="AM14" s="95">
        <v>89</v>
      </c>
      <c r="AN14" s="96">
        <f t="shared" si="19"/>
        <v>89.735589217192455</v>
      </c>
      <c r="AO14" s="97">
        <v>85</v>
      </c>
      <c r="AP14" s="95">
        <f t="shared" si="20"/>
        <v>32.773906613599394</v>
      </c>
      <c r="AQ14" s="95">
        <v>40</v>
      </c>
      <c r="AR14" s="96">
        <f t="shared" si="21"/>
        <v>32.773906613599394</v>
      </c>
      <c r="AS14" s="99">
        <v>40</v>
      </c>
      <c r="AT14" s="95">
        <f t="shared" si="22"/>
        <v>56.824394824005353</v>
      </c>
      <c r="AU14" s="106">
        <v>59</v>
      </c>
      <c r="AV14" s="92">
        <f>'Exp_3 (Ann)'!Y14</f>
        <v>53.608695652173914</v>
      </c>
      <c r="AW14" s="79">
        <f>'Exp_3 (Ann)'!Z14</f>
        <v>19.750118826880243</v>
      </c>
    </row>
    <row r="15" spans="1:49" x14ac:dyDescent="0.2">
      <c r="A15" s="11" t="str">
        <f>'Exp_3 (All)'!A15</f>
        <v>ParkJoy_10_PckErr3</v>
      </c>
      <c r="B15" s="95">
        <f t="shared" si="0"/>
        <v>31.872758001072093</v>
      </c>
      <c r="C15" s="95">
        <v>50</v>
      </c>
      <c r="D15" s="96">
        <f t="shared" si="1"/>
        <v>71.256700715355194</v>
      </c>
      <c r="E15" s="96">
        <v>79</v>
      </c>
      <c r="F15" s="95">
        <f t="shared" si="2"/>
        <v>41.379226932105944</v>
      </c>
      <c r="G15" s="95">
        <v>57</v>
      </c>
      <c r="H15" s="96">
        <f t="shared" si="3"/>
        <v>71.256700715355194</v>
      </c>
      <c r="I15" s="97">
        <v>79</v>
      </c>
      <c r="J15" s="95">
        <f t="shared" si="4"/>
        <v>59.034097804025954</v>
      </c>
      <c r="K15" s="98">
        <v>70</v>
      </c>
      <c r="L15" s="96">
        <f t="shared" si="5"/>
        <v>99.776107508456761</v>
      </c>
      <c r="M15" s="97">
        <v>100</v>
      </c>
      <c r="N15" s="95">
        <f t="shared" si="6"/>
        <v>16.934021109447471</v>
      </c>
      <c r="O15" s="98">
        <v>39</v>
      </c>
      <c r="P15" s="96">
        <f t="shared" si="7"/>
        <v>65.824432754764416</v>
      </c>
      <c r="Q15" s="97">
        <v>75</v>
      </c>
      <c r="R15" s="95">
        <f t="shared" si="8"/>
        <v>86.195437606979823</v>
      </c>
      <c r="S15" s="95">
        <v>90</v>
      </c>
      <c r="T15" s="96">
        <f t="shared" si="9"/>
        <v>60.392164794173652</v>
      </c>
      <c r="U15" s="97">
        <v>71</v>
      </c>
      <c r="V15" s="95">
        <f t="shared" si="10"/>
        <v>15.575954119299773</v>
      </c>
      <c r="W15" s="95">
        <v>38</v>
      </c>
      <c r="X15" s="96">
        <f t="shared" si="11"/>
        <v>45.453427902549024</v>
      </c>
      <c r="Y15" s="97">
        <v>60</v>
      </c>
      <c r="Z15" s="95">
        <f t="shared" si="12"/>
        <v>40.021159941958253</v>
      </c>
      <c r="AA15" s="95">
        <v>56</v>
      </c>
      <c r="AB15" s="96">
        <f t="shared" si="13"/>
        <v>4.7114181981182313</v>
      </c>
      <c r="AC15" s="97">
        <v>30</v>
      </c>
      <c r="AD15" s="95">
        <f t="shared" si="14"/>
        <v>42.737293922253642</v>
      </c>
      <c r="AE15" s="95">
        <v>58</v>
      </c>
      <c r="AF15" s="96">
        <f t="shared" si="15"/>
        <v>59.034097804025954</v>
      </c>
      <c r="AG15" s="97">
        <v>70</v>
      </c>
      <c r="AH15" s="95">
        <f t="shared" si="16"/>
        <v>31.872758001072093</v>
      </c>
      <c r="AI15" s="95">
        <v>50</v>
      </c>
      <c r="AJ15" s="96">
        <f t="shared" si="17"/>
        <v>16.934021109447471</v>
      </c>
      <c r="AK15" s="97">
        <v>39</v>
      </c>
      <c r="AL15" s="95">
        <f t="shared" si="18"/>
        <v>84.837370616832118</v>
      </c>
      <c r="AM15" s="95">
        <v>89</v>
      </c>
      <c r="AN15" s="96">
        <f t="shared" si="19"/>
        <v>75.330901685798267</v>
      </c>
      <c r="AO15" s="97">
        <v>82</v>
      </c>
      <c r="AP15" s="95">
        <f t="shared" si="20"/>
        <v>45.453427902549024</v>
      </c>
      <c r="AQ15" s="95">
        <v>60</v>
      </c>
      <c r="AR15" s="96">
        <f t="shared" si="21"/>
        <v>31.872758001072093</v>
      </c>
      <c r="AS15" s="99">
        <v>50</v>
      </c>
      <c r="AT15" s="95">
        <f t="shared" si="22"/>
        <v>52.243762853287492</v>
      </c>
      <c r="AU15" s="106">
        <v>65</v>
      </c>
      <c r="AV15" s="92">
        <f>'Exp_3 (Ann)'!Y15</f>
        <v>63.347826086956523</v>
      </c>
      <c r="AW15" s="79">
        <f>'Exp_3 (Ann)'!Z15</f>
        <v>18.408517533646251</v>
      </c>
    </row>
    <row r="16" spans="1:49" x14ac:dyDescent="0.2">
      <c r="A16" s="11" t="str">
        <f>'Exp_3 (All)'!A16</f>
        <v>ParkJoy_11_PckErr1</v>
      </c>
      <c r="B16" s="95">
        <f t="shared" si="0"/>
        <v>6.0239687150671202</v>
      </c>
      <c r="C16" s="95">
        <v>40</v>
      </c>
      <c r="D16" s="96">
        <f t="shared" si="1"/>
        <v>47.590354450140666</v>
      </c>
      <c r="E16" s="96">
        <v>70</v>
      </c>
      <c r="F16" s="95">
        <f t="shared" si="2"/>
        <v>25.421615391434774</v>
      </c>
      <c r="G16" s="95">
        <v>54</v>
      </c>
      <c r="H16" s="96">
        <f t="shared" si="3"/>
        <v>46.204808258971546</v>
      </c>
      <c r="I16" s="97">
        <v>69</v>
      </c>
      <c r="J16" s="95">
        <f t="shared" si="4"/>
        <v>82.229009229368614</v>
      </c>
      <c r="K16" s="98">
        <v>95</v>
      </c>
      <c r="L16" s="96">
        <f t="shared" si="5"/>
        <v>61.445816361831845</v>
      </c>
      <c r="M16" s="97">
        <v>80</v>
      </c>
      <c r="N16" s="95">
        <f t="shared" si="6"/>
        <v>6.0239687150671202</v>
      </c>
      <c r="O16" s="98">
        <v>40</v>
      </c>
      <c r="P16" s="96">
        <f t="shared" si="7"/>
        <v>69.759093508846547</v>
      </c>
      <c r="Q16" s="97">
        <v>86</v>
      </c>
      <c r="R16" s="95">
        <f t="shared" si="8"/>
        <v>64.216908744170084</v>
      </c>
      <c r="S16" s="95">
        <v>82</v>
      </c>
      <c r="T16" s="96">
        <f t="shared" si="9"/>
        <v>89.156740185214204</v>
      </c>
      <c r="U16" s="97">
        <v>100</v>
      </c>
      <c r="V16" s="95">
        <f t="shared" si="10"/>
        <v>47.590354450140666</v>
      </c>
      <c r="W16" s="95">
        <v>70</v>
      </c>
      <c r="X16" s="96">
        <f t="shared" si="11"/>
        <v>75.301278273523025</v>
      </c>
      <c r="Y16" s="97">
        <v>90</v>
      </c>
      <c r="Z16" s="95">
        <f t="shared" si="12"/>
        <v>37.891531111956837</v>
      </c>
      <c r="AA16" s="95">
        <v>63</v>
      </c>
      <c r="AB16" s="96">
        <f t="shared" si="13"/>
        <v>18.493884435589184</v>
      </c>
      <c r="AC16" s="97">
        <v>49</v>
      </c>
      <c r="AD16" s="95">
        <f t="shared" si="14"/>
        <v>57.289177788324487</v>
      </c>
      <c r="AE16" s="95">
        <v>77</v>
      </c>
      <c r="AF16" s="96">
        <f t="shared" si="15"/>
        <v>47.590354450140666</v>
      </c>
      <c r="AG16" s="97">
        <v>70</v>
      </c>
      <c r="AH16" s="95">
        <f t="shared" si="16"/>
        <v>60.060270170662726</v>
      </c>
      <c r="AI16" s="95">
        <v>79</v>
      </c>
      <c r="AJ16" s="96">
        <f t="shared" si="17"/>
        <v>32.34934634728036</v>
      </c>
      <c r="AK16" s="97">
        <v>59</v>
      </c>
      <c r="AL16" s="95">
        <f t="shared" si="18"/>
        <v>78.072370655861263</v>
      </c>
      <c r="AM16" s="95">
        <v>92</v>
      </c>
      <c r="AN16" s="96">
        <f t="shared" si="19"/>
        <v>75.301278273523025</v>
      </c>
      <c r="AO16" s="97">
        <v>90</v>
      </c>
      <c r="AP16" s="95">
        <f t="shared" si="20"/>
        <v>6.0239687150671202</v>
      </c>
      <c r="AQ16" s="95">
        <v>40</v>
      </c>
      <c r="AR16" s="96">
        <f t="shared" si="21"/>
        <v>47.590354450140666</v>
      </c>
      <c r="AS16" s="99">
        <v>70</v>
      </c>
      <c r="AT16" s="95">
        <f t="shared" si="22"/>
        <v>68.373547317677435</v>
      </c>
      <c r="AU16" s="106">
        <v>85</v>
      </c>
      <c r="AV16" s="92">
        <f>'Exp_3 (Ann)'!Y16</f>
        <v>71.739130434782609</v>
      </c>
      <c r="AW16" s="79">
        <f>'Exp_3 (Ann)'!Z16</f>
        <v>18.043425877346685</v>
      </c>
    </row>
    <row r="17" spans="1:49" x14ac:dyDescent="0.2">
      <c r="A17" s="11" t="str">
        <f>'Exp_3 (All)'!A17</f>
        <v>ParkJoy_11_PckErr3</v>
      </c>
      <c r="B17" s="95">
        <f t="shared" si="0"/>
        <v>17.280862340178309</v>
      </c>
      <c r="C17" s="95">
        <v>60</v>
      </c>
      <c r="D17" s="96">
        <f t="shared" si="1"/>
        <v>50.432411510922755</v>
      </c>
      <c r="E17" s="96">
        <v>80</v>
      </c>
      <c r="F17" s="95">
        <f t="shared" si="2"/>
        <v>18.938439798715535</v>
      </c>
      <c r="G17" s="95">
        <v>61</v>
      </c>
      <c r="H17" s="96">
        <f t="shared" si="3"/>
        <v>83.583960681667193</v>
      </c>
      <c r="I17" s="97">
        <v>100</v>
      </c>
      <c r="J17" s="95">
        <f t="shared" si="4"/>
        <v>83.583960681667193</v>
      </c>
      <c r="K17" s="98">
        <v>100</v>
      </c>
      <c r="L17" s="96">
        <f t="shared" si="5"/>
        <v>83.583960681667193</v>
      </c>
      <c r="M17" s="97">
        <v>100</v>
      </c>
      <c r="N17" s="95">
        <f t="shared" si="6"/>
        <v>67.008186096294978</v>
      </c>
      <c r="O17" s="98">
        <v>90</v>
      </c>
      <c r="P17" s="96">
        <f t="shared" si="7"/>
        <v>57.062721345071637</v>
      </c>
      <c r="Q17" s="97">
        <v>84</v>
      </c>
      <c r="R17" s="95">
        <f t="shared" si="8"/>
        <v>83.583960681667193</v>
      </c>
      <c r="S17" s="95">
        <v>100</v>
      </c>
      <c r="T17" s="96">
        <f t="shared" si="9"/>
        <v>48.774834052385529</v>
      </c>
      <c r="U17" s="97">
        <v>79</v>
      </c>
      <c r="V17" s="95">
        <f t="shared" si="10"/>
        <v>43.802101676773866</v>
      </c>
      <c r="W17" s="95">
        <v>76</v>
      </c>
      <c r="X17" s="96">
        <f t="shared" si="11"/>
        <v>50.432411510922755</v>
      </c>
      <c r="Y17" s="97">
        <v>80</v>
      </c>
      <c r="Z17" s="95">
        <f t="shared" si="12"/>
        <v>50.432411510922755</v>
      </c>
      <c r="AA17" s="95">
        <v>80</v>
      </c>
      <c r="AB17" s="96">
        <f t="shared" si="13"/>
        <v>17.280862340178309</v>
      </c>
      <c r="AC17" s="97">
        <v>60</v>
      </c>
      <c r="AD17" s="95">
        <f t="shared" si="14"/>
        <v>35.514214384087751</v>
      </c>
      <c r="AE17" s="95">
        <v>71</v>
      </c>
      <c r="AF17" s="96">
        <f t="shared" si="15"/>
        <v>53.747566427997199</v>
      </c>
      <c r="AG17" s="97">
        <v>82</v>
      </c>
      <c r="AH17" s="95">
        <f t="shared" si="16"/>
        <v>76.953650847518304</v>
      </c>
      <c r="AI17" s="95">
        <v>96</v>
      </c>
      <c r="AJ17" s="96">
        <f t="shared" si="17"/>
        <v>33.856636925550532</v>
      </c>
      <c r="AK17" s="97">
        <v>70</v>
      </c>
      <c r="AL17" s="95">
        <f t="shared" si="18"/>
        <v>65.350608637757745</v>
      </c>
      <c r="AM17" s="95">
        <v>89</v>
      </c>
      <c r="AN17" s="96">
        <f t="shared" si="19"/>
        <v>50.432411510922755</v>
      </c>
      <c r="AO17" s="97">
        <v>80</v>
      </c>
      <c r="AP17" s="95">
        <f t="shared" si="20"/>
        <v>-0.95248970373113195</v>
      </c>
      <c r="AQ17" s="95">
        <v>49</v>
      </c>
      <c r="AR17" s="96">
        <f t="shared" si="21"/>
        <v>67.008186096294978</v>
      </c>
      <c r="AS17" s="99">
        <v>90</v>
      </c>
      <c r="AT17" s="95">
        <f t="shared" si="22"/>
        <v>12.308129964566646</v>
      </c>
      <c r="AU17" s="106">
        <v>57</v>
      </c>
      <c r="AV17" s="92">
        <f>'Exp_3 (Ann)'!Y17</f>
        <v>79.739130434782609</v>
      </c>
      <c r="AW17" s="79">
        <f>'Exp_3 (Ann)'!Z17</f>
        <v>15.08225143340329</v>
      </c>
    </row>
    <row r="18" spans="1:49" x14ac:dyDescent="0.2">
      <c r="A18" s="11" t="str">
        <f>'Exp_3 (All)'!A18</f>
        <v>ParkJoy_12_PckErr1</v>
      </c>
      <c r="B18" s="95">
        <f t="shared" si="0"/>
        <v>-0.38519837397009837</v>
      </c>
      <c r="C18" s="95">
        <v>20</v>
      </c>
      <c r="D18" s="96">
        <f t="shared" si="1"/>
        <v>60.112110578534597</v>
      </c>
      <c r="E18" s="96">
        <v>65</v>
      </c>
      <c r="F18" s="95">
        <f t="shared" si="2"/>
        <v>9.0254941297528575</v>
      </c>
      <c r="G18" s="95">
        <v>27</v>
      </c>
      <c r="H18" s="96">
        <f t="shared" si="3"/>
        <v>39.946340927699701</v>
      </c>
      <c r="I18" s="97">
        <v>50</v>
      </c>
      <c r="J18" s="95">
        <f t="shared" si="4"/>
        <v>60.112110578534597</v>
      </c>
      <c r="K18" s="98">
        <v>65</v>
      </c>
      <c r="L18" s="96">
        <f t="shared" si="5"/>
        <v>53.390187361589632</v>
      </c>
      <c r="M18" s="97">
        <v>60</v>
      </c>
      <c r="N18" s="95">
        <f t="shared" si="6"/>
        <v>68.178418438868562</v>
      </c>
      <c r="O18" s="98">
        <v>71</v>
      </c>
      <c r="P18" s="96">
        <f t="shared" si="7"/>
        <v>39.946340927699701</v>
      </c>
      <c r="Q18" s="97">
        <v>50</v>
      </c>
      <c r="R18" s="95">
        <f t="shared" si="8"/>
        <v>107.16557309714936</v>
      </c>
      <c r="S18" s="95">
        <v>100</v>
      </c>
      <c r="T18" s="96">
        <f t="shared" si="9"/>
        <v>52.04580271820064</v>
      </c>
      <c r="U18" s="97">
        <v>59</v>
      </c>
      <c r="V18" s="95">
        <f t="shared" si="10"/>
        <v>66.83403379547957</v>
      </c>
      <c r="W18" s="95">
        <v>70</v>
      </c>
      <c r="X18" s="96">
        <f t="shared" si="11"/>
        <v>25.158109850420775</v>
      </c>
      <c r="Y18" s="97">
        <v>39</v>
      </c>
      <c r="Z18" s="95">
        <f t="shared" si="12"/>
        <v>54.734572004978624</v>
      </c>
      <c r="AA18" s="95">
        <v>61</v>
      </c>
      <c r="AB18" s="96">
        <f t="shared" si="13"/>
        <v>25.158109850420775</v>
      </c>
      <c r="AC18" s="97">
        <v>39</v>
      </c>
      <c r="AD18" s="95">
        <f t="shared" si="14"/>
        <v>46.668264144644667</v>
      </c>
      <c r="AE18" s="95">
        <v>55</v>
      </c>
      <c r="AF18" s="96">
        <f t="shared" si="15"/>
        <v>56.078956648367623</v>
      </c>
      <c r="AG18" s="97">
        <v>62</v>
      </c>
      <c r="AH18" s="95">
        <f t="shared" si="16"/>
        <v>66.83403379547957</v>
      </c>
      <c r="AI18" s="95">
        <v>70</v>
      </c>
      <c r="AJ18" s="96">
        <f t="shared" si="17"/>
        <v>39.946340927699701</v>
      </c>
      <c r="AK18" s="97">
        <v>50</v>
      </c>
      <c r="AL18" s="95">
        <f t="shared" si="18"/>
        <v>93.721726663259432</v>
      </c>
      <c r="AM18" s="95">
        <v>90</v>
      </c>
      <c r="AN18" s="96">
        <f t="shared" si="19"/>
        <v>66.83403379547957</v>
      </c>
      <c r="AO18" s="97">
        <v>70</v>
      </c>
      <c r="AP18" s="95">
        <f t="shared" si="20"/>
        <v>65.489649152090578</v>
      </c>
      <c r="AQ18" s="95">
        <v>69</v>
      </c>
      <c r="AR18" s="96">
        <f t="shared" si="21"/>
        <v>26.50249449380977</v>
      </c>
      <c r="AS18" s="99">
        <v>40</v>
      </c>
      <c r="AT18" s="95">
        <f t="shared" si="22"/>
        <v>26.50249449380977</v>
      </c>
      <c r="AU18" s="106">
        <v>40</v>
      </c>
      <c r="AV18" s="92">
        <f>'Exp_3 (Ann)'!Y18</f>
        <v>57.478260869565219</v>
      </c>
      <c r="AW18" s="79">
        <f>'Exp_3 (Ann)'!Z18</f>
        <v>18.595868468847375</v>
      </c>
    </row>
    <row r="19" spans="1:49" x14ac:dyDescent="0.2">
      <c r="A19" s="11" t="str">
        <f>'Exp_3 (All)'!A19</f>
        <v>ParkJoy_12_PckErr3</v>
      </c>
      <c r="B19" s="95">
        <f t="shared" si="0"/>
        <v>-0.44799903444502576</v>
      </c>
      <c r="C19" s="95">
        <v>30</v>
      </c>
      <c r="D19" s="96">
        <f t="shared" si="1"/>
        <v>72.328463477967375</v>
      </c>
      <c r="E19" s="96">
        <v>83</v>
      </c>
      <c r="F19" s="95">
        <f t="shared" si="2"/>
        <v>-3.1942806386869975</v>
      </c>
      <c r="G19" s="95">
        <v>28</v>
      </c>
      <c r="H19" s="96">
        <f t="shared" si="3"/>
        <v>40.746225029184643</v>
      </c>
      <c r="I19" s="97">
        <v>60</v>
      </c>
      <c r="J19" s="95">
        <f t="shared" si="4"/>
        <v>68.209041071604418</v>
      </c>
      <c r="K19" s="98">
        <v>80</v>
      </c>
      <c r="L19" s="96">
        <f t="shared" si="5"/>
        <v>81.940449092814305</v>
      </c>
      <c r="M19" s="97">
        <v>90</v>
      </c>
      <c r="N19" s="95">
        <f t="shared" si="6"/>
        <v>43.492506633426615</v>
      </c>
      <c r="O19" s="98">
        <v>62</v>
      </c>
      <c r="P19" s="96">
        <f t="shared" si="7"/>
        <v>66.835900269483432</v>
      </c>
      <c r="Q19" s="97">
        <v>79</v>
      </c>
      <c r="R19" s="95">
        <f t="shared" si="8"/>
        <v>95.671857114024192</v>
      </c>
      <c r="S19" s="95">
        <v>100</v>
      </c>
      <c r="T19" s="96">
        <f t="shared" si="9"/>
        <v>66.835900269483432</v>
      </c>
      <c r="U19" s="97">
        <v>79</v>
      </c>
      <c r="V19" s="95">
        <f t="shared" si="10"/>
        <v>53.104492248273537</v>
      </c>
      <c r="W19" s="95">
        <v>69</v>
      </c>
      <c r="X19" s="96">
        <f t="shared" si="11"/>
        <v>39.37308422706365</v>
      </c>
      <c r="Y19" s="97">
        <v>59</v>
      </c>
      <c r="Z19" s="95">
        <f t="shared" si="12"/>
        <v>54.47763305039453</v>
      </c>
      <c r="AA19" s="95">
        <v>70</v>
      </c>
      <c r="AB19" s="96">
        <f t="shared" si="13"/>
        <v>11.910268184643876</v>
      </c>
      <c r="AC19" s="97">
        <v>39</v>
      </c>
      <c r="AD19" s="95">
        <f t="shared" si="14"/>
        <v>32.507380216458706</v>
      </c>
      <c r="AE19" s="95">
        <v>54</v>
      </c>
      <c r="AF19" s="96">
        <f t="shared" si="15"/>
        <v>64.089618665241446</v>
      </c>
      <c r="AG19" s="97">
        <v>77</v>
      </c>
      <c r="AH19" s="95">
        <f t="shared" si="16"/>
        <v>54.47763305039453</v>
      </c>
      <c r="AI19" s="95">
        <v>70</v>
      </c>
      <c r="AJ19" s="96">
        <f t="shared" si="17"/>
        <v>25.641676205853763</v>
      </c>
      <c r="AK19" s="97">
        <v>49</v>
      </c>
      <c r="AL19" s="95">
        <f t="shared" si="18"/>
        <v>68.209041071604418</v>
      </c>
      <c r="AM19" s="95">
        <v>80</v>
      </c>
      <c r="AN19" s="96">
        <f t="shared" si="19"/>
        <v>64.089618665241446</v>
      </c>
      <c r="AO19" s="97">
        <v>77</v>
      </c>
      <c r="AP19" s="95">
        <f t="shared" si="20"/>
        <v>40.746225029184643</v>
      </c>
      <c r="AQ19" s="95">
        <v>60</v>
      </c>
      <c r="AR19" s="96">
        <f t="shared" si="21"/>
        <v>40.746225029184643</v>
      </c>
      <c r="AS19" s="99">
        <v>60</v>
      </c>
      <c r="AT19" s="95">
        <f t="shared" si="22"/>
        <v>68.209041071604418</v>
      </c>
      <c r="AU19" s="106">
        <v>80</v>
      </c>
      <c r="AV19" s="92">
        <f>'Exp_3 (Ann)'!Y19</f>
        <v>66.739130434782609</v>
      </c>
      <c r="AW19" s="79">
        <f>'Exp_3 (Ann)'!Z19</f>
        <v>18.206435903284174</v>
      </c>
    </row>
    <row r="20" spans="1:49" x14ac:dyDescent="0.2">
      <c r="A20" s="11" t="str">
        <f>'Exp_3 (All)'!A20</f>
        <v>ParkJoy_14_PckErr1</v>
      </c>
      <c r="B20" s="95">
        <f t="shared" si="0"/>
        <v>-18.711142800891977</v>
      </c>
      <c r="C20" s="95">
        <v>30</v>
      </c>
      <c r="D20" s="96">
        <f t="shared" si="1"/>
        <v>53.055273142518374</v>
      </c>
      <c r="E20" s="96">
        <v>78</v>
      </c>
      <c r="F20" s="95">
        <f t="shared" si="2"/>
        <v>27.638000829227206</v>
      </c>
      <c r="G20" s="95">
        <v>61</v>
      </c>
      <c r="H20" s="96">
        <f t="shared" si="3"/>
        <v>53.055273142518374</v>
      </c>
      <c r="I20" s="97">
        <v>78</v>
      </c>
      <c r="J20" s="95">
        <f t="shared" si="4"/>
        <v>56.045540473493801</v>
      </c>
      <c r="K20" s="98">
        <v>80</v>
      </c>
      <c r="L20" s="96">
        <f t="shared" si="5"/>
        <v>85.948213783248121</v>
      </c>
      <c r="M20" s="97">
        <v>100</v>
      </c>
      <c r="N20" s="95">
        <f t="shared" si="6"/>
        <v>41.094203818616649</v>
      </c>
      <c r="O20" s="98">
        <v>70</v>
      </c>
      <c r="P20" s="96">
        <f t="shared" si="7"/>
        <v>14.181797839837763</v>
      </c>
      <c r="Q20" s="97">
        <v>52</v>
      </c>
      <c r="R20" s="95">
        <f t="shared" si="8"/>
        <v>57.540674138981515</v>
      </c>
      <c r="S20" s="95">
        <v>81</v>
      </c>
      <c r="T20" s="96">
        <f t="shared" si="9"/>
        <v>54.550406808006088</v>
      </c>
      <c r="U20" s="97">
        <v>79</v>
      </c>
      <c r="V20" s="95">
        <f t="shared" si="10"/>
        <v>54.550406808006088</v>
      </c>
      <c r="W20" s="95">
        <v>79</v>
      </c>
      <c r="X20" s="96">
        <f t="shared" si="11"/>
        <v>85.948213783248121</v>
      </c>
      <c r="Y20" s="97">
        <v>100</v>
      </c>
      <c r="Z20" s="95">
        <f t="shared" si="12"/>
        <v>38.103936487641214</v>
      </c>
      <c r="AA20" s="95">
        <v>68</v>
      </c>
      <c r="AB20" s="96">
        <f t="shared" si="13"/>
        <v>27.638000829227206</v>
      </c>
      <c r="AC20" s="97">
        <v>61</v>
      </c>
      <c r="AD20" s="95">
        <f t="shared" si="14"/>
        <v>53.055273142518374</v>
      </c>
      <c r="AE20" s="95">
        <v>78</v>
      </c>
      <c r="AF20" s="96">
        <f t="shared" si="15"/>
        <v>26.142867163739488</v>
      </c>
      <c r="AG20" s="97">
        <v>60</v>
      </c>
      <c r="AH20" s="95">
        <f t="shared" si="16"/>
        <v>41.094203818616649</v>
      </c>
      <c r="AI20" s="95">
        <v>70</v>
      </c>
      <c r="AJ20" s="96">
        <f t="shared" si="17"/>
        <v>39.599070153128935</v>
      </c>
      <c r="AK20" s="97">
        <v>69</v>
      </c>
      <c r="AL20" s="95">
        <f t="shared" si="18"/>
        <v>69.50174346288324</v>
      </c>
      <c r="AM20" s="95">
        <v>89</v>
      </c>
      <c r="AN20" s="96">
        <f t="shared" si="19"/>
        <v>79.967679121297252</v>
      </c>
      <c r="AO20" s="97">
        <v>96</v>
      </c>
      <c r="AP20" s="95">
        <f t="shared" si="20"/>
        <v>70.996877128370954</v>
      </c>
      <c r="AQ20" s="95">
        <v>90</v>
      </c>
      <c r="AR20" s="96">
        <f t="shared" si="21"/>
        <v>85.948213783248121</v>
      </c>
      <c r="AS20" s="99">
        <v>100</v>
      </c>
      <c r="AT20" s="95">
        <f t="shared" si="22"/>
        <v>53.055273142518374</v>
      </c>
      <c r="AU20" s="106">
        <v>78</v>
      </c>
      <c r="AV20" s="92">
        <f>'Exp_3 (Ann)'!Y20</f>
        <v>75.956521739130437</v>
      </c>
      <c r="AW20" s="79">
        <f>'Exp_3 (Ann)'!Z20</f>
        <v>16.720913037460733</v>
      </c>
    </row>
    <row r="21" spans="1:49" x14ac:dyDescent="0.2">
      <c r="A21" s="11" t="str">
        <f>'Exp_3 (All)'!A21</f>
        <v>ParkJoy_14_PckErr3</v>
      </c>
      <c r="B21" s="95">
        <f t="shared" si="0"/>
        <v>23.878129976304422</v>
      </c>
      <c r="C21" s="95">
        <v>69</v>
      </c>
      <c r="D21" s="96">
        <f t="shared" si="1"/>
        <v>83.081346343877215</v>
      </c>
      <c r="E21" s="96">
        <v>96</v>
      </c>
      <c r="F21" s="95">
        <f t="shared" si="2"/>
        <v>26.070841693621933</v>
      </c>
      <c r="G21" s="95">
        <v>70</v>
      </c>
      <c r="H21" s="96">
        <f t="shared" si="3"/>
        <v>43.612535432162019</v>
      </c>
      <c r="I21" s="97">
        <v>78</v>
      </c>
      <c r="J21" s="95">
        <f t="shared" si="4"/>
        <v>80.888634626559707</v>
      </c>
      <c r="K21" s="98">
        <v>95</v>
      </c>
      <c r="L21" s="96">
        <f t="shared" si="5"/>
        <v>91.852193213147274</v>
      </c>
      <c r="M21" s="97">
        <v>100</v>
      </c>
      <c r="N21" s="95">
        <f t="shared" si="6"/>
        <v>28.263553410939444</v>
      </c>
      <c r="O21" s="98">
        <v>71</v>
      </c>
      <c r="P21" s="96">
        <f t="shared" si="7"/>
        <v>50.190670584114557</v>
      </c>
      <c r="Q21" s="97">
        <v>81</v>
      </c>
      <c r="R21" s="95">
        <f t="shared" si="8"/>
        <v>30.456265128256955</v>
      </c>
      <c r="S21" s="95">
        <v>72</v>
      </c>
      <c r="T21" s="96">
        <f t="shared" si="9"/>
        <v>72.117787757289676</v>
      </c>
      <c r="U21" s="97">
        <v>91</v>
      </c>
      <c r="V21" s="95">
        <f t="shared" si="10"/>
        <v>56.768805736067087</v>
      </c>
      <c r="W21" s="95">
        <v>84</v>
      </c>
      <c r="X21" s="96">
        <f t="shared" si="11"/>
        <v>26.070841693621933</v>
      </c>
      <c r="Y21" s="97">
        <v>70</v>
      </c>
      <c r="Z21" s="95">
        <f t="shared" si="12"/>
        <v>43.612535432162019</v>
      </c>
      <c r="AA21" s="95">
        <v>78</v>
      </c>
      <c r="AB21" s="96">
        <f t="shared" si="13"/>
        <v>4.1437245204468169</v>
      </c>
      <c r="AC21" s="97">
        <v>60</v>
      </c>
      <c r="AD21" s="95">
        <f t="shared" si="14"/>
        <v>76.503211191924692</v>
      </c>
      <c r="AE21" s="95">
        <v>93</v>
      </c>
      <c r="AF21" s="96">
        <f t="shared" si="15"/>
        <v>30.456265128256955</v>
      </c>
      <c r="AG21" s="97">
        <v>72</v>
      </c>
      <c r="AH21" s="95">
        <f t="shared" si="16"/>
        <v>61.154229170702109</v>
      </c>
      <c r="AI21" s="95">
        <v>86</v>
      </c>
      <c r="AJ21" s="96">
        <f t="shared" si="17"/>
        <v>47.997958866797042</v>
      </c>
      <c r="AK21" s="97">
        <v>80</v>
      </c>
      <c r="AL21" s="95">
        <f t="shared" si="18"/>
        <v>76.503211191924692</v>
      </c>
      <c r="AM21" s="95">
        <v>93</v>
      </c>
      <c r="AN21" s="96">
        <f t="shared" si="19"/>
        <v>67.732364322654647</v>
      </c>
      <c r="AO21" s="97">
        <v>89</v>
      </c>
      <c r="AP21" s="95">
        <f t="shared" si="20"/>
        <v>23.878129976304422</v>
      </c>
      <c r="AQ21" s="95">
        <v>69</v>
      </c>
      <c r="AR21" s="96">
        <f t="shared" si="21"/>
        <v>23.878129976304422</v>
      </c>
      <c r="AS21" s="99">
        <v>69</v>
      </c>
      <c r="AT21" s="95">
        <f t="shared" si="22"/>
        <v>80.888634626559707</v>
      </c>
      <c r="AU21" s="106">
        <v>95</v>
      </c>
      <c r="AV21" s="92">
        <f>'Exp_3 (Ann)'!Y21</f>
        <v>80.913043478260875</v>
      </c>
      <c r="AW21" s="79">
        <f>'Exp_3 (Ann)'!Z21</f>
        <v>11.401407582472423</v>
      </c>
    </row>
    <row r="22" spans="1:49" x14ac:dyDescent="0.2">
      <c r="A22" s="11" t="str">
        <f>'Exp_3 (All)'!A22</f>
        <v>ParkJoy_15_PckErr1</v>
      </c>
      <c r="B22" s="95">
        <f t="shared" si="0"/>
        <v>-23.581866076031147</v>
      </c>
      <c r="C22" s="95">
        <v>40</v>
      </c>
      <c r="D22" s="96">
        <f t="shared" si="1"/>
        <v>54.477012459974425</v>
      </c>
      <c r="E22" s="96">
        <v>87</v>
      </c>
      <c r="F22" s="95">
        <f t="shared" si="2"/>
        <v>-6.9735940470937905</v>
      </c>
      <c r="G22" s="95">
        <v>50</v>
      </c>
      <c r="H22" s="96">
        <f t="shared" si="3"/>
        <v>57.798666865761895</v>
      </c>
      <c r="I22" s="97">
        <v>89</v>
      </c>
      <c r="J22" s="95">
        <f t="shared" si="4"/>
        <v>67.763630083124298</v>
      </c>
      <c r="K22" s="98">
        <v>95</v>
      </c>
      <c r="L22" s="96">
        <f t="shared" si="5"/>
        <v>41.190394836824538</v>
      </c>
      <c r="M22" s="97">
        <v>79</v>
      </c>
      <c r="N22" s="95">
        <f t="shared" si="6"/>
        <v>41.190394836824538</v>
      </c>
      <c r="O22" s="98">
        <v>79</v>
      </c>
      <c r="P22" s="96">
        <f t="shared" si="7"/>
        <v>44.512049242612008</v>
      </c>
      <c r="Q22" s="97">
        <v>81</v>
      </c>
      <c r="R22" s="95">
        <f t="shared" si="8"/>
        <v>62.7811484744431</v>
      </c>
      <c r="S22" s="95">
        <v>92</v>
      </c>
      <c r="T22" s="96">
        <f t="shared" si="9"/>
        <v>57.798666865761895</v>
      </c>
      <c r="U22" s="97">
        <v>89</v>
      </c>
      <c r="V22" s="95">
        <f t="shared" si="10"/>
        <v>61.120321271549365</v>
      </c>
      <c r="W22" s="95">
        <v>91</v>
      </c>
      <c r="X22" s="96">
        <f t="shared" si="11"/>
        <v>76.06776609759298</v>
      </c>
      <c r="Y22" s="97">
        <v>100</v>
      </c>
      <c r="Z22" s="95">
        <f t="shared" si="12"/>
        <v>16.277986793418506</v>
      </c>
      <c r="AA22" s="95">
        <v>64</v>
      </c>
      <c r="AB22" s="96">
        <f t="shared" si="13"/>
        <v>41.190394836824538</v>
      </c>
      <c r="AC22" s="97">
        <v>79</v>
      </c>
      <c r="AD22" s="95">
        <f t="shared" si="14"/>
        <v>46.172876445505743</v>
      </c>
      <c r="AE22" s="95">
        <v>82</v>
      </c>
      <c r="AF22" s="96">
        <f t="shared" si="15"/>
        <v>57.798666865761895</v>
      </c>
      <c r="AG22" s="97">
        <v>89</v>
      </c>
      <c r="AH22" s="95">
        <f t="shared" si="16"/>
        <v>62.7811484744431</v>
      </c>
      <c r="AI22" s="95">
        <v>92</v>
      </c>
      <c r="AJ22" s="96">
        <f t="shared" si="17"/>
        <v>59.45949406865563</v>
      </c>
      <c r="AK22" s="97">
        <v>90</v>
      </c>
      <c r="AL22" s="95">
        <f t="shared" si="18"/>
        <v>72.74611169180551</v>
      </c>
      <c r="AM22" s="95">
        <v>98</v>
      </c>
      <c r="AN22" s="96">
        <f t="shared" si="19"/>
        <v>57.798666865761895</v>
      </c>
      <c r="AO22" s="97">
        <v>89</v>
      </c>
      <c r="AP22" s="95">
        <f t="shared" si="20"/>
        <v>76.06776609759298</v>
      </c>
      <c r="AQ22" s="95">
        <v>100</v>
      </c>
      <c r="AR22" s="96">
        <f t="shared" si="21"/>
        <v>76.06776609759298</v>
      </c>
      <c r="AS22" s="99">
        <v>100</v>
      </c>
      <c r="AT22" s="95">
        <f t="shared" si="22"/>
        <v>49.494530851293213</v>
      </c>
      <c r="AU22" s="106">
        <v>84</v>
      </c>
      <c r="AV22" s="92">
        <f>'Exp_3 (Ann)'!Y22</f>
        <v>84.304347826086953</v>
      </c>
      <c r="AW22" s="79">
        <f>'Exp_3 (Ann)'!Z22</f>
        <v>15.052739957800158</v>
      </c>
    </row>
    <row r="23" spans="1:49" x14ac:dyDescent="0.2">
      <c r="A23" s="11" t="str">
        <f>'Exp_3 (All)'!A23</f>
        <v>ParkJoy_15_PckErr3</v>
      </c>
      <c r="B23" s="95">
        <f t="shared" si="0"/>
        <v>-25.999141803438619</v>
      </c>
      <c r="C23" s="95">
        <v>40</v>
      </c>
      <c r="D23" s="96">
        <f t="shared" si="1"/>
        <v>62.746909549987436</v>
      </c>
      <c r="E23" s="96">
        <v>96</v>
      </c>
      <c r="F23" s="95">
        <f t="shared" si="2"/>
        <v>19.958634790299872</v>
      </c>
      <c r="G23" s="95">
        <v>69</v>
      </c>
      <c r="H23" s="96">
        <f t="shared" si="3"/>
        <v>53.238404047834642</v>
      </c>
      <c r="I23" s="97">
        <v>90</v>
      </c>
      <c r="J23" s="95">
        <f t="shared" si="4"/>
        <v>69.085913218089303</v>
      </c>
      <c r="K23" s="98">
        <v>100</v>
      </c>
      <c r="L23" s="96">
        <f t="shared" si="5"/>
        <v>69.085913218089303</v>
      </c>
      <c r="M23" s="97">
        <v>100</v>
      </c>
      <c r="N23" s="95">
        <f t="shared" si="6"/>
        <v>21.543385707325339</v>
      </c>
      <c r="O23" s="98">
        <v>70</v>
      </c>
      <c r="P23" s="96">
        <f t="shared" si="7"/>
        <v>64.331660467012895</v>
      </c>
      <c r="Q23" s="97">
        <v>97</v>
      </c>
      <c r="R23" s="95">
        <f t="shared" si="8"/>
        <v>69.085913218089303</v>
      </c>
      <c r="S23" s="95">
        <v>100</v>
      </c>
      <c r="T23" s="96">
        <f t="shared" si="9"/>
        <v>21.543385707325339</v>
      </c>
      <c r="U23" s="97">
        <v>70</v>
      </c>
      <c r="V23" s="95">
        <f t="shared" si="10"/>
        <v>67.501162301063829</v>
      </c>
      <c r="W23" s="95">
        <v>99</v>
      </c>
      <c r="X23" s="96">
        <f t="shared" si="11"/>
        <v>69.085913218089303</v>
      </c>
      <c r="Y23" s="97">
        <v>100</v>
      </c>
      <c r="Z23" s="95">
        <f t="shared" si="12"/>
        <v>19.958634790299872</v>
      </c>
      <c r="AA23" s="95">
        <v>69</v>
      </c>
      <c r="AB23" s="96">
        <f t="shared" si="13"/>
        <v>35.806143960554522</v>
      </c>
      <c r="AC23" s="97">
        <v>79</v>
      </c>
      <c r="AD23" s="95">
        <f t="shared" si="14"/>
        <v>62.746909549987436</v>
      </c>
      <c r="AE23" s="95">
        <v>96</v>
      </c>
      <c r="AF23" s="96">
        <f t="shared" si="15"/>
        <v>35.806143960554522</v>
      </c>
      <c r="AG23" s="97">
        <v>79</v>
      </c>
      <c r="AH23" s="95">
        <f t="shared" si="16"/>
        <v>69.085913218089303</v>
      </c>
      <c r="AI23" s="95">
        <v>100</v>
      </c>
      <c r="AJ23" s="96">
        <f t="shared" si="17"/>
        <v>37.390894877579989</v>
      </c>
      <c r="AK23" s="97">
        <v>80</v>
      </c>
      <c r="AL23" s="95">
        <f t="shared" si="18"/>
        <v>62.746909549987436</v>
      </c>
      <c r="AM23" s="95">
        <v>96</v>
      </c>
      <c r="AN23" s="96">
        <f t="shared" si="19"/>
        <v>69.085913218089303</v>
      </c>
      <c r="AO23" s="97">
        <v>100</v>
      </c>
      <c r="AP23" s="95">
        <f t="shared" si="20"/>
        <v>69.085913218089303</v>
      </c>
      <c r="AQ23" s="95">
        <v>100</v>
      </c>
      <c r="AR23" s="96">
        <f t="shared" si="21"/>
        <v>69.085913218089303</v>
      </c>
      <c r="AS23" s="99">
        <v>100</v>
      </c>
      <c r="AT23" s="95">
        <f t="shared" si="22"/>
        <v>57.992656798911035</v>
      </c>
      <c r="AU23" s="106">
        <v>93</v>
      </c>
      <c r="AV23" s="92">
        <f>'Exp_3 (Ann)'!Y23</f>
        <v>87.956521739130437</v>
      </c>
      <c r="AW23" s="79">
        <f>'Exp_3 (Ann)'!Z23</f>
        <v>15.775349760910267</v>
      </c>
    </row>
    <row r="24" spans="1:49" x14ac:dyDescent="0.2">
      <c r="A24" s="11" t="str">
        <f>'Exp_3 (All)'!A24</f>
        <v>IntoTree_0</v>
      </c>
      <c r="B24" s="95">
        <f t="shared" si="0"/>
        <v>42.454417331618252</v>
      </c>
      <c r="C24" s="95">
        <v>0</v>
      </c>
      <c r="D24" s="96">
        <f t="shared" si="1"/>
        <v>129.22861801800838</v>
      </c>
      <c r="E24" s="96">
        <v>8</v>
      </c>
      <c r="F24" s="95">
        <f t="shared" si="2"/>
        <v>129.22861801800838</v>
      </c>
      <c r="G24" s="95">
        <v>8</v>
      </c>
      <c r="H24" s="96">
        <f t="shared" si="3"/>
        <v>42.454417331618252</v>
      </c>
      <c r="I24" s="97">
        <v>0</v>
      </c>
      <c r="J24" s="95">
        <f t="shared" si="4"/>
        <v>42.454417331618252</v>
      </c>
      <c r="K24" s="98">
        <v>0</v>
      </c>
      <c r="L24" s="96">
        <f t="shared" si="5"/>
        <v>42.454417331618252</v>
      </c>
      <c r="M24" s="97">
        <v>0</v>
      </c>
      <c r="N24" s="95">
        <f t="shared" si="6"/>
        <v>42.454417331618252</v>
      </c>
      <c r="O24" s="98">
        <v>0</v>
      </c>
      <c r="P24" s="96">
        <f t="shared" si="7"/>
        <v>42.454417331618252</v>
      </c>
      <c r="Q24" s="97">
        <v>0</v>
      </c>
      <c r="R24" s="95">
        <f t="shared" si="8"/>
        <v>42.454417331618252</v>
      </c>
      <c r="S24" s="95">
        <v>0</v>
      </c>
      <c r="T24" s="96">
        <f t="shared" si="9"/>
        <v>42.454417331618252</v>
      </c>
      <c r="U24" s="97">
        <v>0</v>
      </c>
      <c r="V24" s="95">
        <f t="shared" si="10"/>
        <v>42.454417331618252</v>
      </c>
      <c r="W24" s="95">
        <v>0</v>
      </c>
      <c r="X24" s="96">
        <f t="shared" si="11"/>
        <v>42.454417331618252</v>
      </c>
      <c r="Y24" s="97">
        <v>0</v>
      </c>
      <c r="Z24" s="95">
        <f t="shared" si="12"/>
        <v>42.454417331618252</v>
      </c>
      <c r="AA24" s="95">
        <v>0</v>
      </c>
      <c r="AB24" s="96">
        <f t="shared" si="13"/>
        <v>42.454417331618252</v>
      </c>
      <c r="AC24" s="97">
        <v>0</v>
      </c>
      <c r="AD24" s="95">
        <f t="shared" si="14"/>
        <v>42.454417331618252</v>
      </c>
      <c r="AE24" s="95">
        <v>0</v>
      </c>
      <c r="AF24" s="96">
        <f t="shared" si="15"/>
        <v>42.454417331618252</v>
      </c>
      <c r="AG24" s="97">
        <v>0</v>
      </c>
      <c r="AH24" s="95">
        <f t="shared" si="16"/>
        <v>42.454417331618252</v>
      </c>
      <c r="AI24" s="95">
        <v>0</v>
      </c>
      <c r="AJ24" s="96">
        <f t="shared" si="17"/>
        <v>42.454417331618252</v>
      </c>
      <c r="AK24" s="97">
        <v>0</v>
      </c>
      <c r="AL24" s="95">
        <f t="shared" si="18"/>
        <v>42.454417331618252</v>
      </c>
      <c r="AM24" s="95">
        <v>0</v>
      </c>
      <c r="AN24" s="96">
        <f t="shared" si="19"/>
        <v>42.454417331618252</v>
      </c>
      <c r="AO24" s="97">
        <v>0</v>
      </c>
      <c r="AP24" s="95">
        <f t="shared" si="20"/>
        <v>42.454417331618252</v>
      </c>
      <c r="AQ24" s="95">
        <v>0</v>
      </c>
      <c r="AR24" s="96">
        <f t="shared" si="21"/>
        <v>42.454417331618252</v>
      </c>
      <c r="AS24" s="99">
        <v>0</v>
      </c>
      <c r="AT24" s="95">
        <f t="shared" si="22"/>
        <v>42.454417331618252</v>
      </c>
      <c r="AU24" s="106">
        <v>0</v>
      </c>
      <c r="AV24" s="92">
        <f>'Exp_3 (Ann)'!Y24</f>
        <v>0.69565217391304346</v>
      </c>
      <c r="AW24" s="79">
        <f>'Exp_3 (Ann)'!Z24</f>
        <v>2.304832524160243</v>
      </c>
    </row>
    <row r="25" spans="1:49" x14ac:dyDescent="0.2">
      <c r="A25" s="11" t="str">
        <f>'Exp_3 (All)'!A25</f>
        <v>IntoTree_3</v>
      </c>
      <c r="B25" s="95">
        <f t="shared" si="0"/>
        <v>24.880968209922077</v>
      </c>
      <c r="C25" s="95">
        <v>10</v>
      </c>
      <c r="D25" s="96">
        <f t="shared" si="1"/>
        <v>18.113908401174879</v>
      </c>
      <c r="E25" s="96">
        <v>2</v>
      </c>
      <c r="F25" s="95">
        <f t="shared" si="2"/>
        <v>20.651555829455077</v>
      </c>
      <c r="G25" s="95">
        <v>5</v>
      </c>
      <c r="H25" s="96">
        <f t="shared" si="3"/>
        <v>82.40097658427328</v>
      </c>
      <c r="I25" s="97">
        <v>78</v>
      </c>
      <c r="J25" s="95">
        <f t="shared" si="4"/>
        <v>67.175092014592082</v>
      </c>
      <c r="K25" s="98">
        <v>60</v>
      </c>
      <c r="L25" s="96">
        <f t="shared" si="5"/>
        <v>101.01039105832808</v>
      </c>
      <c r="M25" s="97">
        <v>100</v>
      </c>
      <c r="N25" s="95">
        <f t="shared" si="6"/>
        <v>28.264498114295677</v>
      </c>
      <c r="O25" s="98">
        <v>14</v>
      </c>
      <c r="P25" s="96">
        <f t="shared" si="7"/>
        <v>77.325681727712876</v>
      </c>
      <c r="Q25" s="97">
        <v>72</v>
      </c>
      <c r="R25" s="95">
        <f t="shared" si="8"/>
        <v>75.633916775526075</v>
      </c>
      <c r="S25" s="95">
        <v>70</v>
      </c>
      <c r="T25" s="96">
        <f t="shared" si="9"/>
        <v>51.103324968817475</v>
      </c>
      <c r="U25" s="97">
        <v>41</v>
      </c>
      <c r="V25" s="95">
        <f t="shared" si="10"/>
        <v>41.798617731790074</v>
      </c>
      <c r="W25" s="95">
        <v>30</v>
      </c>
      <c r="X25" s="96">
        <f t="shared" si="11"/>
        <v>33.339792970856081</v>
      </c>
      <c r="Y25" s="97">
        <v>20</v>
      </c>
      <c r="Z25" s="95">
        <f t="shared" si="12"/>
        <v>55.332737349284471</v>
      </c>
      <c r="AA25" s="95">
        <v>46</v>
      </c>
      <c r="AB25" s="96">
        <f t="shared" si="13"/>
        <v>32.493910494762673</v>
      </c>
      <c r="AC25" s="97">
        <v>19</v>
      </c>
      <c r="AD25" s="95">
        <f t="shared" si="14"/>
        <v>23.189203257735276</v>
      </c>
      <c r="AE25" s="95">
        <v>8</v>
      </c>
      <c r="AF25" s="96">
        <f t="shared" si="15"/>
        <v>62.099797158031677</v>
      </c>
      <c r="AG25" s="97">
        <v>54</v>
      </c>
      <c r="AH25" s="95">
        <f t="shared" si="16"/>
        <v>76.479799251619482</v>
      </c>
      <c r="AI25" s="95">
        <v>71</v>
      </c>
      <c r="AJ25" s="96">
        <f t="shared" si="17"/>
        <v>16.422143448988081</v>
      </c>
      <c r="AK25" s="97">
        <v>0</v>
      </c>
      <c r="AL25" s="95">
        <f t="shared" si="18"/>
        <v>49.411560016630673</v>
      </c>
      <c r="AM25" s="95">
        <v>39</v>
      </c>
      <c r="AN25" s="96">
        <f t="shared" si="19"/>
        <v>83.246859060366674</v>
      </c>
      <c r="AO25" s="97">
        <v>79</v>
      </c>
      <c r="AP25" s="95">
        <f t="shared" si="20"/>
        <v>50.257442492724074</v>
      </c>
      <c r="AQ25" s="95">
        <v>40</v>
      </c>
      <c r="AR25" s="96">
        <f t="shared" si="21"/>
        <v>58.716267253658074</v>
      </c>
      <c r="AS25" s="99">
        <v>50</v>
      </c>
      <c r="AT25" s="95">
        <f t="shared" si="22"/>
        <v>20.651555829455077</v>
      </c>
      <c r="AU25" s="106">
        <v>5</v>
      </c>
      <c r="AV25" s="92">
        <f>'Exp_3 (Ann)'!Y25</f>
        <v>39.695652173913047</v>
      </c>
      <c r="AW25" s="79">
        <f>'Exp_3 (Ann)'!Z25</f>
        <v>29.554933110163606</v>
      </c>
    </row>
    <row r="26" spans="1:49" x14ac:dyDescent="0.2">
      <c r="A26" s="11" t="str">
        <f>'Exp_3 (All)'!A26</f>
        <v>IntoTree_12</v>
      </c>
      <c r="B26" s="95">
        <f t="shared" si="0"/>
        <v>42.628309634426351</v>
      </c>
      <c r="C26" s="95">
        <v>39</v>
      </c>
      <c r="D26" s="96">
        <f t="shared" si="1"/>
        <v>11.431316007318657</v>
      </c>
      <c r="E26" s="96">
        <v>16</v>
      </c>
      <c r="F26" s="95">
        <f t="shared" si="2"/>
        <v>39.915527579895247</v>
      </c>
      <c r="G26" s="95">
        <v>37</v>
      </c>
      <c r="H26" s="96">
        <f t="shared" si="3"/>
        <v>83.320040452392902</v>
      </c>
      <c r="I26" s="97">
        <v>69</v>
      </c>
      <c r="J26" s="95">
        <f t="shared" si="4"/>
        <v>65.686957097940734</v>
      </c>
      <c r="K26" s="98">
        <v>56</v>
      </c>
      <c r="L26" s="96">
        <f t="shared" si="5"/>
        <v>57.548610934347423</v>
      </c>
      <c r="M26" s="97">
        <v>50</v>
      </c>
      <c r="N26" s="95">
        <f t="shared" si="6"/>
        <v>31.777181416301936</v>
      </c>
      <c r="O26" s="98">
        <v>31</v>
      </c>
      <c r="P26" s="96">
        <f t="shared" si="7"/>
        <v>86.03282250692402</v>
      </c>
      <c r="Q26" s="97">
        <v>71</v>
      </c>
      <c r="R26" s="95">
        <f t="shared" si="8"/>
        <v>72.468912234268487</v>
      </c>
      <c r="S26" s="95">
        <v>61</v>
      </c>
      <c r="T26" s="96">
        <f t="shared" si="9"/>
        <v>57.548610934347423</v>
      </c>
      <c r="U26" s="97">
        <v>50</v>
      </c>
      <c r="V26" s="95">
        <f t="shared" si="10"/>
        <v>83.320040452392902</v>
      </c>
      <c r="W26" s="95">
        <v>69</v>
      </c>
      <c r="X26" s="96">
        <f t="shared" si="11"/>
        <v>30.420790389036384</v>
      </c>
      <c r="Y26" s="97">
        <v>30</v>
      </c>
      <c r="Z26" s="95">
        <f t="shared" si="12"/>
        <v>34.48996347083304</v>
      </c>
      <c r="AA26" s="95">
        <v>33</v>
      </c>
      <c r="AB26" s="96">
        <f t="shared" si="13"/>
        <v>15.500489089115312</v>
      </c>
      <c r="AC26" s="97">
        <v>19</v>
      </c>
      <c r="AD26" s="95">
        <f t="shared" si="14"/>
        <v>39.915527579895247</v>
      </c>
      <c r="AE26" s="95">
        <v>37</v>
      </c>
      <c r="AF26" s="96">
        <f t="shared" si="15"/>
        <v>72.468912234268487</v>
      </c>
      <c r="AG26" s="97">
        <v>61</v>
      </c>
      <c r="AH26" s="95">
        <f t="shared" si="16"/>
        <v>43.984700661691903</v>
      </c>
      <c r="AI26" s="95">
        <v>40</v>
      </c>
      <c r="AJ26" s="96">
        <f t="shared" si="17"/>
        <v>16.856880116380864</v>
      </c>
      <c r="AK26" s="97">
        <v>20</v>
      </c>
      <c r="AL26" s="95">
        <f t="shared" si="18"/>
        <v>64.330566070675189</v>
      </c>
      <c r="AM26" s="95">
        <v>55</v>
      </c>
      <c r="AN26" s="96">
        <f t="shared" si="19"/>
        <v>87.389213534189565</v>
      </c>
      <c r="AO26" s="97">
        <v>72</v>
      </c>
      <c r="AP26" s="95">
        <f t="shared" si="20"/>
        <v>3.292969843725345</v>
      </c>
      <c r="AQ26" s="95">
        <v>10</v>
      </c>
      <c r="AR26" s="96">
        <f t="shared" si="21"/>
        <v>56.192219907081871</v>
      </c>
      <c r="AS26" s="99">
        <v>49</v>
      </c>
      <c r="AT26" s="95">
        <f t="shared" si="22"/>
        <v>53.479437852550767</v>
      </c>
      <c r="AU26" s="106">
        <v>47</v>
      </c>
      <c r="AV26" s="92">
        <f>'Exp_3 (Ann)'!Y26</f>
        <v>44.434782608695649</v>
      </c>
      <c r="AW26" s="79">
        <f>'Exp_3 (Ann)'!Z26</f>
        <v>18.431263181089697</v>
      </c>
    </row>
    <row r="27" spans="1:49" x14ac:dyDescent="0.2">
      <c r="A27" s="11" t="str">
        <f>'Exp_3 (All)'!A27</f>
        <v>IntoTree_0_PckErr3</v>
      </c>
      <c r="B27" s="95">
        <f t="shared" si="0"/>
        <v>20.345243561821857</v>
      </c>
      <c r="C27" s="95">
        <v>19</v>
      </c>
      <c r="D27" s="96">
        <f t="shared" si="1"/>
        <v>73.782945690447718</v>
      </c>
      <c r="E27" s="96">
        <v>74</v>
      </c>
      <c r="F27" s="95">
        <f t="shared" si="2"/>
        <v>27.146405650919693</v>
      </c>
      <c r="G27" s="95">
        <v>26</v>
      </c>
      <c r="H27" s="96">
        <f t="shared" si="3"/>
        <v>70.86816193797722</v>
      </c>
      <c r="I27" s="97">
        <v>71</v>
      </c>
      <c r="J27" s="95">
        <f t="shared" si="4"/>
        <v>21.316838145978693</v>
      </c>
      <c r="K27" s="98">
        <v>20</v>
      </c>
      <c r="L27" s="96">
        <f t="shared" si="5"/>
        <v>99.044404878525398</v>
      </c>
      <c r="M27" s="97">
        <v>100</v>
      </c>
      <c r="N27" s="95">
        <f t="shared" si="6"/>
        <v>33.947567740017533</v>
      </c>
      <c r="O27" s="98">
        <v>33</v>
      </c>
      <c r="P27" s="96">
        <f t="shared" si="7"/>
        <v>44.6351081657427</v>
      </c>
      <c r="Q27" s="97">
        <v>44</v>
      </c>
      <c r="R27" s="95">
        <f t="shared" si="8"/>
        <v>99.044404878525398</v>
      </c>
      <c r="S27" s="95">
        <v>100</v>
      </c>
      <c r="T27" s="96">
        <f t="shared" si="9"/>
        <v>31.032783987547027</v>
      </c>
      <c r="U27" s="97">
        <v>30</v>
      </c>
      <c r="V27" s="95">
        <f t="shared" si="10"/>
        <v>17.430459809351355</v>
      </c>
      <c r="W27" s="95">
        <v>16</v>
      </c>
      <c r="X27" s="96">
        <f t="shared" si="11"/>
        <v>69.896567353820387</v>
      </c>
      <c r="Y27" s="97">
        <v>70</v>
      </c>
      <c r="Z27" s="95">
        <f t="shared" si="12"/>
        <v>60.180621512252046</v>
      </c>
      <c r="AA27" s="95">
        <v>60</v>
      </c>
      <c r="AB27" s="96">
        <f t="shared" si="13"/>
        <v>20.345243561821857</v>
      </c>
      <c r="AC27" s="97">
        <v>19</v>
      </c>
      <c r="AD27" s="95">
        <f t="shared" si="14"/>
        <v>91.271648205270722</v>
      </c>
      <c r="AE27" s="95">
        <v>92</v>
      </c>
      <c r="AF27" s="96">
        <f t="shared" si="15"/>
        <v>60.180621512252046</v>
      </c>
      <c r="AG27" s="97">
        <v>60</v>
      </c>
      <c r="AH27" s="95">
        <f t="shared" si="16"/>
        <v>38.805540660801697</v>
      </c>
      <c r="AI27" s="95">
        <v>38</v>
      </c>
      <c r="AJ27" s="96">
        <f t="shared" si="17"/>
        <v>30.061189403390195</v>
      </c>
      <c r="AK27" s="97">
        <v>29</v>
      </c>
      <c r="AL27" s="95">
        <f t="shared" si="18"/>
        <v>56.294243175624707</v>
      </c>
      <c r="AM27" s="95">
        <v>56</v>
      </c>
      <c r="AN27" s="96">
        <f t="shared" si="19"/>
        <v>38.805540660801697</v>
      </c>
      <c r="AO27" s="97">
        <v>38</v>
      </c>
      <c r="AP27" s="95">
        <f t="shared" si="20"/>
        <v>55.322648591467875</v>
      </c>
      <c r="AQ27" s="95">
        <v>55</v>
      </c>
      <c r="AR27" s="96">
        <f t="shared" si="21"/>
        <v>39.777135244958529</v>
      </c>
      <c r="AS27" s="99">
        <v>39</v>
      </c>
      <c r="AT27" s="95">
        <f t="shared" si="22"/>
        <v>50.464675670683704</v>
      </c>
      <c r="AU27" s="106">
        <v>50</v>
      </c>
      <c r="AV27" s="92">
        <f>'Exp_3 (Ann)'!Y27</f>
        <v>49.521739130434781</v>
      </c>
      <c r="AW27" s="79">
        <f>'Exp_3 (Ann)'!Z27</f>
        <v>25.730896824312193</v>
      </c>
    </row>
    <row r="28" spans="1:49" x14ac:dyDescent="0.2">
      <c r="A28" s="11" t="str">
        <f>'Exp_3 (All)'!A28</f>
        <v>IntoTree_2_PckErr1</v>
      </c>
      <c r="B28" s="95">
        <f t="shared" si="0"/>
        <v>41.946910615179142</v>
      </c>
      <c r="C28" s="95">
        <v>10</v>
      </c>
      <c r="D28" s="96">
        <f t="shared" si="1"/>
        <v>93.397203907090173</v>
      </c>
      <c r="E28" s="96">
        <v>40</v>
      </c>
      <c r="F28" s="95">
        <f t="shared" si="2"/>
        <v>50.521959497164318</v>
      </c>
      <c r="G28" s="95">
        <v>15</v>
      </c>
      <c r="H28" s="96">
        <f t="shared" si="3"/>
        <v>57.381998602752454</v>
      </c>
      <c r="I28" s="97">
        <v>19</v>
      </c>
      <c r="J28" s="95">
        <f t="shared" si="4"/>
        <v>41.946910615179142</v>
      </c>
      <c r="K28" s="98">
        <v>10</v>
      </c>
      <c r="L28" s="96">
        <f t="shared" si="5"/>
        <v>24.796812851208802</v>
      </c>
      <c r="M28" s="97">
        <v>0</v>
      </c>
      <c r="N28" s="95">
        <f t="shared" si="6"/>
        <v>41.946910615179142</v>
      </c>
      <c r="O28" s="98">
        <v>10</v>
      </c>
      <c r="P28" s="96">
        <f t="shared" si="7"/>
        <v>129.41240921142787</v>
      </c>
      <c r="Q28" s="97">
        <v>61</v>
      </c>
      <c r="R28" s="95">
        <f t="shared" si="8"/>
        <v>72.817086590325758</v>
      </c>
      <c r="S28" s="95">
        <v>28</v>
      </c>
      <c r="T28" s="96">
        <f t="shared" si="9"/>
        <v>57.381998602752454</v>
      </c>
      <c r="U28" s="97">
        <v>19</v>
      </c>
      <c r="V28" s="95">
        <f t="shared" si="10"/>
        <v>24.796812851208802</v>
      </c>
      <c r="W28" s="95">
        <v>0</v>
      </c>
      <c r="X28" s="96">
        <f t="shared" si="11"/>
        <v>59.097008379149486</v>
      </c>
      <c r="Y28" s="97">
        <v>20</v>
      </c>
      <c r="Z28" s="95">
        <f t="shared" si="12"/>
        <v>59.097008379149486</v>
      </c>
      <c r="AA28" s="95">
        <v>20</v>
      </c>
      <c r="AB28" s="96">
        <f t="shared" si="13"/>
        <v>41.946910615179142</v>
      </c>
      <c r="AC28" s="97">
        <v>10</v>
      </c>
      <c r="AD28" s="95">
        <f t="shared" si="14"/>
        <v>24.796812851208802</v>
      </c>
      <c r="AE28" s="95">
        <v>0</v>
      </c>
      <c r="AF28" s="96">
        <f t="shared" si="15"/>
        <v>29.941842180399906</v>
      </c>
      <c r="AG28" s="97">
        <v>3</v>
      </c>
      <c r="AH28" s="95">
        <f t="shared" si="16"/>
        <v>57.381998602752454</v>
      </c>
      <c r="AI28" s="95">
        <v>19</v>
      </c>
      <c r="AJ28" s="96">
        <f t="shared" si="17"/>
        <v>40.23190083878211</v>
      </c>
      <c r="AK28" s="97">
        <v>9</v>
      </c>
      <c r="AL28" s="95">
        <f t="shared" si="18"/>
        <v>74.532096366722797</v>
      </c>
      <c r="AM28" s="95">
        <v>29</v>
      </c>
      <c r="AN28" s="96">
        <f t="shared" si="19"/>
        <v>38.516891062385078</v>
      </c>
      <c r="AO28" s="97">
        <v>8</v>
      </c>
      <c r="AP28" s="95">
        <f t="shared" si="20"/>
        <v>33.371861733193974</v>
      </c>
      <c r="AQ28" s="95">
        <v>5</v>
      </c>
      <c r="AR28" s="96">
        <f t="shared" si="21"/>
        <v>24.796812851208802</v>
      </c>
      <c r="AS28" s="99">
        <v>0</v>
      </c>
      <c r="AT28" s="95">
        <f t="shared" si="22"/>
        <v>29.941842180399906</v>
      </c>
      <c r="AU28" s="106">
        <v>3</v>
      </c>
      <c r="AV28" s="92">
        <f>'Exp_3 (Ann)'!Y28</f>
        <v>14.695652173913043</v>
      </c>
      <c r="AW28" s="79">
        <f>'Exp_3 (Ann)'!Z28</f>
        <v>14.577176377688685</v>
      </c>
    </row>
    <row r="29" spans="1:49" x14ac:dyDescent="0.2">
      <c r="A29" s="11" t="str">
        <f>'Exp_3 (All)'!A29</f>
        <v>IntoTree_2_PckErr3</v>
      </c>
      <c r="B29" s="95">
        <f t="shared" si="0"/>
        <v>20.018927183587312</v>
      </c>
      <c r="C29" s="95">
        <v>9</v>
      </c>
      <c r="D29" s="96">
        <f t="shared" si="1"/>
        <v>69.781326394334144</v>
      </c>
      <c r="E29" s="96">
        <v>51</v>
      </c>
      <c r="F29" s="95">
        <f t="shared" si="2"/>
        <v>37.791212615996898</v>
      </c>
      <c r="G29" s="95">
        <v>24</v>
      </c>
      <c r="H29" s="96">
        <f t="shared" si="3"/>
        <v>68.596507365506852</v>
      </c>
      <c r="I29" s="97">
        <v>50</v>
      </c>
      <c r="J29" s="95">
        <f t="shared" si="4"/>
        <v>38.976031644824204</v>
      </c>
      <c r="K29" s="98">
        <v>25</v>
      </c>
      <c r="L29" s="96">
        <f t="shared" si="5"/>
        <v>91.108068913225651</v>
      </c>
      <c r="M29" s="97">
        <v>69</v>
      </c>
      <c r="N29" s="95">
        <f t="shared" si="6"/>
        <v>43.715307760133427</v>
      </c>
      <c r="O29" s="98">
        <v>29</v>
      </c>
      <c r="P29" s="96">
        <f t="shared" si="7"/>
        <v>33.051936500687674</v>
      </c>
      <c r="Q29" s="97">
        <v>20</v>
      </c>
      <c r="R29" s="95">
        <f t="shared" si="8"/>
        <v>113.61963046094446</v>
      </c>
      <c r="S29" s="95">
        <v>88</v>
      </c>
      <c r="T29" s="96">
        <f t="shared" si="9"/>
        <v>43.715307760133427</v>
      </c>
      <c r="U29" s="97">
        <v>29</v>
      </c>
      <c r="V29" s="95">
        <f t="shared" si="10"/>
        <v>9.3555559241415622</v>
      </c>
      <c r="W29" s="95">
        <v>0</v>
      </c>
      <c r="X29" s="96">
        <f t="shared" si="11"/>
        <v>91.108068913225651</v>
      </c>
      <c r="Y29" s="97">
        <v>69</v>
      </c>
      <c r="Z29" s="95">
        <f t="shared" si="12"/>
        <v>78.0750595961253</v>
      </c>
      <c r="AA29" s="95">
        <v>58</v>
      </c>
      <c r="AB29" s="96">
        <f t="shared" si="13"/>
        <v>44.900126788960733</v>
      </c>
      <c r="AC29" s="97">
        <v>30</v>
      </c>
      <c r="AD29" s="95">
        <f t="shared" si="14"/>
        <v>43.715307760133427</v>
      </c>
      <c r="AE29" s="95">
        <v>29</v>
      </c>
      <c r="AF29" s="96">
        <f t="shared" si="15"/>
        <v>44.900126788960733</v>
      </c>
      <c r="AG29" s="97">
        <v>30</v>
      </c>
      <c r="AH29" s="95">
        <f t="shared" si="16"/>
        <v>44.900126788960733</v>
      </c>
      <c r="AI29" s="95">
        <v>30</v>
      </c>
      <c r="AJ29" s="96">
        <f t="shared" si="17"/>
        <v>46.084945817788039</v>
      </c>
      <c r="AK29" s="97">
        <v>31</v>
      </c>
      <c r="AL29" s="95">
        <f t="shared" si="18"/>
        <v>44.900126788960733</v>
      </c>
      <c r="AM29" s="95">
        <v>30</v>
      </c>
      <c r="AN29" s="96">
        <f t="shared" si="19"/>
        <v>55.56349804840648</v>
      </c>
      <c r="AO29" s="97">
        <v>39</v>
      </c>
      <c r="AP29" s="95">
        <f t="shared" si="20"/>
        <v>31.867117471860368</v>
      </c>
      <c r="AQ29" s="95">
        <v>19</v>
      </c>
      <c r="AR29" s="96">
        <f t="shared" si="21"/>
        <v>31.867117471860368</v>
      </c>
      <c r="AS29" s="99">
        <v>19</v>
      </c>
      <c r="AT29" s="95">
        <f t="shared" si="22"/>
        <v>22.388565241241924</v>
      </c>
      <c r="AU29" s="106">
        <v>11</v>
      </c>
      <c r="AV29" s="92">
        <f>'Exp_3 (Ann)'!Y29</f>
        <v>34.304347826086953</v>
      </c>
      <c r="AW29" s="79">
        <f>'Exp_3 (Ann)'!Z29</f>
        <v>21.100268810456367</v>
      </c>
    </row>
    <row r="30" spans="1:49" x14ac:dyDescent="0.2">
      <c r="A30" s="11" t="str">
        <f>'Exp_3 (All)'!A30</f>
        <v>IntoTree_3_PckErr1</v>
      </c>
      <c r="B30" s="95">
        <f t="shared" si="0"/>
        <v>26.261836504825748</v>
      </c>
      <c r="C30" s="95">
        <v>10</v>
      </c>
      <c r="D30" s="96">
        <f t="shared" si="1"/>
        <v>36.510565795404389</v>
      </c>
      <c r="E30" s="96">
        <v>21</v>
      </c>
      <c r="F30" s="95">
        <f t="shared" si="2"/>
        <v>23.466728516486118</v>
      </c>
      <c r="G30" s="95">
        <v>7</v>
      </c>
      <c r="H30" s="96">
        <f t="shared" si="3"/>
        <v>63.529943016020816</v>
      </c>
      <c r="I30" s="97">
        <v>50</v>
      </c>
      <c r="J30" s="95">
        <f t="shared" si="4"/>
        <v>62.598240353240939</v>
      </c>
      <c r="K30" s="98">
        <v>49</v>
      </c>
      <c r="L30" s="96">
        <f t="shared" si="5"/>
        <v>91.481022899417127</v>
      </c>
      <c r="M30" s="97">
        <v>80</v>
      </c>
      <c r="N30" s="95">
        <f t="shared" si="6"/>
        <v>27.193539167605625</v>
      </c>
      <c r="O30" s="98">
        <v>11</v>
      </c>
      <c r="P30" s="96">
        <f t="shared" si="7"/>
        <v>91.481022899417127</v>
      </c>
      <c r="Q30" s="97">
        <v>80</v>
      </c>
      <c r="R30" s="95">
        <f t="shared" si="8"/>
        <v>98.002941538876257</v>
      </c>
      <c r="S30" s="95">
        <v>87</v>
      </c>
      <c r="T30" s="96">
        <f t="shared" si="9"/>
        <v>52.349511062662295</v>
      </c>
      <c r="U30" s="97">
        <v>38</v>
      </c>
      <c r="V30" s="95">
        <f t="shared" si="10"/>
        <v>24.398431179265994</v>
      </c>
      <c r="W30" s="95">
        <v>8</v>
      </c>
      <c r="X30" s="96">
        <f t="shared" si="11"/>
        <v>35.578863132624512</v>
      </c>
      <c r="Y30" s="97">
        <v>20</v>
      </c>
      <c r="Z30" s="95">
        <f t="shared" si="12"/>
        <v>58.871429702121432</v>
      </c>
      <c r="AA30" s="95">
        <v>45</v>
      </c>
      <c r="AB30" s="96">
        <f t="shared" si="13"/>
        <v>34.647160469844636</v>
      </c>
      <c r="AC30" s="97">
        <v>19</v>
      </c>
      <c r="AD30" s="95">
        <f t="shared" si="14"/>
        <v>41.169079109303773</v>
      </c>
      <c r="AE30" s="95">
        <v>26</v>
      </c>
      <c r="AF30" s="96">
        <f t="shared" si="15"/>
        <v>33.715457807064766</v>
      </c>
      <c r="AG30" s="97">
        <v>18</v>
      </c>
      <c r="AH30" s="95">
        <f t="shared" si="16"/>
        <v>74.710374969379345</v>
      </c>
      <c r="AI30" s="95">
        <v>62</v>
      </c>
      <c r="AJ30" s="96">
        <f t="shared" si="17"/>
        <v>25.330133842045871</v>
      </c>
      <c r="AK30" s="97">
        <v>9</v>
      </c>
      <c r="AL30" s="95">
        <f t="shared" si="18"/>
        <v>54.212916388222048</v>
      </c>
      <c r="AM30" s="95">
        <v>40</v>
      </c>
      <c r="AN30" s="96">
        <f t="shared" si="19"/>
        <v>90.549320236637243</v>
      </c>
      <c r="AO30" s="97">
        <v>79</v>
      </c>
      <c r="AP30" s="95">
        <f t="shared" si="20"/>
        <v>54.212916388222048</v>
      </c>
      <c r="AQ30" s="95">
        <v>40</v>
      </c>
      <c r="AR30" s="96">
        <f t="shared" si="21"/>
        <v>26.261836504825748</v>
      </c>
      <c r="AS30" s="99">
        <v>10</v>
      </c>
      <c r="AT30" s="95">
        <f t="shared" si="22"/>
        <v>23.466728516486118</v>
      </c>
      <c r="AU30" s="106">
        <v>7</v>
      </c>
      <c r="AV30" s="92">
        <f>'Exp_3 (Ann)'!Y30</f>
        <v>35.478260869565219</v>
      </c>
      <c r="AW30" s="79">
        <f>'Exp_3 (Ann)'!Z30</f>
        <v>26.832594773753993</v>
      </c>
    </row>
    <row r="31" spans="1:49" x14ac:dyDescent="0.2">
      <c r="A31" s="11" t="str">
        <f>'Exp_3 (All)'!A31</f>
        <v>IntoTree_3_PckErr3</v>
      </c>
      <c r="B31" s="95">
        <f t="shared" si="0"/>
        <v>16.470197872956739</v>
      </c>
      <c r="C31" s="95">
        <v>19</v>
      </c>
      <c r="D31" s="96">
        <f t="shared" si="1"/>
        <v>44.830624565986255</v>
      </c>
      <c r="E31" s="96">
        <v>45</v>
      </c>
      <c r="F31" s="95">
        <f t="shared" si="2"/>
        <v>27.378054293352708</v>
      </c>
      <c r="G31" s="95">
        <v>29</v>
      </c>
      <c r="H31" s="96">
        <f t="shared" si="3"/>
        <v>50.284552776184242</v>
      </c>
      <c r="I31" s="97">
        <v>50</v>
      </c>
      <c r="J31" s="95">
        <f t="shared" si="4"/>
        <v>67.737123048817793</v>
      </c>
      <c r="K31" s="98">
        <v>66</v>
      </c>
      <c r="L31" s="96">
        <f t="shared" si="5"/>
        <v>93.915978457768119</v>
      </c>
      <c r="M31" s="97">
        <v>90</v>
      </c>
      <c r="N31" s="95">
        <f t="shared" si="6"/>
        <v>61.192409196580215</v>
      </c>
      <c r="O31" s="98">
        <v>60</v>
      </c>
      <c r="P31" s="96">
        <f t="shared" si="7"/>
        <v>88.462050247570133</v>
      </c>
      <c r="Q31" s="97">
        <v>85</v>
      </c>
      <c r="R31" s="95">
        <f t="shared" si="8"/>
        <v>95.006764099807725</v>
      </c>
      <c r="S31" s="95">
        <v>91</v>
      </c>
      <c r="T31" s="96">
        <f t="shared" si="9"/>
        <v>39.376696355788269</v>
      </c>
      <c r="U31" s="97">
        <v>40</v>
      </c>
      <c r="V31" s="95">
        <f t="shared" si="10"/>
        <v>16.470197872956739</v>
      </c>
      <c r="W31" s="95">
        <v>19</v>
      </c>
      <c r="X31" s="96">
        <f t="shared" si="11"/>
        <v>39.376696355788269</v>
      </c>
      <c r="Y31" s="97">
        <v>40</v>
      </c>
      <c r="Z31" s="95">
        <f t="shared" si="12"/>
        <v>71.009479974936582</v>
      </c>
      <c r="AA31" s="95">
        <v>69</v>
      </c>
      <c r="AB31" s="96">
        <f t="shared" si="13"/>
        <v>17.560983514996337</v>
      </c>
      <c r="AC31" s="97">
        <v>20</v>
      </c>
      <c r="AD31" s="95">
        <f t="shared" si="14"/>
        <v>51.375338418223841</v>
      </c>
      <c r="AE31" s="95">
        <v>51</v>
      </c>
      <c r="AF31" s="96">
        <f t="shared" si="15"/>
        <v>39.376696355788269</v>
      </c>
      <c r="AG31" s="97">
        <v>40</v>
      </c>
      <c r="AH31" s="95">
        <f t="shared" si="16"/>
        <v>63.373980480659405</v>
      </c>
      <c r="AI31" s="95">
        <v>62</v>
      </c>
      <c r="AJ31" s="96">
        <f t="shared" si="17"/>
        <v>17.560983514996337</v>
      </c>
      <c r="AK31" s="97">
        <v>20</v>
      </c>
      <c r="AL31" s="95">
        <f t="shared" si="18"/>
        <v>50.284552776184242</v>
      </c>
      <c r="AM31" s="95">
        <v>50</v>
      </c>
      <c r="AN31" s="96">
        <f t="shared" si="19"/>
        <v>66.646337406778201</v>
      </c>
      <c r="AO31" s="97">
        <v>65</v>
      </c>
      <c r="AP31" s="95">
        <f t="shared" si="20"/>
        <v>61.192409196580215</v>
      </c>
      <c r="AQ31" s="95">
        <v>60</v>
      </c>
      <c r="AR31" s="96">
        <f t="shared" si="21"/>
        <v>60.101623554540616</v>
      </c>
      <c r="AS31" s="99">
        <v>59</v>
      </c>
      <c r="AT31" s="95">
        <f t="shared" si="22"/>
        <v>11.016269662758752</v>
      </c>
      <c r="AU31" s="106">
        <v>14</v>
      </c>
      <c r="AV31" s="92">
        <f>'Exp_3 (Ann)'!Y31</f>
        <v>49.739130434782609</v>
      </c>
      <c r="AW31" s="79">
        <f>'Exp_3 (Ann)'!Z31</f>
        <v>22.91926024370283</v>
      </c>
    </row>
    <row r="32" spans="1:49" x14ac:dyDescent="0.2">
      <c r="A32" s="11" t="str">
        <f>'Exp_3 (All)'!A32</f>
        <v>IntoTree_8_PckErr1</v>
      </c>
      <c r="B32" s="95">
        <f t="shared" si="0"/>
        <v>37.942172958241784</v>
      </c>
      <c r="C32" s="95">
        <v>30</v>
      </c>
      <c r="D32" s="96">
        <f t="shared" si="1"/>
        <v>75.546243732538585</v>
      </c>
      <c r="E32" s="96">
        <v>54</v>
      </c>
      <c r="F32" s="95">
        <f t="shared" si="2"/>
        <v>37.942172958241784</v>
      </c>
      <c r="G32" s="95">
        <v>30</v>
      </c>
      <c r="H32" s="96">
        <f t="shared" si="3"/>
        <v>84.947261426112789</v>
      </c>
      <c r="I32" s="97">
        <v>60</v>
      </c>
      <c r="J32" s="95">
        <f t="shared" si="4"/>
        <v>59.877880909914921</v>
      </c>
      <c r="K32" s="98">
        <v>44</v>
      </c>
      <c r="L32" s="96">
        <f t="shared" si="5"/>
        <v>53.610535780865447</v>
      </c>
      <c r="M32" s="97">
        <v>40</v>
      </c>
      <c r="N32" s="95">
        <f t="shared" si="6"/>
        <v>20.706973853355745</v>
      </c>
      <c r="O32" s="98">
        <v>19</v>
      </c>
      <c r="P32" s="96">
        <f t="shared" si="7"/>
        <v>53.610535780865447</v>
      </c>
      <c r="Q32" s="97">
        <v>40</v>
      </c>
      <c r="R32" s="95">
        <f t="shared" si="8"/>
        <v>117.85082335362249</v>
      </c>
      <c r="S32" s="95">
        <v>81</v>
      </c>
      <c r="T32" s="96">
        <f t="shared" si="9"/>
        <v>22.27381013561811</v>
      </c>
      <c r="U32" s="97">
        <v>20</v>
      </c>
      <c r="V32" s="95">
        <f t="shared" si="10"/>
        <v>36.375336675979412</v>
      </c>
      <c r="W32" s="95">
        <v>29</v>
      </c>
      <c r="X32" s="96">
        <f t="shared" si="11"/>
        <v>69.278898603489125</v>
      </c>
      <c r="Y32" s="97">
        <v>50</v>
      </c>
      <c r="Z32" s="95">
        <f t="shared" si="12"/>
        <v>33.241664111454682</v>
      </c>
      <c r="AA32" s="95">
        <v>27</v>
      </c>
      <c r="AB32" s="96">
        <f t="shared" si="13"/>
        <v>22.27381013561811</v>
      </c>
      <c r="AC32" s="97">
        <v>20</v>
      </c>
      <c r="AD32" s="95">
        <f t="shared" si="14"/>
        <v>58.311044627652549</v>
      </c>
      <c r="AE32" s="95">
        <v>43</v>
      </c>
      <c r="AF32" s="96">
        <f t="shared" si="15"/>
        <v>53.610535780865447</v>
      </c>
      <c r="AG32" s="97">
        <v>40</v>
      </c>
      <c r="AH32" s="95">
        <f t="shared" si="16"/>
        <v>70.845734885751483</v>
      </c>
      <c r="AI32" s="95">
        <v>51</v>
      </c>
      <c r="AJ32" s="96">
        <f t="shared" si="17"/>
        <v>22.27381013561811</v>
      </c>
      <c r="AK32" s="97">
        <v>20</v>
      </c>
      <c r="AL32" s="95">
        <f t="shared" si="18"/>
        <v>41.075845522766514</v>
      </c>
      <c r="AM32" s="95">
        <v>32</v>
      </c>
      <c r="AN32" s="96">
        <f t="shared" si="19"/>
        <v>69.278898603489125</v>
      </c>
      <c r="AO32" s="97">
        <v>50</v>
      </c>
      <c r="AP32" s="95">
        <f t="shared" si="20"/>
        <v>6.6054473129944427</v>
      </c>
      <c r="AQ32" s="95">
        <v>10</v>
      </c>
      <c r="AR32" s="96">
        <f t="shared" si="21"/>
        <v>52.043699498603083</v>
      </c>
      <c r="AS32" s="99">
        <v>39</v>
      </c>
      <c r="AT32" s="95">
        <f t="shared" si="22"/>
        <v>50.476863216340718</v>
      </c>
      <c r="AU32" s="106">
        <v>38</v>
      </c>
      <c r="AV32" s="92">
        <f>'Exp_3 (Ann)'!Y32</f>
        <v>37.695652173913047</v>
      </c>
      <c r="AW32" s="79">
        <f>'Exp_3 (Ann)'!Z32</f>
        <v>15.955719358184831</v>
      </c>
    </row>
    <row r="33" spans="1:49" x14ac:dyDescent="0.2">
      <c r="A33" s="11" t="str">
        <f>'Exp_3 (All)'!A33</f>
        <v>IntoTree_8_PckErr3</v>
      </c>
      <c r="B33" s="95">
        <f t="shared" si="0"/>
        <v>4.8127958021465176</v>
      </c>
      <c r="C33" s="95">
        <v>19</v>
      </c>
      <c r="D33" s="96">
        <f t="shared" si="1"/>
        <v>71.536447702567813</v>
      </c>
      <c r="E33" s="96">
        <v>78</v>
      </c>
      <c r="F33" s="95">
        <f t="shared" si="2"/>
        <v>29.692801595523949</v>
      </c>
      <c r="G33" s="95">
        <v>41</v>
      </c>
      <c r="H33" s="96">
        <f t="shared" si="3"/>
        <v>54.572807388901381</v>
      </c>
      <c r="I33" s="97">
        <v>63</v>
      </c>
      <c r="J33" s="95">
        <f t="shared" si="4"/>
        <v>34.216439012501667</v>
      </c>
      <c r="K33" s="98">
        <v>45</v>
      </c>
      <c r="L33" s="96">
        <f t="shared" si="5"/>
        <v>62.489172868612386</v>
      </c>
      <c r="M33" s="97">
        <v>70</v>
      </c>
      <c r="N33" s="95">
        <f t="shared" si="6"/>
        <v>28.561892241279519</v>
      </c>
      <c r="O33" s="98">
        <v>40</v>
      </c>
      <c r="P33" s="96">
        <f t="shared" si="7"/>
        <v>56.834626097390242</v>
      </c>
      <c r="Q33" s="97">
        <v>65</v>
      </c>
      <c r="R33" s="95">
        <f t="shared" si="8"/>
        <v>79.452813182278817</v>
      </c>
      <c r="S33" s="95">
        <v>85</v>
      </c>
      <c r="T33" s="96">
        <f t="shared" si="9"/>
        <v>41.001895137968233</v>
      </c>
      <c r="U33" s="97">
        <v>51</v>
      </c>
      <c r="V33" s="95">
        <f t="shared" si="10"/>
        <v>7.0746145106353708</v>
      </c>
      <c r="W33" s="95">
        <v>21</v>
      </c>
      <c r="X33" s="96">
        <f t="shared" si="11"/>
        <v>73.798266411056673</v>
      </c>
      <c r="Y33" s="97">
        <v>80</v>
      </c>
      <c r="Z33" s="95">
        <f t="shared" si="12"/>
        <v>45.525532554945954</v>
      </c>
      <c r="AA33" s="95">
        <v>55</v>
      </c>
      <c r="AB33" s="96">
        <f t="shared" si="13"/>
        <v>5.9437051563909407</v>
      </c>
      <c r="AC33" s="97">
        <v>20</v>
      </c>
      <c r="AD33" s="95">
        <f t="shared" si="14"/>
        <v>73.798266411056673</v>
      </c>
      <c r="AE33" s="95">
        <v>80</v>
      </c>
      <c r="AF33" s="96">
        <f t="shared" si="15"/>
        <v>61.358263514367955</v>
      </c>
      <c r="AG33" s="97">
        <v>69</v>
      </c>
      <c r="AH33" s="95">
        <f t="shared" si="16"/>
        <v>73.798266411056673</v>
      </c>
      <c r="AI33" s="95">
        <v>80</v>
      </c>
      <c r="AJ33" s="96">
        <f t="shared" si="17"/>
        <v>27.430982887035093</v>
      </c>
      <c r="AK33" s="97">
        <v>39</v>
      </c>
      <c r="AL33" s="95">
        <f t="shared" si="18"/>
        <v>62.489172868612386</v>
      </c>
      <c r="AM33" s="95">
        <v>70</v>
      </c>
      <c r="AN33" s="96">
        <f t="shared" si="19"/>
        <v>35.34734836674609</v>
      </c>
      <c r="AO33" s="97">
        <v>46</v>
      </c>
      <c r="AP33" s="95">
        <f t="shared" si="20"/>
        <v>89.630997370478667</v>
      </c>
      <c r="AQ33" s="95">
        <v>94</v>
      </c>
      <c r="AR33" s="96">
        <f t="shared" si="21"/>
        <v>51.180079326168098</v>
      </c>
      <c r="AS33" s="99">
        <v>60</v>
      </c>
      <c r="AT33" s="95">
        <f t="shared" si="22"/>
        <v>79.452813182278817</v>
      </c>
      <c r="AU33" s="106">
        <v>85</v>
      </c>
      <c r="AV33" s="92">
        <f>'Exp_3 (Ann)'!Y33</f>
        <v>58.956521739130437</v>
      </c>
      <c r="AW33" s="79">
        <f>'Exp_3 (Ann)'!Z33</f>
        <v>22.106104177290792</v>
      </c>
    </row>
    <row r="34" spans="1:49" x14ac:dyDescent="0.2">
      <c r="A34" s="11" t="str">
        <f>'Exp_3 (All)'!A34</f>
        <v>IntoTree_10_PckErr1</v>
      </c>
      <c r="B34" s="95">
        <f t="shared" si="0"/>
        <v>24.406700659621933</v>
      </c>
      <c r="C34" s="95">
        <v>19</v>
      </c>
      <c r="D34" s="96">
        <f t="shared" si="1"/>
        <v>51.105542088137284</v>
      </c>
      <c r="E34" s="96">
        <v>40</v>
      </c>
      <c r="F34" s="95">
        <f t="shared" si="2"/>
        <v>49.834168686779407</v>
      </c>
      <c r="G34" s="95">
        <v>39</v>
      </c>
      <c r="H34" s="96">
        <f t="shared" si="3"/>
        <v>85.43262392479987</v>
      </c>
      <c r="I34" s="97">
        <v>67</v>
      </c>
      <c r="J34" s="95">
        <f t="shared" si="4"/>
        <v>76.533010115294758</v>
      </c>
      <c r="K34" s="98">
        <v>60</v>
      </c>
      <c r="L34" s="96">
        <f t="shared" si="5"/>
        <v>51.105542088137284</v>
      </c>
      <c r="M34" s="97">
        <v>40</v>
      </c>
      <c r="N34" s="95">
        <f t="shared" si="6"/>
        <v>19.321207054190438</v>
      </c>
      <c r="O34" s="98">
        <v>15</v>
      </c>
      <c r="P34" s="96">
        <f t="shared" si="7"/>
        <v>85.43262392479987</v>
      </c>
      <c r="Q34" s="97">
        <v>67</v>
      </c>
      <c r="R34" s="95">
        <f t="shared" si="8"/>
        <v>90.518117530231365</v>
      </c>
      <c r="S34" s="95">
        <v>71</v>
      </c>
      <c r="T34" s="96">
        <f t="shared" si="9"/>
        <v>49.834168686779407</v>
      </c>
      <c r="U34" s="97">
        <v>39</v>
      </c>
      <c r="V34" s="95">
        <f t="shared" si="10"/>
        <v>23.135327258264059</v>
      </c>
      <c r="W34" s="95">
        <v>18</v>
      </c>
      <c r="X34" s="96">
        <f t="shared" si="11"/>
        <v>25.678074060979807</v>
      </c>
      <c r="Y34" s="97">
        <v>20</v>
      </c>
      <c r="Z34" s="95">
        <f t="shared" si="12"/>
        <v>24.406700659621933</v>
      </c>
      <c r="AA34" s="95">
        <v>19</v>
      </c>
      <c r="AB34" s="96">
        <f t="shared" si="13"/>
        <v>12.964340047401073</v>
      </c>
      <c r="AC34" s="97">
        <v>10</v>
      </c>
      <c r="AD34" s="95">
        <f t="shared" si="14"/>
        <v>51.105542088137284</v>
      </c>
      <c r="AE34" s="95">
        <v>40</v>
      </c>
      <c r="AF34" s="96">
        <f t="shared" si="15"/>
        <v>34.577687870484922</v>
      </c>
      <c r="AG34" s="97">
        <v>27</v>
      </c>
      <c r="AH34" s="95">
        <f t="shared" si="16"/>
        <v>46.020048482705789</v>
      </c>
      <c r="AI34" s="95">
        <v>36</v>
      </c>
      <c r="AJ34" s="96">
        <f t="shared" si="17"/>
        <v>25.678074060979807</v>
      </c>
      <c r="AK34" s="97">
        <v>20</v>
      </c>
      <c r="AL34" s="95">
        <f t="shared" si="18"/>
        <v>76.533010115294758</v>
      </c>
      <c r="AM34" s="95">
        <v>60</v>
      </c>
      <c r="AN34" s="96">
        <f t="shared" si="19"/>
        <v>87.97537072751561</v>
      </c>
      <c r="AO34" s="97">
        <v>69</v>
      </c>
      <c r="AP34" s="95">
        <f t="shared" si="20"/>
        <v>51.105542088137284</v>
      </c>
      <c r="AQ34" s="95">
        <v>40</v>
      </c>
      <c r="AR34" s="96">
        <f t="shared" si="21"/>
        <v>75.26163671393688</v>
      </c>
      <c r="AS34" s="99">
        <v>59</v>
      </c>
      <c r="AT34" s="95">
        <f t="shared" si="22"/>
        <v>32.034941067769175</v>
      </c>
      <c r="AU34" s="106">
        <v>25</v>
      </c>
      <c r="AV34" s="92">
        <f>'Exp_3 (Ann)'!Y34</f>
        <v>39.130434782608695</v>
      </c>
      <c r="AW34" s="79">
        <f>'Exp_3 (Ann)'!Z34</f>
        <v>19.66377460256686</v>
      </c>
    </row>
    <row r="35" spans="1:49" x14ac:dyDescent="0.2">
      <c r="A35" s="11" t="str">
        <f>'Exp_3 (All)'!A35</f>
        <v>IntoTree_10_PckErr3</v>
      </c>
      <c r="B35" s="95">
        <f t="shared" si="0"/>
        <v>4.0612723151864785</v>
      </c>
      <c r="C35" s="95">
        <v>10</v>
      </c>
      <c r="D35" s="96">
        <f t="shared" si="1"/>
        <v>28.576138597105526</v>
      </c>
      <c r="E35" s="96">
        <v>30</v>
      </c>
      <c r="F35" s="95">
        <f t="shared" si="2"/>
        <v>35.930598481681244</v>
      </c>
      <c r="G35" s="95">
        <v>36</v>
      </c>
      <c r="H35" s="96">
        <f t="shared" si="3"/>
        <v>86.18607435961529</v>
      </c>
      <c r="I35" s="97">
        <v>77</v>
      </c>
      <c r="J35" s="95">
        <f t="shared" si="4"/>
        <v>59.219721449504334</v>
      </c>
      <c r="K35" s="98">
        <v>55</v>
      </c>
      <c r="L35" s="96">
        <f t="shared" si="5"/>
        <v>89.863304301903156</v>
      </c>
      <c r="M35" s="97">
        <v>80</v>
      </c>
      <c r="N35" s="95">
        <f t="shared" si="6"/>
        <v>27.350395283009576</v>
      </c>
      <c r="O35" s="98">
        <v>29</v>
      </c>
      <c r="P35" s="96">
        <f t="shared" si="7"/>
        <v>65.348438019984101</v>
      </c>
      <c r="Q35" s="97">
        <v>60</v>
      </c>
      <c r="R35" s="95">
        <f t="shared" si="8"/>
        <v>93.540534244191008</v>
      </c>
      <c r="S35" s="95">
        <v>83</v>
      </c>
      <c r="T35" s="96">
        <f t="shared" si="9"/>
        <v>39.607828423969096</v>
      </c>
      <c r="U35" s="97">
        <v>39</v>
      </c>
      <c r="V35" s="95">
        <f t="shared" si="10"/>
        <v>27.350395283009576</v>
      </c>
      <c r="W35" s="95">
        <v>29</v>
      </c>
      <c r="X35" s="96">
        <f t="shared" si="11"/>
        <v>76.380127846847671</v>
      </c>
      <c r="Y35" s="97">
        <v>69</v>
      </c>
      <c r="Z35" s="95">
        <f t="shared" si="12"/>
        <v>31.027625225297431</v>
      </c>
      <c r="AA35" s="95">
        <v>32</v>
      </c>
      <c r="AB35" s="96">
        <f t="shared" si="13"/>
        <v>15.092962142050048</v>
      </c>
      <c r="AC35" s="97">
        <v>19</v>
      </c>
      <c r="AD35" s="95">
        <f t="shared" si="14"/>
        <v>53.091004879024574</v>
      </c>
      <c r="AE35" s="95">
        <v>50</v>
      </c>
      <c r="AF35" s="96">
        <f t="shared" si="15"/>
        <v>26.124651968913621</v>
      </c>
      <c r="AG35" s="97">
        <v>28</v>
      </c>
      <c r="AH35" s="95">
        <f t="shared" si="16"/>
        <v>53.091004879024574</v>
      </c>
      <c r="AI35" s="95">
        <v>50</v>
      </c>
      <c r="AJ35" s="96">
        <f t="shared" si="17"/>
        <v>40.833571738065046</v>
      </c>
      <c r="AK35" s="97">
        <v>40</v>
      </c>
      <c r="AL35" s="95">
        <f t="shared" si="18"/>
        <v>64.122694705888151</v>
      </c>
      <c r="AM35" s="95">
        <v>59</v>
      </c>
      <c r="AN35" s="96">
        <f t="shared" si="19"/>
        <v>88.637560987807191</v>
      </c>
      <c r="AO35" s="97">
        <v>79</v>
      </c>
      <c r="AP35" s="95">
        <f t="shared" si="20"/>
        <v>40.833571738065046</v>
      </c>
      <c r="AQ35" s="95">
        <v>40</v>
      </c>
      <c r="AR35" s="96">
        <f t="shared" si="21"/>
        <v>53.091004879024574</v>
      </c>
      <c r="AS35" s="99">
        <v>50</v>
      </c>
      <c r="AT35" s="95">
        <f t="shared" si="22"/>
        <v>50.639518250832673</v>
      </c>
      <c r="AU35" s="106">
        <v>48</v>
      </c>
      <c r="AV35" s="92">
        <f>'Exp_3 (Ann)'!Y35</f>
        <v>47.478260869565219</v>
      </c>
      <c r="AW35" s="79">
        <f>'Exp_3 (Ann)'!Z35</f>
        <v>20.395787366328619</v>
      </c>
    </row>
    <row r="36" spans="1:49" x14ac:dyDescent="0.2">
      <c r="A36" s="11" t="str">
        <f>'Exp_3 (All)'!A36</f>
        <v>IntoTree_11_PckErr1</v>
      </c>
      <c r="B36" s="95">
        <f t="shared" si="0"/>
        <v>30.778080534181065</v>
      </c>
      <c r="C36" s="95">
        <v>51</v>
      </c>
      <c r="D36" s="96">
        <f t="shared" si="1"/>
        <v>17.698076163949246</v>
      </c>
      <c r="E36" s="96">
        <v>41</v>
      </c>
      <c r="F36" s="95">
        <f t="shared" si="2"/>
        <v>20.314077037995613</v>
      </c>
      <c r="G36" s="95">
        <v>43</v>
      </c>
      <c r="H36" s="96">
        <f t="shared" si="3"/>
        <v>85.714098889154698</v>
      </c>
      <c r="I36" s="97">
        <v>93</v>
      </c>
      <c r="J36" s="95">
        <f t="shared" si="4"/>
        <v>55.630088837621514</v>
      </c>
      <c r="K36" s="98">
        <v>70</v>
      </c>
      <c r="L36" s="96">
        <f t="shared" si="5"/>
        <v>94.870101948316972</v>
      </c>
      <c r="M36" s="97">
        <v>100</v>
      </c>
      <c r="N36" s="95">
        <f t="shared" si="6"/>
        <v>42.550084467389702</v>
      </c>
      <c r="O36" s="98">
        <v>60</v>
      </c>
      <c r="P36" s="96">
        <f t="shared" si="7"/>
        <v>56.938089274644696</v>
      </c>
      <c r="Q36" s="97">
        <v>71</v>
      </c>
      <c r="R36" s="95">
        <f t="shared" si="8"/>
        <v>94.870101948316972</v>
      </c>
      <c r="S36" s="95">
        <v>100</v>
      </c>
      <c r="T36" s="96">
        <f t="shared" si="9"/>
        <v>68.710093207853333</v>
      </c>
      <c r="U36" s="97">
        <v>80</v>
      </c>
      <c r="V36" s="95">
        <f t="shared" si="10"/>
        <v>3.3100713566942517</v>
      </c>
      <c r="W36" s="95">
        <v>30</v>
      </c>
      <c r="X36" s="96">
        <f t="shared" si="11"/>
        <v>67.402092770830151</v>
      </c>
      <c r="Y36" s="97">
        <v>79</v>
      </c>
      <c r="Z36" s="95">
        <f t="shared" si="12"/>
        <v>33.394081408227429</v>
      </c>
      <c r="AA36" s="95">
        <v>53</v>
      </c>
      <c r="AB36" s="96">
        <f t="shared" si="13"/>
        <v>42.550084467389702</v>
      </c>
      <c r="AC36" s="97">
        <v>60</v>
      </c>
      <c r="AD36" s="95">
        <f t="shared" si="14"/>
        <v>47.78208621548243</v>
      </c>
      <c r="AE36" s="95">
        <v>64</v>
      </c>
      <c r="AF36" s="96">
        <f t="shared" si="15"/>
        <v>54.322088400598332</v>
      </c>
      <c r="AG36" s="97">
        <v>69</v>
      </c>
      <c r="AH36" s="95">
        <f t="shared" si="16"/>
        <v>68.710093207853333</v>
      </c>
      <c r="AI36" s="95">
        <v>80</v>
      </c>
      <c r="AJ36" s="96">
        <f t="shared" si="17"/>
        <v>15.082075289902882</v>
      </c>
      <c r="AK36" s="97">
        <v>39</v>
      </c>
      <c r="AL36" s="95">
        <f t="shared" si="18"/>
        <v>54.322088400598332</v>
      </c>
      <c r="AM36" s="95">
        <v>69</v>
      </c>
      <c r="AN36" s="96">
        <f t="shared" si="19"/>
        <v>63.478091459760606</v>
      </c>
      <c r="AO36" s="97">
        <v>76</v>
      </c>
      <c r="AP36" s="95">
        <f t="shared" si="20"/>
        <v>34.702081845250611</v>
      </c>
      <c r="AQ36" s="95">
        <v>54</v>
      </c>
      <c r="AR36" s="96">
        <f t="shared" si="21"/>
        <v>68.710093207853333</v>
      </c>
      <c r="AS36" s="99">
        <v>80</v>
      </c>
      <c r="AT36" s="95">
        <f t="shared" si="22"/>
        <v>28.162079660134701</v>
      </c>
      <c r="AU36" s="106">
        <v>49</v>
      </c>
      <c r="AV36" s="92">
        <f>'Exp_3 (Ann)'!Y36</f>
        <v>65.695652173913047</v>
      </c>
      <c r="AW36" s="79">
        <f>'Exp_3 (Ann)'!Z36</f>
        <v>19.113143461095742</v>
      </c>
    </row>
    <row r="37" spans="1:49" x14ac:dyDescent="0.2">
      <c r="A37" s="11" t="str">
        <f>'Exp_3 (All)'!A37</f>
        <v>IntoTree_11_PckErr3</v>
      </c>
      <c r="B37" s="95">
        <f t="shared" si="0"/>
        <v>-1.3301078474938137</v>
      </c>
      <c r="C37" s="95">
        <v>20</v>
      </c>
      <c r="D37" s="96">
        <f t="shared" si="1"/>
        <v>43.371937530372158</v>
      </c>
      <c r="E37" s="96">
        <v>59</v>
      </c>
      <c r="F37" s="95">
        <f t="shared" si="2"/>
        <v>18.155399112088791</v>
      </c>
      <c r="G37" s="95">
        <v>37</v>
      </c>
      <c r="H37" s="96">
        <f t="shared" si="3"/>
        <v>80.050538866057067</v>
      </c>
      <c r="I37" s="97">
        <v>91</v>
      </c>
      <c r="J37" s="95">
        <f t="shared" si="4"/>
        <v>55.980206739513847</v>
      </c>
      <c r="K37" s="98">
        <v>70</v>
      </c>
      <c r="L37" s="96">
        <f t="shared" si="5"/>
        <v>90.366395491718436</v>
      </c>
      <c r="M37" s="97">
        <v>100</v>
      </c>
      <c r="N37" s="95">
        <f t="shared" si="6"/>
        <v>8.9857487781675616</v>
      </c>
      <c r="O37" s="98">
        <v>29</v>
      </c>
      <c r="P37" s="96">
        <f t="shared" si="7"/>
        <v>77.758126282576754</v>
      </c>
      <c r="Q37" s="97">
        <v>89</v>
      </c>
      <c r="R37" s="95">
        <f t="shared" si="8"/>
        <v>66.296063365175229</v>
      </c>
      <c r="S37" s="95">
        <v>79</v>
      </c>
      <c r="T37" s="96">
        <f t="shared" si="9"/>
        <v>43.371937530372158</v>
      </c>
      <c r="U37" s="97">
        <v>59</v>
      </c>
      <c r="V37" s="95">
        <f t="shared" si="10"/>
        <v>46.810556405592621</v>
      </c>
      <c r="W37" s="95">
        <v>62</v>
      </c>
      <c r="X37" s="96">
        <f t="shared" si="11"/>
        <v>67.442269656915386</v>
      </c>
      <c r="Y37" s="97">
        <v>80</v>
      </c>
      <c r="Z37" s="95">
        <f t="shared" si="12"/>
        <v>46.810556405592621</v>
      </c>
      <c r="AA37" s="95">
        <v>62</v>
      </c>
      <c r="AB37" s="96">
        <f t="shared" si="13"/>
        <v>10.131955069907718</v>
      </c>
      <c r="AC37" s="97">
        <v>30</v>
      </c>
      <c r="AD37" s="95">
        <f t="shared" si="14"/>
        <v>49.102968989072927</v>
      </c>
      <c r="AE37" s="95">
        <v>64</v>
      </c>
      <c r="AF37" s="96">
        <f t="shared" si="15"/>
        <v>62.857444489954766</v>
      </c>
      <c r="AG37" s="97">
        <v>76</v>
      </c>
      <c r="AH37" s="95">
        <f t="shared" si="16"/>
        <v>55.980206739513847</v>
      </c>
      <c r="AI37" s="95">
        <v>70</v>
      </c>
      <c r="AJ37" s="96">
        <f t="shared" si="17"/>
        <v>21.59401798730925</v>
      </c>
      <c r="AK37" s="97">
        <v>40</v>
      </c>
      <c r="AL37" s="95">
        <f t="shared" si="18"/>
        <v>67.442269656915386</v>
      </c>
      <c r="AM37" s="95">
        <v>80</v>
      </c>
      <c r="AN37" s="96">
        <f t="shared" si="19"/>
        <v>78.904332574316911</v>
      </c>
      <c r="AO37" s="97">
        <v>90</v>
      </c>
      <c r="AP37" s="95">
        <f t="shared" si="20"/>
        <v>33.056080904710782</v>
      </c>
      <c r="AQ37" s="95">
        <v>50</v>
      </c>
      <c r="AR37" s="96">
        <f t="shared" si="21"/>
        <v>66.296063365175229</v>
      </c>
      <c r="AS37" s="99">
        <v>79</v>
      </c>
      <c r="AT37" s="95">
        <f t="shared" si="22"/>
        <v>60.565031906474459</v>
      </c>
      <c r="AU37" s="106">
        <v>74</v>
      </c>
      <c r="AV37" s="92">
        <f>'Exp_3 (Ann)'!Y37</f>
        <v>64.782608695652172</v>
      </c>
      <c r="AW37" s="79">
        <f>'Exp_3 (Ann)'!Z37</f>
        <v>21.811082507709301</v>
      </c>
    </row>
    <row r="38" spans="1:49" x14ac:dyDescent="0.2">
      <c r="A38" s="11" t="str">
        <f>'Exp_3 (All)'!A38</f>
        <v>IntoTree_12_PckErr1</v>
      </c>
      <c r="B38" s="95">
        <f t="shared" si="0"/>
        <v>34.576990480923598</v>
      </c>
      <c r="C38" s="95">
        <v>39</v>
      </c>
      <c r="D38" s="96">
        <f t="shared" si="1"/>
        <v>63.562646503156685</v>
      </c>
      <c r="E38" s="96">
        <v>60</v>
      </c>
      <c r="F38" s="95">
        <f t="shared" si="2"/>
        <v>34.576990480923598</v>
      </c>
      <c r="G38" s="95">
        <v>39</v>
      </c>
      <c r="H38" s="96">
        <f t="shared" si="3"/>
        <v>69.0837238407249</v>
      </c>
      <c r="I38" s="97">
        <v>64</v>
      </c>
      <c r="J38" s="95">
        <f t="shared" si="4"/>
        <v>27.67564380896334</v>
      </c>
      <c r="K38" s="98">
        <v>34</v>
      </c>
      <c r="L38" s="96">
        <f t="shared" si="5"/>
        <v>77.365339847077209</v>
      </c>
      <c r="M38" s="97">
        <v>70</v>
      </c>
      <c r="N38" s="95">
        <f t="shared" si="6"/>
        <v>8.3518731274746116</v>
      </c>
      <c r="O38" s="98">
        <v>20</v>
      </c>
      <c r="P38" s="96">
        <f t="shared" si="7"/>
        <v>55.281030496804377</v>
      </c>
      <c r="Q38" s="97">
        <v>54</v>
      </c>
      <c r="R38" s="95">
        <f t="shared" si="8"/>
        <v>99.449649197350027</v>
      </c>
      <c r="S38" s="95">
        <v>86</v>
      </c>
      <c r="T38" s="96">
        <f t="shared" si="9"/>
        <v>35.957259815315652</v>
      </c>
      <c r="U38" s="97">
        <v>40</v>
      </c>
      <c r="V38" s="95">
        <f t="shared" si="10"/>
        <v>22.154566471395132</v>
      </c>
      <c r="W38" s="95">
        <v>30</v>
      </c>
      <c r="X38" s="96">
        <f t="shared" si="11"/>
        <v>49.759953159236169</v>
      </c>
      <c r="Y38" s="97">
        <v>50</v>
      </c>
      <c r="Z38" s="95">
        <f t="shared" si="12"/>
        <v>40.098067818491806</v>
      </c>
      <c r="AA38" s="95">
        <v>43</v>
      </c>
      <c r="AB38" s="96">
        <f t="shared" si="13"/>
        <v>20.774297137003082</v>
      </c>
      <c r="AC38" s="97">
        <v>29</v>
      </c>
      <c r="AD38" s="95">
        <f t="shared" si="14"/>
        <v>44.238875821667961</v>
      </c>
      <c r="AE38" s="95">
        <v>46</v>
      </c>
      <c r="AF38" s="96">
        <f t="shared" si="15"/>
        <v>78.745609181469263</v>
      </c>
      <c r="AG38" s="97">
        <v>71</v>
      </c>
      <c r="AH38" s="95">
        <f t="shared" si="16"/>
        <v>73.224531843901048</v>
      </c>
      <c r="AI38" s="95">
        <v>67</v>
      </c>
      <c r="AJ38" s="96">
        <f t="shared" si="17"/>
        <v>22.154566471395132</v>
      </c>
      <c r="AK38" s="97">
        <v>30</v>
      </c>
      <c r="AL38" s="95">
        <f t="shared" si="18"/>
        <v>70.46399317511694</v>
      </c>
      <c r="AM38" s="95">
        <v>65</v>
      </c>
      <c r="AN38" s="96">
        <f t="shared" si="19"/>
        <v>92.548302525389772</v>
      </c>
      <c r="AO38" s="97">
        <v>81</v>
      </c>
      <c r="AP38" s="95">
        <f t="shared" si="20"/>
        <v>20.774297137003082</v>
      </c>
      <c r="AQ38" s="95">
        <v>29</v>
      </c>
      <c r="AR38" s="96">
        <f t="shared" si="21"/>
        <v>49.759953159236169</v>
      </c>
      <c r="AS38" s="99">
        <v>50</v>
      </c>
      <c r="AT38" s="95">
        <f t="shared" si="22"/>
        <v>59.421838499980531</v>
      </c>
      <c r="AU38" s="106">
        <v>57</v>
      </c>
      <c r="AV38" s="92">
        <f>'Exp_3 (Ann)'!Y38</f>
        <v>50.173913043478258</v>
      </c>
      <c r="AW38" s="79">
        <f>'Exp_3 (Ann)'!Z38</f>
        <v>18.112407033234138</v>
      </c>
    </row>
    <row r="39" spans="1:49" x14ac:dyDescent="0.2">
      <c r="A39" s="11" t="str">
        <f>'Exp_3 (All)'!A39</f>
        <v>IntoTree_12_PckErr3</v>
      </c>
      <c r="B39" s="95">
        <f t="shared" si="0"/>
        <v>42.889664235821293</v>
      </c>
      <c r="C39" s="95">
        <v>60</v>
      </c>
      <c r="D39" s="96">
        <f t="shared" si="1"/>
        <v>55.469489049368249</v>
      </c>
      <c r="E39" s="96">
        <v>69</v>
      </c>
      <c r="F39" s="95">
        <f t="shared" si="2"/>
        <v>21.923289546576374</v>
      </c>
      <c r="G39" s="95">
        <v>45</v>
      </c>
      <c r="H39" s="96">
        <f t="shared" si="3"/>
        <v>70.844830488147863</v>
      </c>
      <c r="I39" s="97">
        <v>80</v>
      </c>
      <c r="J39" s="95">
        <f t="shared" si="4"/>
        <v>70.844830488147863</v>
      </c>
      <c r="K39" s="98">
        <v>80</v>
      </c>
      <c r="L39" s="96">
        <f t="shared" si="5"/>
        <v>98.799996740474413</v>
      </c>
      <c r="M39" s="97">
        <v>100</v>
      </c>
      <c r="N39" s="95">
        <f t="shared" si="6"/>
        <v>28.912081109658015</v>
      </c>
      <c r="O39" s="98">
        <v>50</v>
      </c>
      <c r="P39" s="96">
        <f t="shared" si="7"/>
        <v>62.458280612449883</v>
      </c>
      <c r="Q39" s="97">
        <v>74</v>
      </c>
      <c r="R39" s="95">
        <f t="shared" si="8"/>
        <v>70.844830488147863</v>
      </c>
      <c r="S39" s="95">
        <v>80</v>
      </c>
      <c r="T39" s="96">
        <f t="shared" si="9"/>
        <v>14.934497983494737</v>
      </c>
      <c r="U39" s="97">
        <v>40</v>
      </c>
      <c r="V39" s="95">
        <f t="shared" si="10"/>
        <v>51.276214111519266</v>
      </c>
      <c r="W39" s="95">
        <v>66</v>
      </c>
      <c r="X39" s="96">
        <f t="shared" si="11"/>
        <v>70.844830488147863</v>
      </c>
      <c r="Y39" s="97">
        <v>80</v>
      </c>
      <c r="Z39" s="95">
        <f t="shared" si="12"/>
        <v>41.491905923204968</v>
      </c>
      <c r="AA39" s="95">
        <v>59</v>
      </c>
      <c r="AB39" s="96">
        <f t="shared" si="13"/>
        <v>2.3546731699477803</v>
      </c>
      <c r="AC39" s="97">
        <v>31</v>
      </c>
      <c r="AD39" s="95">
        <f t="shared" si="14"/>
        <v>66.651555550298866</v>
      </c>
      <c r="AE39" s="95">
        <v>77</v>
      </c>
      <c r="AF39" s="96">
        <f t="shared" si="15"/>
        <v>14.934497983494737</v>
      </c>
      <c r="AG39" s="97">
        <v>40</v>
      </c>
      <c r="AH39" s="95">
        <f t="shared" si="16"/>
        <v>59.662763987217232</v>
      </c>
      <c r="AI39" s="95">
        <v>72</v>
      </c>
      <c r="AJ39" s="96">
        <f t="shared" si="17"/>
        <v>27.514322797041686</v>
      </c>
      <c r="AK39" s="97">
        <v>49</v>
      </c>
      <c r="AL39" s="95">
        <f t="shared" si="18"/>
        <v>70.844830488147863</v>
      </c>
      <c r="AM39" s="95">
        <v>80</v>
      </c>
      <c r="AN39" s="96">
        <f t="shared" si="19"/>
        <v>89.015688552160128</v>
      </c>
      <c r="AO39" s="97">
        <v>93</v>
      </c>
      <c r="AP39" s="95">
        <f t="shared" si="20"/>
        <v>41.491905923204968</v>
      </c>
      <c r="AQ39" s="95">
        <v>59</v>
      </c>
      <c r="AR39" s="96">
        <f t="shared" si="21"/>
        <v>28.912081109658015</v>
      </c>
      <c r="AS39" s="99">
        <v>50</v>
      </c>
      <c r="AT39" s="95">
        <f t="shared" si="22"/>
        <v>47.082939173670276</v>
      </c>
      <c r="AU39" s="106">
        <v>63</v>
      </c>
      <c r="AV39" s="92">
        <f>'Exp_3 (Ann)'!Y39</f>
        <v>65.086956521739125</v>
      </c>
      <c r="AW39" s="79">
        <f>'Exp_3 (Ann)'!Z39</f>
        <v>17.885781665075509</v>
      </c>
    </row>
    <row r="40" spans="1:49" x14ac:dyDescent="0.2">
      <c r="A40" s="11" t="str">
        <f>'Exp_3 (All)'!A40</f>
        <v>IntoTree_14_PckErr1</v>
      </c>
      <c r="B40" s="95">
        <f t="shared" si="0"/>
        <v>29.148478593519787</v>
      </c>
      <c r="C40" s="95">
        <v>49</v>
      </c>
      <c r="D40" s="96">
        <f t="shared" si="1"/>
        <v>15.863575758366188</v>
      </c>
      <c r="E40" s="96">
        <v>39</v>
      </c>
      <c r="F40" s="95">
        <f t="shared" si="2"/>
        <v>14.535085474850831</v>
      </c>
      <c r="G40" s="95">
        <v>38</v>
      </c>
      <c r="H40" s="96">
        <f t="shared" si="3"/>
        <v>82.288089934134177</v>
      </c>
      <c r="I40" s="97">
        <v>89</v>
      </c>
      <c r="J40" s="95">
        <f t="shared" si="4"/>
        <v>42.433381428673385</v>
      </c>
      <c r="K40" s="98">
        <v>59</v>
      </c>
      <c r="L40" s="96">
        <f t="shared" si="5"/>
        <v>96.901483052803115</v>
      </c>
      <c r="M40" s="97">
        <v>100</v>
      </c>
      <c r="N40" s="95">
        <f t="shared" si="6"/>
        <v>29.148478593519787</v>
      </c>
      <c r="O40" s="98">
        <v>49</v>
      </c>
      <c r="P40" s="96">
        <f t="shared" si="7"/>
        <v>61.032245397888417</v>
      </c>
      <c r="Q40" s="97">
        <v>73</v>
      </c>
      <c r="R40" s="95">
        <f t="shared" si="8"/>
        <v>84.945070501164892</v>
      </c>
      <c r="S40" s="95">
        <v>91</v>
      </c>
      <c r="T40" s="96">
        <f t="shared" si="9"/>
        <v>54.389793980311616</v>
      </c>
      <c r="U40" s="97">
        <v>68</v>
      </c>
      <c r="V40" s="95">
        <f t="shared" si="10"/>
        <v>15.863575758366188</v>
      </c>
      <c r="W40" s="95">
        <v>39</v>
      </c>
      <c r="X40" s="96">
        <f t="shared" si="11"/>
        <v>55.71828426382698</v>
      </c>
      <c r="Y40" s="97">
        <v>69</v>
      </c>
      <c r="Z40" s="95">
        <f t="shared" si="12"/>
        <v>39.776400861642664</v>
      </c>
      <c r="AA40" s="95">
        <v>57</v>
      </c>
      <c r="AB40" s="96">
        <f t="shared" si="13"/>
        <v>2.5786729232125936</v>
      </c>
      <c r="AC40" s="97">
        <v>29</v>
      </c>
      <c r="AD40" s="95">
        <f t="shared" si="14"/>
        <v>37.119420294611942</v>
      </c>
      <c r="AE40" s="95">
        <v>55</v>
      </c>
      <c r="AF40" s="96">
        <f t="shared" si="15"/>
        <v>49.075832846250179</v>
      </c>
      <c r="AG40" s="97">
        <v>64</v>
      </c>
      <c r="AH40" s="95">
        <f t="shared" si="16"/>
        <v>70.33167738249594</v>
      </c>
      <c r="AI40" s="95">
        <v>80</v>
      </c>
      <c r="AJ40" s="96">
        <f t="shared" si="17"/>
        <v>70.33167738249594</v>
      </c>
      <c r="AK40" s="97">
        <v>80</v>
      </c>
      <c r="AL40" s="95">
        <f t="shared" si="18"/>
        <v>69.003187098980575</v>
      </c>
      <c r="AM40" s="95">
        <v>79</v>
      </c>
      <c r="AN40" s="96">
        <f t="shared" si="19"/>
        <v>78.302619083588098</v>
      </c>
      <c r="AO40" s="97">
        <v>86</v>
      </c>
      <c r="AP40" s="95">
        <f t="shared" si="20"/>
        <v>57.046774547342338</v>
      </c>
      <c r="AQ40" s="95">
        <v>70</v>
      </c>
      <c r="AR40" s="96">
        <f t="shared" si="21"/>
        <v>43.761871712188743</v>
      </c>
      <c r="AS40" s="99">
        <v>60</v>
      </c>
      <c r="AT40" s="95">
        <f t="shared" si="22"/>
        <v>50.404323129765537</v>
      </c>
      <c r="AU40" s="106">
        <v>65</v>
      </c>
      <c r="AV40" s="92">
        <f>'Exp_3 (Ann)'!Y40</f>
        <v>64.695652173913047</v>
      </c>
      <c r="AW40" s="79">
        <f>'Exp_3 (Ann)'!Z40</f>
        <v>18.818353668230618</v>
      </c>
    </row>
    <row r="41" spans="1:49" x14ac:dyDescent="0.2">
      <c r="A41" s="11" t="str">
        <f>'Exp_3 (All)'!A41</f>
        <v>IntoTree_14_PckErr3</v>
      </c>
      <c r="B41" s="95">
        <f t="shared" si="0"/>
        <v>-6.7146690188283245</v>
      </c>
      <c r="C41" s="95">
        <v>19</v>
      </c>
      <c r="D41" s="96">
        <f t="shared" si="1"/>
        <v>54.998045971047034</v>
      </c>
      <c r="E41" s="96">
        <v>70</v>
      </c>
      <c r="F41" s="95">
        <f t="shared" si="2"/>
        <v>30.796981269135127</v>
      </c>
      <c r="G41" s="95">
        <v>50</v>
      </c>
      <c r="H41" s="96">
        <f t="shared" si="3"/>
        <v>75.568950967672151</v>
      </c>
      <c r="I41" s="97">
        <v>87</v>
      </c>
      <c r="J41" s="95">
        <f t="shared" si="4"/>
        <v>50.157833030664648</v>
      </c>
      <c r="K41" s="98">
        <v>66</v>
      </c>
      <c r="L41" s="96">
        <f t="shared" si="5"/>
        <v>91.299643023914882</v>
      </c>
      <c r="M41" s="97">
        <v>100</v>
      </c>
      <c r="N41" s="95">
        <f t="shared" si="6"/>
        <v>10.226076272510007</v>
      </c>
      <c r="O41" s="98">
        <v>33</v>
      </c>
      <c r="P41" s="96">
        <f t="shared" si="7"/>
        <v>53.787992735951434</v>
      </c>
      <c r="Q41" s="97">
        <v>69</v>
      </c>
      <c r="R41" s="95">
        <f t="shared" si="8"/>
        <v>91.299643023914882</v>
      </c>
      <c r="S41" s="95">
        <v>100</v>
      </c>
      <c r="T41" s="96">
        <f t="shared" si="9"/>
        <v>41.687460384995482</v>
      </c>
      <c r="U41" s="97">
        <v>59</v>
      </c>
      <c r="V41" s="95">
        <f t="shared" si="10"/>
        <v>32.007034504230724</v>
      </c>
      <c r="W41" s="95">
        <v>51</v>
      </c>
      <c r="X41" s="96">
        <f t="shared" si="11"/>
        <v>30.796981269135127</v>
      </c>
      <c r="Y41" s="97">
        <v>50</v>
      </c>
      <c r="Z41" s="95">
        <f t="shared" si="12"/>
        <v>42.897513620091082</v>
      </c>
      <c r="AA41" s="95">
        <v>60</v>
      </c>
      <c r="AB41" s="96">
        <f t="shared" si="13"/>
        <v>41.687460384995482</v>
      </c>
      <c r="AC41" s="97">
        <v>59</v>
      </c>
      <c r="AD41" s="95">
        <f t="shared" si="14"/>
        <v>51.367886265760248</v>
      </c>
      <c r="AE41" s="95">
        <v>67</v>
      </c>
      <c r="AF41" s="96">
        <f t="shared" si="15"/>
        <v>54.998045971047034</v>
      </c>
      <c r="AG41" s="97">
        <v>70</v>
      </c>
      <c r="AH41" s="95">
        <f t="shared" si="16"/>
        <v>53.787992735951434</v>
      </c>
      <c r="AI41" s="95">
        <v>69</v>
      </c>
      <c r="AJ41" s="96">
        <f t="shared" si="17"/>
        <v>18.696448918179176</v>
      </c>
      <c r="AK41" s="97">
        <v>40</v>
      </c>
      <c r="AL41" s="95">
        <f t="shared" si="18"/>
        <v>84.03932361334131</v>
      </c>
      <c r="AM41" s="95">
        <v>94</v>
      </c>
      <c r="AN41" s="96">
        <f t="shared" si="19"/>
        <v>53.787992735951434</v>
      </c>
      <c r="AO41" s="97">
        <v>69</v>
      </c>
      <c r="AP41" s="95">
        <f t="shared" si="20"/>
        <v>79.199110672958938</v>
      </c>
      <c r="AQ41" s="95">
        <v>90</v>
      </c>
      <c r="AR41" s="96">
        <f t="shared" si="21"/>
        <v>41.687460384995482</v>
      </c>
      <c r="AS41" s="99">
        <v>59</v>
      </c>
      <c r="AT41" s="95">
        <f t="shared" si="22"/>
        <v>71.938791262385365</v>
      </c>
      <c r="AU41" s="106">
        <v>84</v>
      </c>
      <c r="AV41" s="92">
        <f>'Exp_3 (Ann)'!Y41</f>
        <v>65.869565217391298</v>
      </c>
      <c r="AW41" s="79">
        <f>'Exp_3 (Ann)'!Z41</f>
        <v>20.66024805761953</v>
      </c>
    </row>
    <row r="42" spans="1:49" x14ac:dyDescent="0.2">
      <c r="A42" s="11" t="str">
        <f>'Exp_3 (All)'!A42</f>
        <v>IntoTree_15_PckErr1</v>
      </c>
      <c r="B42" s="95">
        <f t="shared" si="0"/>
        <v>47.319240838856317</v>
      </c>
      <c r="C42" s="95">
        <v>79</v>
      </c>
      <c r="D42" s="96">
        <f t="shared" si="1"/>
        <v>25.655808698803249</v>
      </c>
      <c r="E42" s="96">
        <v>66</v>
      </c>
      <c r="F42" s="95">
        <f t="shared" si="2"/>
        <v>30.655062269584725</v>
      </c>
      <c r="G42" s="95">
        <v>69</v>
      </c>
      <c r="H42" s="96">
        <f t="shared" si="3"/>
        <v>82.314015834326653</v>
      </c>
      <c r="I42" s="97">
        <v>100</v>
      </c>
      <c r="J42" s="95">
        <f t="shared" si="4"/>
        <v>60.650583694273593</v>
      </c>
      <c r="K42" s="98">
        <v>87</v>
      </c>
      <c r="L42" s="96">
        <f t="shared" si="5"/>
        <v>82.314015834326653</v>
      </c>
      <c r="M42" s="97">
        <v>100</v>
      </c>
      <c r="N42" s="95">
        <f t="shared" si="6"/>
        <v>15.657301557240295</v>
      </c>
      <c r="O42" s="98">
        <v>60</v>
      </c>
      <c r="P42" s="96">
        <f t="shared" si="7"/>
        <v>60.650583694273593</v>
      </c>
      <c r="Q42" s="97">
        <v>87</v>
      </c>
      <c r="R42" s="95">
        <f t="shared" si="8"/>
        <v>82.314015834326653</v>
      </c>
      <c r="S42" s="95">
        <v>100</v>
      </c>
      <c r="T42" s="96">
        <f t="shared" si="9"/>
        <v>32.321480126511887</v>
      </c>
      <c r="U42" s="97">
        <v>70</v>
      </c>
      <c r="V42" s="95">
        <f t="shared" si="10"/>
        <v>-1.0068770120312962</v>
      </c>
      <c r="W42" s="95">
        <v>50</v>
      </c>
      <c r="X42" s="96">
        <f t="shared" si="11"/>
        <v>82.314015834326653</v>
      </c>
      <c r="Y42" s="97">
        <v>100</v>
      </c>
      <c r="Z42" s="95">
        <f t="shared" si="12"/>
        <v>25.655808698803249</v>
      </c>
      <c r="AA42" s="95">
        <v>66</v>
      </c>
      <c r="AB42" s="96">
        <f t="shared" si="13"/>
        <v>15.657301557240295</v>
      </c>
      <c r="AC42" s="97">
        <v>60</v>
      </c>
      <c r="AD42" s="95">
        <f t="shared" si="14"/>
        <v>38.987151554220524</v>
      </c>
      <c r="AE42" s="95">
        <v>74</v>
      </c>
      <c r="AF42" s="96">
        <f t="shared" si="15"/>
        <v>43.986405125002001</v>
      </c>
      <c r="AG42" s="97">
        <v>77</v>
      </c>
      <c r="AH42" s="95">
        <f t="shared" si="16"/>
        <v>47.319240838856317</v>
      </c>
      <c r="AI42" s="95">
        <v>79</v>
      </c>
      <c r="AJ42" s="96">
        <f t="shared" si="17"/>
        <v>32.321480126511887</v>
      </c>
      <c r="AK42" s="97">
        <v>70</v>
      </c>
      <c r="AL42" s="95">
        <f t="shared" si="18"/>
        <v>80.647597977399499</v>
      </c>
      <c r="AM42" s="95">
        <v>99</v>
      </c>
      <c r="AN42" s="96">
        <f t="shared" si="19"/>
        <v>62.317001551200754</v>
      </c>
      <c r="AO42" s="97">
        <v>88</v>
      </c>
      <c r="AP42" s="95">
        <f t="shared" si="20"/>
        <v>63.983419408127915</v>
      </c>
      <c r="AQ42" s="95">
        <v>89</v>
      </c>
      <c r="AR42" s="96">
        <f t="shared" si="21"/>
        <v>65.649837265055069</v>
      </c>
      <c r="AS42" s="99">
        <v>90</v>
      </c>
      <c r="AT42" s="95">
        <f t="shared" si="22"/>
        <v>72.3155086927637</v>
      </c>
      <c r="AU42" s="106">
        <v>94</v>
      </c>
      <c r="AV42" s="92">
        <f>'Exp_3 (Ann)'!Y42</f>
        <v>80.608695652173907</v>
      </c>
      <c r="AW42" s="79">
        <f>'Exp_3 (Ann)'!Z42</f>
        <v>15.002239621999426</v>
      </c>
    </row>
    <row r="43" spans="1:49" x14ac:dyDescent="0.2">
      <c r="A43" s="11" t="str">
        <f>'Exp_3 (All)'!A43</f>
        <v>IntoTree_15_PckErr3</v>
      </c>
      <c r="B43" s="95">
        <f t="shared" si="0"/>
        <v>-7.2243918075049649</v>
      </c>
      <c r="C43" s="95">
        <v>28</v>
      </c>
      <c r="D43" s="96">
        <f t="shared" si="1"/>
        <v>43.817863488939913</v>
      </c>
      <c r="E43" s="96">
        <v>70</v>
      </c>
      <c r="F43" s="95">
        <f t="shared" si="2"/>
        <v>36.526112732304931</v>
      </c>
      <c r="G43" s="95">
        <v>64</v>
      </c>
      <c r="H43" s="96">
        <f t="shared" si="3"/>
        <v>80.276617272114834</v>
      </c>
      <c r="I43" s="97">
        <v>100</v>
      </c>
      <c r="J43" s="95">
        <f t="shared" si="4"/>
        <v>68.123699344389848</v>
      </c>
      <c r="K43" s="98">
        <v>90</v>
      </c>
      <c r="L43" s="96">
        <f t="shared" si="5"/>
        <v>80.276617272114834</v>
      </c>
      <c r="M43" s="97">
        <v>100</v>
      </c>
      <c r="N43" s="95">
        <f t="shared" si="6"/>
        <v>43.817863488939913</v>
      </c>
      <c r="O43" s="98">
        <v>70</v>
      </c>
      <c r="P43" s="96">
        <f t="shared" si="7"/>
        <v>34.095529146759937</v>
      </c>
      <c r="Q43" s="97">
        <v>62</v>
      </c>
      <c r="R43" s="95">
        <f t="shared" si="8"/>
        <v>80.276617272114834</v>
      </c>
      <c r="S43" s="95">
        <v>100</v>
      </c>
      <c r="T43" s="96">
        <f t="shared" si="9"/>
        <v>30.449653768442445</v>
      </c>
      <c r="U43" s="97">
        <v>59</v>
      </c>
      <c r="V43" s="95">
        <f t="shared" si="10"/>
        <v>7.3591097057650003</v>
      </c>
      <c r="W43" s="95">
        <v>40</v>
      </c>
      <c r="X43" s="96">
        <f t="shared" si="11"/>
        <v>80.276617272114834</v>
      </c>
      <c r="Y43" s="97">
        <v>100</v>
      </c>
      <c r="Z43" s="95">
        <f t="shared" si="12"/>
        <v>43.817863488939913</v>
      </c>
      <c r="AA43" s="95">
        <v>70</v>
      </c>
      <c r="AB43" s="96">
        <f t="shared" si="13"/>
        <v>7.3591097057650003</v>
      </c>
      <c r="AC43" s="97">
        <v>40</v>
      </c>
      <c r="AD43" s="95">
        <f t="shared" si="14"/>
        <v>45.033155281712411</v>
      </c>
      <c r="AE43" s="95">
        <v>71</v>
      </c>
      <c r="AF43" s="96">
        <f t="shared" si="15"/>
        <v>51.109614245574896</v>
      </c>
      <c r="AG43" s="97">
        <v>76</v>
      </c>
      <c r="AH43" s="95">
        <f t="shared" si="16"/>
        <v>66.908407551617358</v>
      </c>
      <c r="AI43" s="95">
        <v>89</v>
      </c>
      <c r="AJ43" s="96">
        <f t="shared" si="17"/>
        <v>43.817863488939913</v>
      </c>
      <c r="AK43" s="97">
        <v>70</v>
      </c>
      <c r="AL43" s="95">
        <f t="shared" si="18"/>
        <v>76.630741893797335</v>
      </c>
      <c r="AM43" s="95">
        <v>97</v>
      </c>
      <c r="AN43" s="96">
        <f t="shared" si="19"/>
        <v>71.769574722707347</v>
      </c>
      <c r="AO43" s="97">
        <v>93</v>
      </c>
      <c r="AP43" s="95">
        <f t="shared" si="20"/>
        <v>43.817863488939913</v>
      </c>
      <c r="AQ43" s="95">
        <v>70</v>
      </c>
      <c r="AR43" s="96">
        <f t="shared" si="21"/>
        <v>68.123699344389848</v>
      </c>
      <c r="AS43" s="99">
        <v>90</v>
      </c>
      <c r="AT43" s="95">
        <f t="shared" si="22"/>
        <v>53.54019783111989</v>
      </c>
      <c r="AU43" s="106">
        <v>78</v>
      </c>
      <c r="AV43" s="92">
        <f>'Exp_3 (Ann)'!Y43</f>
        <v>75.086956521739125</v>
      </c>
      <c r="AW43" s="79">
        <f>'Exp_3 (Ann)'!Z43</f>
        <v>20.571191337486475</v>
      </c>
    </row>
    <row r="44" spans="1:49" x14ac:dyDescent="0.2">
      <c r="A44" s="11" t="str">
        <f>'Exp_3 (All)'!A44</f>
        <v>ParkRun_0</v>
      </c>
      <c r="B44" s="95">
        <f t="shared" si="0"/>
        <v>42.875477650827698</v>
      </c>
      <c r="C44" s="95">
        <v>0</v>
      </c>
      <c r="D44" s="96">
        <f t="shared" si="1"/>
        <v>42.875477650827698</v>
      </c>
      <c r="E44" s="96">
        <v>0</v>
      </c>
      <c r="F44" s="95">
        <f t="shared" si="2"/>
        <v>42.875477650827698</v>
      </c>
      <c r="G44" s="95">
        <v>0</v>
      </c>
      <c r="H44" s="96">
        <f t="shared" si="3"/>
        <v>42.875477650827698</v>
      </c>
      <c r="I44" s="97">
        <v>0</v>
      </c>
      <c r="J44" s="95">
        <f t="shared" si="4"/>
        <v>42.875477650827698</v>
      </c>
      <c r="K44" s="98">
        <v>0</v>
      </c>
      <c r="L44" s="96">
        <f t="shared" si="5"/>
        <v>42.875477650827698</v>
      </c>
      <c r="M44" s="97">
        <v>0</v>
      </c>
      <c r="N44" s="95">
        <f t="shared" si="6"/>
        <v>42.875477650827698</v>
      </c>
      <c r="O44" s="98">
        <v>0</v>
      </c>
      <c r="P44" s="96">
        <f t="shared" si="7"/>
        <v>42.875477650827698</v>
      </c>
      <c r="Q44" s="97">
        <v>0</v>
      </c>
      <c r="R44" s="95">
        <f t="shared" si="8"/>
        <v>42.875477650827698</v>
      </c>
      <c r="S44" s="95">
        <v>0</v>
      </c>
      <c r="T44" s="96">
        <f t="shared" si="9"/>
        <v>42.875477650827698</v>
      </c>
      <c r="U44" s="97">
        <v>0</v>
      </c>
      <c r="V44" s="95">
        <f t="shared" si="10"/>
        <v>42.875477650827698</v>
      </c>
      <c r="W44" s="95">
        <v>0</v>
      </c>
      <c r="X44" s="96">
        <f t="shared" si="11"/>
        <v>42.875477650827698</v>
      </c>
      <c r="Y44" s="97">
        <v>0</v>
      </c>
      <c r="Z44" s="95">
        <f t="shared" si="12"/>
        <v>42.875477650827698</v>
      </c>
      <c r="AA44" s="95">
        <v>0</v>
      </c>
      <c r="AB44" s="96">
        <f t="shared" si="13"/>
        <v>42.875477650827698</v>
      </c>
      <c r="AC44" s="97">
        <v>0</v>
      </c>
      <c r="AD44" s="95">
        <f t="shared" si="14"/>
        <v>42.875477650827698</v>
      </c>
      <c r="AE44" s="95">
        <v>0</v>
      </c>
      <c r="AF44" s="96">
        <f t="shared" si="15"/>
        <v>42.875477650827698</v>
      </c>
      <c r="AG44" s="97">
        <v>0</v>
      </c>
      <c r="AH44" s="95">
        <f t="shared" si="16"/>
        <v>42.875477650827698</v>
      </c>
      <c r="AI44" s="95">
        <v>0</v>
      </c>
      <c r="AJ44" s="96">
        <f t="shared" si="17"/>
        <v>42.875477650827698</v>
      </c>
      <c r="AK44" s="97">
        <v>0</v>
      </c>
      <c r="AL44" s="95">
        <f t="shared" si="18"/>
        <v>42.875477650827698</v>
      </c>
      <c r="AM44" s="95">
        <v>0</v>
      </c>
      <c r="AN44" s="96">
        <f t="shared" si="19"/>
        <v>97.496815661148673</v>
      </c>
      <c r="AO44" s="97">
        <v>10</v>
      </c>
      <c r="AP44" s="95">
        <f t="shared" si="20"/>
        <v>42.875477650827698</v>
      </c>
      <c r="AQ44" s="95">
        <v>0</v>
      </c>
      <c r="AR44" s="96">
        <f t="shared" si="21"/>
        <v>152.11815367146966</v>
      </c>
      <c r="AS44" s="99">
        <v>20</v>
      </c>
      <c r="AT44" s="95">
        <f t="shared" si="22"/>
        <v>42.875477650827698</v>
      </c>
      <c r="AU44" s="106">
        <v>0</v>
      </c>
      <c r="AV44" s="92">
        <f>'Exp_3 (Ann)'!Y44</f>
        <v>1.3043478260869565</v>
      </c>
      <c r="AW44" s="79">
        <f>'Exp_3 (Ann)'!Z44</f>
        <v>4.5769658728016003</v>
      </c>
    </row>
    <row r="45" spans="1:49" x14ac:dyDescent="0.2">
      <c r="A45" s="11" t="str">
        <f>'Exp_3 (All)'!A45</f>
        <v>ParkRun_3</v>
      </c>
      <c r="B45" s="95">
        <f t="shared" si="0"/>
        <v>51.808723749677505</v>
      </c>
      <c r="C45" s="95">
        <v>60</v>
      </c>
      <c r="D45" s="96">
        <f t="shared" si="1"/>
        <v>4.5352621103789943</v>
      </c>
      <c r="E45" s="96">
        <v>10</v>
      </c>
      <c r="F45" s="95">
        <f t="shared" si="2"/>
        <v>42.354031421817808</v>
      </c>
      <c r="G45" s="95">
        <v>50</v>
      </c>
      <c r="H45" s="96">
        <f t="shared" si="3"/>
        <v>71.663577638182886</v>
      </c>
      <c r="I45" s="97">
        <v>81</v>
      </c>
      <c r="J45" s="95">
        <f t="shared" si="4"/>
        <v>65.990762241467053</v>
      </c>
      <c r="K45" s="98">
        <v>75</v>
      </c>
      <c r="L45" s="96">
        <f t="shared" si="5"/>
        <v>89.627493061116311</v>
      </c>
      <c r="M45" s="97">
        <v>100</v>
      </c>
      <c r="N45" s="95">
        <f t="shared" si="6"/>
        <v>51.808723749677505</v>
      </c>
      <c r="O45" s="98">
        <v>60</v>
      </c>
      <c r="P45" s="96">
        <f t="shared" si="7"/>
        <v>76.390923802112724</v>
      </c>
      <c r="Q45" s="97">
        <v>86</v>
      </c>
      <c r="R45" s="95">
        <f t="shared" si="8"/>
        <v>89.627493061116311</v>
      </c>
      <c r="S45" s="95">
        <v>100</v>
      </c>
      <c r="T45" s="96">
        <f t="shared" si="9"/>
        <v>60.317946844751233</v>
      </c>
      <c r="U45" s="97">
        <v>69</v>
      </c>
      <c r="V45" s="95">
        <f t="shared" si="10"/>
        <v>31.008400628386163</v>
      </c>
      <c r="W45" s="95">
        <v>38</v>
      </c>
      <c r="X45" s="96">
        <f t="shared" si="11"/>
        <v>42.354031421817808</v>
      </c>
      <c r="Y45" s="97">
        <v>50</v>
      </c>
      <c r="Z45" s="95">
        <f t="shared" si="12"/>
        <v>64.099823775895118</v>
      </c>
      <c r="AA45" s="95">
        <v>73</v>
      </c>
      <c r="AB45" s="96">
        <f t="shared" si="13"/>
        <v>32.899339093958105</v>
      </c>
      <c r="AC45" s="97">
        <v>40</v>
      </c>
      <c r="AD45" s="95">
        <f t="shared" si="14"/>
        <v>18.71730060216855</v>
      </c>
      <c r="AE45" s="95">
        <v>25</v>
      </c>
      <c r="AF45" s="96">
        <f t="shared" si="15"/>
        <v>52.754192982463479</v>
      </c>
      <c r="AG45" s="97">
        <v>61</v>
      </c>
      <c r="AH45" s="95">
        <f t="shared" si="16"/>
        <v>33.844808326744072</v>
      </c>
      <c r="AI45" s="95">
        <v>41</v>
      </c>
      <c r="AJ45" s="96">
        <f t="shared" si="17"/>
        <v>13.989954438238698</v>
      </c>
      <c r="AK45" s="97">
        <v>20</v>
      </c>
      <c r="AL45" s="95">
        <f t="shared" si="18"/>
        <v>50.863254516891537</v>
      </c>
      <c r="AM45" s="95">
        <v>59</v>
      </c>
      <c r="AN45" s="96">
        <f t="shared" si="19"/>
        <v>80.172800733256608</v>
      </c>
      <c r="AO45" s="97">
        <v>90</v>
      </c>
      <c r="AP45" s="95">
        <f t="shared" si="20"/>
        <v>50.863254516891537</v>
      </c>
      <c r="AQ45" s="95">
        <v>59</v>
      </c>
      <c r="AR45" s="96">
        <f t="shared" si="21"/>
        <v>70.718108405396904</v>
      </c>
      <c r="AS45" s="99">
        <v>80</v>
      </c>
      <c r="AT45" s="95">
        <f t="shared" si="22"/>
        <v>3.5897928775930268</v>
      </c>
      <c r="AU45" s="106">
        <v>9</v>
      </c>
      <c r="AV45" s="92">
        <f>'Exp_3 (Ann)'!Y45</f>
        <v>58.086956521739133</v>
      </c>
      <c r="AW45" s="79">
        <f>'Exp_3 (Ann)'!Z45</f>
        <v>26.441896925967292</v>
      </c>
    </row>
    <row r="46" spans="1:49" x14ac:dyDescent="0.2">
      <c r="A46" s="11" t="str">
        <f>'Exp_3 (All)'!A46</f>
        <v>ParkRun_12</v>
      </c>
      <c r="B46" s="95">
        <f t="shared" si="0"/>
        <v>19.089499604602189</v>
      </c>
      <c r="C46" s="95">
        <v>29</v>
      </c>
      <c r="D46" s="96">
        <f t="shared" si="1"/>
        <v>29.245806877375756</v>
      </c>
      <c r="E46" s="96">
        <v>37</v>
      </c>
      <c r="F46" s="95">
        <f t="shared" si="2"/>
        <v>55.906113468406367</v>
      </c>
      <c r="G46" s="95">
        <v>58</v>
      </c>
      <c r="H46" s="96">
        <f t="shared" si="3"/>
        <v>45.7498061956328</v>
      </c>
      <c r="I46" s="97">
        <v>50</v>
      </c>
      <c r="J46" s="95">
        <f t="shared" si="4"/>
        <v>33.054422104665846</v>
      </c>
      <c r="K46" s="98">
        <v>40</v>
      </c>
      <c r="L46" s="96">
        <f t="shared" si="5"/>
        <v>57.175651877503057</v>
      </c>
      <c r="M46" s="97">
        <v>59</v>
      </c>
      <c r="N46" s="95">
        <f t="shared" si="6"/>
        <v>7.6636539227319318</v>
      </c>
      <c r="O46" s="98">
        <v>20</v>
      </c>
      <c r="P46" s="96">
        <f t="shared" si="7"/>
        <v>55.906113468406367</v>
      </c>
      <c r="Q46" s="97">
        <v>58</v>
      </c>
      <c r="R46" s="95">
        <f t="shared" si="8"/>
        <v>91.453188923113842</v>
      </c>
      <c r="S46" s="95">
        <v>86</v>
      </c>
      <c r="T46" s="96">
        <f t="shared" si="9"/>
        <v>69.871035968470011</v>
      </c>
      <c r="U46" s="97">
        <v>69</v>
      </c>
      <c r="V46" s="95">
        <f t="shared" si="10"/>
        <v>6.394115513635235</v>
      </c>
      <c r="W46" s="95">
        <v>19</v>
      </c>
      <c r="X46" s="96">
        <f t="shared" si="11"/>
        <v>72.410112786663404</v>
      </c>
      <c r="Y46" s="97">
        <v>71</v>
      </c>
      <c r="Z46" s="95">
        <f t="shared" si="12"/>
        <v>59.714728695696451</v>
      </c>
      <c r="AA46" s="95">
        <v>61</v>
      </c>
      <c r="AB46" s="96">
        <f t="shared" si="13"/>
        <v>45.7498061956328</v>
      </c>
      <c r="AC46" s="97">
        <v>50</v>
      </c>
      <c r="AD46" s="95">
        <f t="shared" si="14"/>
        <v>38.132575741052626</v>
      </c>
      <c r="AE46" s="95">
        <v>44</v>
      </c>
      <c r="AF46" s="96">
        <f t="shared" si="15"/>
        <v>45.7498061956328</v>
      </c>
      <c r="AG46" s="97">
        <v>50</v>
      </c>
      <c r="AH46" s="95">
        <f t="shared" si="16"/>
        <v>71.140574377566708</v>
      </c>
      <c r="AI46" s="95">
        <v>70</v>
      </c>
      <c r="AJ46" s="96">
        <f t="shared" si="17"/>
        <v>7.6636539227319318</v>
      </c>
      <c r="AK46" s="97">
        <v>20</v>
      </c>
      <c r="AL46" s="95">
        <f t="shared" si="18"/>
        <v>74.949189604856798</v>
      </c>
      <c r="AM46" s="95">
        <v>73</v>
      </c>
      <c r="AN46" s="96">
        <f t="shared" si="19"/>
        <v>86.375035286727069</v>
      </c>
      <c r="AO46" s="97">
        <v>82</v>
      </c>
      <c r="AP46" s="95">
        <f t="shared" si="20"/>
        <v>45.7498061956328</v>
      </c>
      <c r="AQ46" s="95">
        <v>50</v>
      </c>
      <c r="AR46" s="96">
        <f t="shared" si="21"/>
        <v>83.835958468533676</v>
      </c>
      <c r="AS46" s="99">
        <v>80</v>
      </c>
      <c r="AT46" s="95">
        <f t="shared" si="22"/>
        <v>47.019344604729497</v>
      </c>
      <c r="AU46" s="106">
        <v>51</v>
      </c>
      <c r="AV46" s="92">
        <f>'Exp_3 (Ann)'!Y46</f>
        <v>53.347826086956523</v>
      </c>
      <c r="AW46" s="79">
        <f>'Exp_3 (Ann)'!Z46</f>
        <v>19.692196644753778</v>
      </c>
    </row>
    <row r="47" spans="1:49" x14ac:dyDescent="0.2">
      <c r="A47" s="11" t="str">
        <f>'Exp_3 (All)'!A47</f>
        <v>ParkRun_0_PckErr3</v>
      </c>
      <c r="B47" s="95">
        <f t="shared" si="0"/>
        <v>47.994646395121528</v>
      </c>
      <c r="C47" s="95">
        <v>19</v>
      </c>
      <c r="D47" s="96">
        <f t="shared" si="1"/>
        <v>96.753386902309558</v>
      </c>
      <c r="E47" s="96">
        <v>56</v>
      </c>
      <c r="F47" s="95">
        <f t="shared" si="2"/>
        <v>34.816608420205846</v>
      </c>
      <c r="G47" s="95">
        <v>9</v>
      </c>
      <c r="H47" s="96">
        <f t="shared" si="3"/>
        <v>47.994646395121528</v>
      </c>
      <c r="I47" s="97">
        <v>19</v>
      </c>
      <c r="J47" s="95">
        <f t="shared" si="4"/>
        <v>41.405627407663687</v>
      </c>
      <c r="K47" s="98">
        <v>14</v>
      </c>
      <c r="L47" s="96">
        <f t="shared" si="5"/>
        <v>36.134412217697417</v>
      </c>
      <c r="M47" s="97">
        <v>10</v>
      </c>
      <c r="N47" s="95">
        <f t="shared" si="6"/>
        <v>50.630253990104663</v>
      </c>
      <c r="O47" s="98">
        <v>21</v>
      </c>
      <c r="P47" s="96">
        <f t="shared" si="7"/>
        <v>92.799975509834852</v>
      </c>
      <c r="Q47" s="97">
        <v>53</v>
      </c>
      <c r="R47" s="95">
        <f t="shared" si="8"/>
        <v>128.38067804210721</v>
      </c>
      <c r="S47" s="95">
        <v>80</v>
      </c>
      <c r="T47" s="96">
        <f t="shared" si="9"/>
        <v>49.312450192613099</v>
      </c>
      <c r="U47" s="97">
        <v>20</v>
      </c>
      <c r="V47" s="95">
        <f t="shared" si="10"/>
        <v>36.134412217697417</v>
      </c>
      <c r="W47" s="95">
        <v>10</v>
      </c>
      <c r="X47" s="96">
        <f t="shared" si="11"/>
        <v>36.134412217697417</v>
      </c>
      <c r="Y47" s="97">
        <v>10</v>
      </c>
      <c r="Z47" s="95">
        <f t="shared" si="12"/>
        <v>53.265861585087805</v>
      </c>
      <c r="AA47" s="95">
        <v>23</v>
      </c>
      <c r="AB47" s="96">
        <f t="shared" si="13"/>
        <v>36.134412217697417</v>
      </c>
      <c r="AC47" s="97">
        <v>10</v>
      </c>
      <c r="AD47" s="95">
        <f t="shared" si="14"/>
        <v>30.86319702773114</v>
      </c>
      <c r="AE47" s="95">
        <v>6</v>
      </c>
      <c r="AF47" s="96">
        <f t="shared" si="15"/>
        <v>47.994646395121528</v>
      </c>
      <c r="AG47" s="97">
        <v>19</v>
      </c>
      <c r="AH47" s="95">
        <f t="shared" si="16"/>
        <v>33.498804622714275</v>
      </c>
      <c r="AI47" s="95">
        <v>8</v>
      </c>
      <c r="AJ47" s="96">
        <f t="shared" si="17"/>
        <v>22.956374242781727</v>
      </c>
      <c r="AK47" s="97">
        <v>0</v>
      </c>
      <c r="AL47" s="95">
        <f t="shared" si="18"/>
        <v>65.126095762511923</v>
      </c>
      <c r="AM47" s="95">
        <v>32</v>
      </c>
      <c r="AN47" s="96">
        <f t="shared" si="19"/>
        <v>37.452216015188981</v>
      </c>
      <c r="AO47" s="97">
        <v>11</v>
      </c>
      <c r="AP47" s="95">
        <f t="shared" si="20"/>
        <v>22.956374242781727</v>
      </c>
      <c r="AQ47" s="95">
        <v>0</v>
      </c>
      <c r="AR47" s="96">
        <f t="shared" si="21"/>
        <v>49.312450192613099</v>
      </c>
      <c r="AS47" s="99">
        <v>20</v>
      </c>
      <c r="AT47" s="95">
        <f t="shared" si="22"/>
        <v>51.948057787596234</v>
      </c>
      <c r="AU47" s="106">
        <v>22</v>
      </c>
      <c r="AV47" s="92">
        <f>'Exp_3 (Ann)'!Y47</f>
        <v>20.521739130434781</v>
      </c>
      <c r="AW47" s="79">
        <f>'Exp_3 (Ann)'!Z47</f>
        <v>18.970957624790085</v>
      </c>
    </row>
    <row r="48" spans="1:49" x14ac:dyDescent="0.2">
      <c r="A48" s="11" t="str">
        <f>'Exp_3 (All)'!A48</f>
        <v>ParkRun_2_PckErr1</v>
      </c>
      <c r="B48" s="95">
        <f t="shared" si="0"/>
        <v>37.083610206914493</v>
      </c>
      <c r="C48" s="95">
        <v>9</v>
      </c>
      <c r="D48" s="96">
        <f t="shared" si="1"/>
        <v>27.895662828327893</v>
      </c>
      <c r="E48" s="96">
        <v>0</v>
      </c>
      <c r="F48" s="95">
        <f t="shared" si="2"/>
        <v>67.710101468869823</v>
      </c>
      <c r="G48" s="95">
        <v>39</v>
      </c>
      <c r="H48" s="96">
        <f t="shared" si="3"/>
        <v>36.062727164849314</v>
      </c>
      <c r="I48" s="97">
        <v>8</v>
      </c>
      <c r="J48" s="95">
        <f t="shared" si="4"/>
        <v>53.417738879957334</v>
      </c>
      <c r="K48" s="98">
        <v>25</v>
      </c>
      <c r="L48" s="96">
        <f t="shared" si="5"/>
        <v>27.895662828327893</v>
      </c>
      <c r="M48" s="97">
        <v>0</v>
      </c>
      <c r="N48" s="95">
        <f t="shared" si="6"/>
        <v>27.895662828327893</v>
      </c>
      <c r="O48" s="98">
        <v>0</v>
      </c>
      <c r="P48" s="96">
        <f t="shared" si="7"/>
        <v>114.670721403868</v>
      </c>
      <c r="Q48" s="97">
        <v>85</v>
      </c>
      <c r="R48" s="95">
        <f t="shared" si="8"/>
        <v>111.60807227767248</v>
      </c>
      <c r="S48" s="95">
        <v>82</v>
      </c>
      <c r="T48" s="96">
        <f t="shared" si="9"/>
        <v>59.543037132348402</v>
      </c>
      <c r="U48" s="97">
        <v>31</v>
      </c>
      <c r="V48" s="95">
        <f t="shared" si="10"/>
        <v>38.104493248979665</v>
      </c>
      <c r="W48" s="95">
        <v>10</v>
      </c>
      <c r="X48" s="96">
        <f t="shared" si="11"/>
        <v>27.895662828327893</v>
      </c>
      <c r="Y48" s="97">
        <v>0</v>
      </c>
      <c r="Z48" s="95">
        <f t="shared" si="12"/>
        <v>65.668335384739464</v>
      </c>
      <c r="AA48" s="95">
        <v>37</v>
      </c>
      <c r="AB48" s="96">
        <f t="shared" si="13"/>
        <v>57.501271048218044</v>
      </c>
      <c r="AC48" s="97">
        <v>29</v>
      </c>
      <c r="AD48" s="95">
        <f t="shared" si="14"/>
        <v>40.146259333110024</v>
      </c>
      <c r="AE48" s="95">
        <v>12</v>
      </c>
      <c r="AF48" s="96">
        <f t="shared" si="15"/>
        <v>27.895662828327893</v>
      </c>
      <c r="AG48" s="97">
        <v>0</v>
      </c>
      <c r="AH48" s="95">
        <f t="shared" si="16"/>
        <v>39.125376291044844</v>
      </c>
      <c r="AI48" s="95">
        <v>11</v>
      </c>
      <c r="AJ48" s="96">
        <f t="shared" si="17"/>
        <v>27.895662828327893</v>
      </c>
      <c r="AK48" s="97">
        <v>0</v>
      </c>
      <c r="AL48" s="95">
        <f t="shared" si="18"/>
        <v>68.730984510935002</v>
      </c>
      <c r="AM48" s="95">
        <v>40</v>
      </c>
      <c r="AN48" s="96">
        <f t="shared" si="19"/>
        <v>58.522154090283223</v>
      </c>
      <c r="AO48" s="97">
        <v>30</v>
      </c>
      <c r="AP48" s="95">
        <f t="shared" si="20"/>
        <v>38.104493248979665</v>
      </c>
      <c r="AQ48" s="95">
        <v>10</v>
      </c>
      <c r="AR48" s="96">
        <f t="shared" si="21"/>
        <v>68.730984510935002</v>
      </c>
      <c r="AS48" s="99">
        <v>40</v>
      </c>
      <c r="AT48" s="95">
        <f t="shared" si="22"/>
        <v>27.895662828327893</v>
      </c>
      <c r="AU48" s="106">
        <v>0</v>
      </c>
      <c r="AV48" s="92">
        <f>'Exp_3 (Ann)'!Y48</f>
        <v>21.652173913043477</v>
      </c>
      <c r="AW48" s="79">
        <f>'Exp_3 (Ann)'!Z48</f>
        <v>24.488603463749072</v>
      </c>
    </row>
    <row r="49" spans="1:49" x14ac:dyDescent="0.2">
      <c r="A49" s="11" t="str">
        <f>'Exp_3 (All)'!A49</f>
        <v>ParkRun_2_PckErr3</v>
      </c>
      <c r="B49" s="95">
        <f t="shared" si="0"/>
        <v>24.094414404177837</v>
      </c>
      <c r="C49" s="95">
        <v>11</v>
      </c>
      <c r="D49" s="96">
        <f t="shared" si="1"/>
        <v>69.839402404478008</v>
      </c>
      <c r="E49" s="96">
        <v>51</v>
      </c>
      <c r="F49" s="95">
        <f t="shared" si="2"/>
        <v>20.663540304155323</v>
      </c>
      <c r="G49" s="95">
        <v>8</v>
      </c>
      <c r="H49" s="96">
        <f t="shared" si="3"/>
        <v>28.668913204207854</v>
      </c>
      <c r="I49" s="97">
        <v>15</v>
      </c>
      <c r="J49" s="95">
        <f t="shared" si="4"/>
        <v>38.961535504275396</v>
      </c>
      <c r="K49" s="98">
        <v>24</v>
      </c>
      <c r="L49" s="96">
        <f t="shared" si="5"/>
        <v>21.80716500416283</v>
      </c>
      <c r="M49" s="97">
        <v>9</v>
      </c>
      <c r="N49" s="95">
        <f t="shared" si="6"/>
        <v>21.80716500416283</v>
      </c>
      <c r="O49" s="98">
        <v>9</v>
      </c>
      <c r="P49" s="96">
        <f t="shared" si="7"/>
        <v>81.275649404553064</v>
      </c>
      <c r="Q49" s="97">
        <v>61</v>
      </c>
      <c r="R49" s="95">
        <f t="shared" si="8"/>
        <v>99.57364460467312</v>
      </c>
      <c r="S49" s="95">
        <v>77</v>
      </c>
      <c r="T49" s="96">
        <f t="shared" si="9"/>
        <v>68.695777704470515</v>
      </c>
      <c r="U49" s="97">
        <v>50</v>
      </c>
      <c r="V49" s="95">
        <f t="shared" si="10"/>
        <v>34.387036704245375</v>
      </c>
      <c r="W49" s="95">
        <v>20</v>
      </c>
      <c r="X49" s="96">
        <f t="shared" si="11"/>
        <v>57.259530704395466</v>
      </c>
      <c r="Y49" s="97">
        <v>40</v>
      </c>
      <c r="Z49" s="95">
        <f t="shared" si="12"/>
        <v>80.132024704545557</v>
      </c>
      <c r="AA49" s="95">
        <v>60</v>
      </c>
      <c r="AB49" s="96">
        <f t="shared" si="13"/>
        <v>57.259530704395466</v>
      </c>
      <c r="AC49" s="97">
        <v>40</v>
      </c>
      <c r="AD49" s="95">
        <f t="shared" si="14"/>
        <v>54.972281304380459</v>
      </c>
      <c r="AE49" s="95">
        <v>38</v>
      </c>
      <c r="AF49" s="96">
        <f t="shared" si="15"/>
        <v>34.387036704245375</v>
      </c>
      <c r="AG49" s="97">
        <v>20</v>
      </c>
      <c r="AH49" s="95">
        <f t="shared" si="16"/>
        <v>22.950789704170333</v>
      </c>
      <c r="AI49" s="95">
        <v>10</v>
      </c>
      <c r="AJ49" s="96">
        <f t="shared" si="17"/>
        <v>34.387036704245375</v>
      </c>
      <c r="AK49" s="97">
        <v>20</v>
      </c>
      <c r="AL49" s="95">
        <f t="shared" si="18"/>
        <v>69.839402404478008</v>
      </c>
      <c r="AM49" s="95">
        <v>51</v>
      </c>
      <c r="AN49" s="96">
        <f t="shared" si="19"/>
        <v>85.850148204583064</v>
      </c>
      <c r="AO49" s="97">
        <v>65</v>
      </c>
      <c r="AP49" s="95">
        <f t="shared" si="20"/>
        <v>21.80716500416283</v>
      </c>
      <c r="AQ49" s="95">
        <v>9</v>
      </c>
      <c r="AR49" s="96">
        <f t="shared" si="21"/>
        <v>78.98840000453805</v>
      </c>
      <c r="AS49" s="99">
        <v>59</v>
      </c>
      <c r="AT49" s="95">
        <f t="shared" si="22"/>
        <v>42.39240960429791</v>
      </c>
      <c r="AU49" s="106">
        <v>27</v>
      </c>
      <c r="AV49" s="92">
        <f>'Exp_3 (Ann)'!Y49</f>
        <v>33.652173913043477</v>
      </c>
      <c r="AW49" s="79">
        <f>'Exp_3 (Ann)'!Z49</f>
        <v>21.860318336807477</v>
      </c>
    </row>
    <row r="50" spans="1:49" x14ac:dyDescent="0.2">
      <c r="A50" s="11" t="str">
        <f>'Exp_3 (All)'!A50</f>
        <v>ParkRun_3_PckErr1</v>
      </c>
      <c r="B50" s="95">
        <f t="shared" si="0"/>
        <v>21.309794757937812</v>
      </c>
      <c r="C50" s="95">
        <v>20</v>
      </c>
      <c r="D50" s="96">
        <f t="shared" si="1"/>
        <v>20.462715527427633</v>
      </c>
      <c r="E50" s="96">
        <v>19</v>
      </c>
      <c r="F50" s="95">
        <f t="shared" si="2"/>
        <v>11.991923222325831</v>
      </c>
      <c r="G50" s="95">
        <v>9</v>
      </c>
      <c r="H50" s="96">
        <f t="shared" si="3"/>
        <v>26.392270140998892</v>
      </c>
      <c r="I50" s="97">
        <v>26</v>
      </c>
      <c r="J50" s="95">
        <f t="shared" si="4"/>
        <v>67.052073205487545</v>
      </c>
      <c r="K50" s="98">
        <v>74</v>
      </c>
      <c r="L50" s="96">
        <f t="shared" si="5"/>
        <v>89.076133198752217</v>
      </c>
      <c r="M50" s="97">
        <v>100</v>
      </c>
      <c r="N50" s="95">
        <f t="shared" si="6"/>
        <v>28.933507832529433</v>
      </c>
      <c r="O50" s="98">
        <v>29</v>
      </c>
      <c r="P50" s="96">
        <f t="shared" si="7"/>
        <v>80.605340893650421</v>
      </c>
      <c r="Q50" s="97">
        <v>90</v>
      </c>
      <c r="R50" s="95">
        <f t="shared" si="8"/>
        <v>80.605340893650421</v>
      </c>
      <c r="S50" s="95">
        <v>90</v>
      </c>
      <c r="T50" s="96">
        <f t="shared" si="9"/>
        <v>80.605340893650421</v>
      </c>
      <c r="U50" s="97">
        <v>90</v>
      </c>
      <c r="V50" s="95">
        <f t="shared" si="10"/>
        <v>29.780587063039615</v>
      </c>
      <c r="W50" s="95">
        <v>30</v>
      </c>
      <c r="X50" s="96">
        <f t="shared" si="11"/>
        <v>55.19296397834502</v>
      </c>
      <c r="Y50" s="97">
        <v>60</v>
      </c>
      <c r="Z50" s="95">
        <f t="shared" si="12"/>
        <v>73.828707049568976</v>
      </c>
      <c r="AA50" s="95">
        <v>82</v>
      </c>
      <c r="AB50" s="96">
        <f t="shared" si="13"/>
        <v>63.663756283446816</v>
      </c>
      <c r="AC50" s="97">
        <v>70</v>
      </c>
      <c r="AD50" s="95">
        <f t="shared" si="14"/>
        <v>67.899152435997721</v>
      </c>
      <c r="AE50" s="95">
        <v>75</v>
      </c>
      <c r="AF50" s="96">
        <f t="shared" si="15"/>
        <v>62.81667705293664</v>
      </c>
      <c r="AG50" s="97">
        <v>69</v>
      </c>
      <c r="AH50" s="95">
        <f t="shared" si="16"/>
        <v>39.098458598651597</v>
      </c>
      <c r="AI50" s="95">
        <v>41</v>
      </c>
      <c r="AJ50" s="96">
        <f t="shared" si="17"/>
        <v>21.309794757937812</v>
      </c>
      <c r="AK50" s="97">
        <v>20</v>
      </c>
      <c r="AL50" s="95">
        <f t="shared" si="18"/>
        <v>54.345884747834837</v>
      </c>
      <c r="AM50" s="95">
        <v>59</v>
      </c>
      <c r="AN50" s="96">
        <f t="shared" si="19"/>
        <v>75.522865510589341</v>
      </c>
      <c r="AO50" s="97">
        <v>84</v>
      </c>
      <c r="AP50" s="95">
        <f t="shared" si="20"/>
        <v>55.19296397834502</v>
      </c>
      <c r="AQ50" s="95">
        <v>60</v>
      </c>
      <c r="AR50" s="96">
        <f t="shared" si="21"/>
        <v>29.780587063039615</v>
      </c>
      <c r="AS50" s="99">
        <v>30</v>
      </c>
      <c r="AT50" s="95">
        <f t="shared" si="22"/>
        <v>14.533160913856371</v>
      </c>
      <c r="AU50" s="106">
        <v>12</v>
      </c>
      <c r="AV50" s="92">
        <f>'Exp_3 (Ann)'!Y50</f>
        <v>53.869565217391305</v>
      </c>
      <c r="AW50" s="79">
        <f>'Exp_3 (Ann)'!Z50</f>
        <v>29.513177869964967</v>
      </c>
    </row>
    <row r="51" spans="1:49" x14ac:dyDescent="0.2">
      <c r="A51" s="11" t="str">
        <f>'Exp_3 (All)'!A51</f>
        <v>ParkRun_3_PckErr3</v>
      </c>
      <c r="B51" s="95">
        <f t="shared" si="0"/>
        <v>42.896969113403259</v>
      </c>
      <c r="C51" s="95">
        <v>50</v>
      </c>
      <c r="D51" s="96">
        <f t="shared" si="1"/>
        <v>22.602595151698285</v>
      </c>
      <c r="E51" s="96">
        <v>30</v>
      </c>
      <c r="F51" s="95">
        <f t="shared" si="2"/>
        <v>59.132468282767235</v>
      </c>
      <c r="G51" s="95">
        <v>66</v>
      </c>
      <c r="H51" s="96">
        <f t="shared" si="3"/>
        <v>18.543720359357291</v>
      </c>
      <c r="I51" s="97">
        <v>26</v>
      </c>
      <c r="J51" s="95">
        <f t="shared" si="4"/>
        <v>78.412123546386965</v>
      </c>
      <c r="K51" s="98">
        <v>85</v>
      </c>
      <c r="L51" s="96">
        <f t="shared" si="5"/>
        <v>82.470998338727952</v>
      </c>
      <c r="M51" s="97">
        <v>89</v>
      </c>
      <c r="N51" s="95">
        <f t="shared" si="6"/>
        <v>21.587876453613035</v>
      </c>
      <c r="O51" s="98">
        <v>29</v>
      </c>
      <c r="P51" s="96">
        <f t="shared" si="7"/>
        <v>72.323811357875471</v>
      </c>
      <c r="Q51" s="97">
        <v>79</v>
      </c>
      <c r="R51" s="95">
        <f t="shared" si="8"/>
        <v>82.470998338727952</v>
      </c>
      <c r="S51" s="95">
        <v>89</v>
      </c>
      <c r="T51" s="96">
        <f t="shared" si="9"/>
        <v>42.896969113403259</v>
      </c>
      <c r="U51" s="97">
        <v>50</v>
      </c>
      <c r="V51" s="95">
        <f t="shared" si="10"/>
        <v>11.440689472760546</v>
      </c>
      <c r="W51" s="95">
        <v>19</v>
      </c>
      <c r="X51" s="96">
        <f t="shared" si="11"/>
        <v>52.029437396170501</v>
      </c>
      <c r="Y51" s="97">
        <v>59</v>
      </c>
      <c r="Z51" s="95">
        <f t="shared" si="12"/>
        <v>77.397404848301719</v>
      </c>
      <c r="AA51" s="95">
        <v>84</v>
      </c>
      <c r="AB51" s="96">
        <f t="shared" si="13"/>
        <v>63.191343075108236</v>
      </c>
      <c r="AC51" s="97">
        <v>70</v>
      </c>
      <c r="AD51" s="95">
        <f t="shared" si="14"/>
        <v>37.823375622977011</v>
      </c>
      <c r="AE51" s="95">
        <v>45</v>
      </c>
      <c r="AF51" s="96">
        <f t="shared" si="15"/>
        <v>61.161905678937735</v>
      </c>
      <c r="AG51" s="97">
        <v>68</v>
      </c>
      <c r="AH51" s="95">
        <f t="shared" si="16"/>
        <v>33.764500830636024</v>
      </c>
      <c r="AI51" s="95">
        <v>41</v>
      </c>
      <c r="AJ51" s="96">
        <f t="shared" si="17"/>
        <v>1.2935024919080576</v>
      </c>
      <c r="AK51" s="97">
        <v>9</v>
      </c>
      <c r="AL51" s="95">
        <f t="shared" si="18"/>
        <v>68.26493656553447</v>
      </c>
      <c r="AM51" s="95">
        <v>75</v>
      </c>
      <c r="AN51" s="96">
        <f t="shared" si="19"/>
        <v>83.485717036813213</v>
      </c>
      <c r="AO51" s="97">
        <v>90</v>
      </c>
      <c r="AP51" s="95">
        <f t="shared" si="20"/>
        <v>52.029437396170501</v>
      </c>
      <c r="AQ51" s="95">
        <v>59</v>
      </c>
      <c r="AR51" s="96">
        <f t="shared" si="21"/>
        <v>61.161905678937735</v>
      </c>
      <c r="AS51" s="99">
        <v>68</v>
      </c>
      <c r="AT51" s="95">
        <f t="shared" si="22"/>
        <v>23.617313849783532</v>
      </c>
      <c r="AU51" s="106">
        <v>31</v>
      </c>
      <c r="AV51" s="92">
        <f>'Exp_3 (Ann)'!Y51</f>
        <v>57</v>
      </c>
      <c r="AW51" s="79">
        <f>'Exp_3 (Ann)'!Z51</f>
        <v>24.637369989509839</v>
      </c>
    </row>
    <row r="52" spans="1:49" x14ac:dyDescent="0.2">
      <c r="A52" s="11" t="str">
        <f>'Exp_3 (All)'!A52</f>
        <v>ParkRun_8_PckErr1</v>
      </c>
      <c r="B52" s="95">
        <f t="shared" si="0"/>
        <v>24.577094555005289</v>
      </c>
      <c r="C52" s="95">
        <v>10</v>
      </c>
      <c r="D52" s="96">
        <f t="shared" si="1"/>
        <v>13.086829430302437</v>
      </c>
      <c r="E52" s="96">
        <v>1</v>
      </c>
      <c r="F52" s="95">
        <f t="shared" si="2"/>
        <v>27.130486804939256</v>
      </c>
      <c r="G52" s="95">
        <v>12</v>
      </c>
      <c r="H52" s="96">
        <f t="shared" si="3"/>
        <v>47.557624804410985</v>
      </c>
      <c r="I52" s="97">
        <v>28</v>
      </c>
      <c r="J52" s="95">
        <f t="shared" si="4"/>
        <v>38.620751929642104</v>
      </c>
      <c r="K52" s="98">
        <v>21</v>
      </c>
      <c r="L52" s="96">
        <f t="shared" si="5"/>
        <v>11.810133305335455</v>
      </c>
      <c r="M52" s="97">
        <v>0</v>
      </c>
      <c r="N52" s="95">
        <f t="shared" si="6"/>
        <v>50.111017054344956</v>
      </c>
      <c r="O52" s="98">
        <v>30</v>
      </c>
      <c r="P52" s="96">
        <f t="shared" si="7"/>
        <v>27.130486804939256</v>
      </c>
      <c r="Q52" s="97">
        <v>12</v>
      </c>
      <c r="R52" s="95">
        <f t="shared" si="8"/>
        <v>111.39243105276014</v>
      </c>
      <c r="S52" s="95">
        <v>78</v>
      </c>
      <c r="T52" s="96">
        <f t="shared" si="9"/>
        <v>61.6012821790478</v>
      </c>
      <c r="U52" s="97">
        <v>39</v>
      </c>
      <c r="V52" s="95">
        <f t="shared" si="10"/>
        <v>37.344055804675122</v>
      </c>
      <c r="W52" s="95">
        <v>20</v>
      </c>
      <c r="X52" s="96">
        <f t="shared" si="11"/>
        <v>75.644939553684623</v>
      </c>
      <c r="Y52" s="97">
        <v>50</v>
      </c>
      <c r="Z52" s="95">
        <f t="shared" si="12"/>
        <v>52.664409304278919</v>
      </c>
      <c r="AA52" s="95">
        <v>32</v>
      </c>
      <c r="AB52" s="96">
        <f t="shared" si="13"/>
        <v>50.111017054344956</v>
      </c>
      <c r="AC52" s="97">
        <v>30</v>
      </c>
      <c r="AD52" s="95">
        <f t="shared" si="14"/>
        <v>60.324586054080818</v>
      </c>
      <c r="AE52" s="95">
        <v>38</v>
      </c>
      <c r="AF52" s="96">
        <f t="shared" si="15"/>
        <v>51.387713179311937</v>
      </c>
      <c r="AG52" s="97">
        <v>31</v>
      </c>
      <c r="AH52" s="95">
        <f t="shared" si="16"/>
        <v>37.344055804675122</v>
      </c>
      <c r="AI52" s="95">
        <v>20</v>
      </c>
      <c r="AJ52" s="96">
        <f t="shared" si="17"/>
        <v>23.300398430038303</v>
      </c>
      <c r="AK52" s="97">
        <v>9</v>
      </c>
      <c r="AL52" s="95">
        <f t="shared" si="18"/>
        <v>94.795381428189359</v>
      </c>
      <c r="AM52" s="95">
        <v>65</v>
      </c>
      <c r="AN52" s="96">
        <f t="shared" si="19"/>
        <v>74.368243428717633</v>
      </c>
      <c r="AO52" s="97">
        <v>49</v>
      </c>
      <c r="AP52" s="95">
        <f t="shared" si="20"/>
        <v>42.45084030454305</v>
      </c>
      <c r="AQ52" s="95">
        <v>24</v>
      </c>
      <c r="AR52" s="96">
        <f t="shared" si="21"/>
        <v>64.154674428981764</v>
      </c>
      <c r="AS52" s="99">
        <v>41</v>
      </c>
      <c r="AT52" s="95">
        <f t="shared" si="22"/>
        <v>73.091547303750644</v>
      </c>
      <c r="AU52" s="106">
        <v>48</v>
      </c>
      <c r="AV52" s="92">
        <f>'Exp_3 (Ann)'!Y52</f>
        <v>29.913043478260871</v>
      </c>
      <c r="AW52" s="79">
        <f>'Exp_3 (Ann)'!Z52</f>
        <v>19.581793592932325</v>
      </c>
    </row>
    <row r="53" spans="1:49" x14ac:dyDescent="0.2">
      <c r="A53" s="11" t="str">
        <f>'Exp_3 (All)'!A53</f>
        <v>ParkRun_8_PckErr3</v>
      </c>
      <c r="B53" s="95">
        <f t="shared" si="0"/>
        <v>37.282787950894338</v>
      </c>
      <c r="C53" s="95">
        <v>40</v>
      </c>
      <c r="D53" s="96">
        <f t="shared" si="1"/>
        <v>38.669024335394006</v>
      </c>
      <c r="E53" s="96">
        <v>41</v>
      </c>
      <c r="F53" s="95">
        <f t="shared" si="2"/>
        <v>44.213969873392685</v>
      </c>
      <c r="G53" s="95">
        <v>45</v>
      </c>
      <c r="H53" s="96">
        <f t="shared" si="3"/>
        <v>30.351606028395992</v>
      </c>
      <c r="I53" s="97">
        <v>35</v>
      </c>
      <c r="J53" s="95">
        <f t="shared" si="4"/>
        <v>22.034187721397974</v>
      </c>
      <c r="K53" s="98">
        <v>29</v>
      </c>
      <c r="L53" s="96">
        <f t="shared" si="5"/>
        <v>92.732243330881118</v>
      </c>
      <c r="M53" s="97">
        <v>80</v>
      </c>
      <c r="N53" s="95">
        <f t="shared" si="6"/>
        <v>8.1718238764012767</v>
      </c>
      <c r="O53" s="98">
        <v>19</v>
      </c>
      <c r="P53" s="96">
        <f t="shared" si="7"/>
        <v>73.324933947885754</v>
      </c>
      <c r="Q53" s="97">
        <v>66</v>
      </c>
      <c r="R53" s="95">
        <f t="shared" si="8"/>
        <v>84.414825023883111</v>
      </c>
      <c r="S53" s="95">
        <v>74</v>
      </c>
      <c r="T53" s="96">
        <f t="shared" si="9"/>
        <v>49.758915411391364</v>
      </c>
      <c r="U53" s="97">
        <v>49</v>
      </c>
      <c r="V53" s="95">
        <f t="shared" si="10"/>
        <v>92.732243330881118</v>
      </c>
      <c r="W53" s="95">
        <v>80</v>
      </c>
      <c r="X53" s="96">
        <f t="shared" si="11"/>
        <v>35.89655156639467</v>
      </c>
      <c r="Y53" s="97">
        <v>39</v>
      </c>
      <c r="Z53" s="95">
        <f t="shared" si="12"/>
        <v>73.324933947885754</v>
      </c>
      <c r="AA53" s="95">
        <v>66</v>
      </c>
      <c r="AB53" s="96">
        <f t="shared" si="13"/>
        <v>49.758915411391364</v>
      </c>
      <c r="AC53" s="97">
        <v>49</v>
      </c>
      <c r="AD53" s="95">
        <f t="shared" si="14"/>
        <v>42.827733488893017</v>
      </c>
      <c r="AE53" s="95">
        <v>44</v>
      </c>
      <c r="AF53" s="96">
        <f t="shared" si="15"/>
        <v>53.917624564890374</v>
      </c>
      <c r="AG53" s="97">
        <v>52</v>
      </c>
      <c r="AH53" s="95">
        <f t="shared" si="16"/>
        <v>51.145151795891039</v>
      </c>
      <c r="AI53" s="95">
        <v>50</v>
      </c>
      <c r="AJ53" s="96">
        <f t="shared" si="17"/>
        <v>23.420424105897641</v>
      </c>
      <c r="AK53" s="97">
        <v>30</v>
      </c>
      <c r="AL53" s="95">
        <f t="shared" si="18"/>
        <v>80.256115870384093</v>
      </c>
      <c r="AM53" s="95">
        <v>71</v>
      </c>
      <c r="AN53" s="96">
        <f t="shared" si="19"/>
        <v>80.256115870384093</v>
      </c>
      <c r="AO53" s="97">
        <v>71</v>
      </c>
      <c r="AP53" s="95">
        <f t="shared" si="20"/>
        <v>35.89655156639467</v>
      </c>
      <c r="AQ53" s="95">
        <v>39</v>
      </c>
      <c r="AR53" s="96">
        <f t="shared" si="21"/>
        <v>37.282787950894338</v>
      </c>
      <c r="AS53" s="99">
        <v>40</v>
      </c>
      <c r="AT53" s="95">
        <f t="shared" si="22"/>
        <v>12.330533029900288</v>
      </c>
      <c r="AU53" s="106">
        <v>22</v>
      </c>
      <c r="AV53" s="92">
        <f>'Exp_3 (Ann)'!Y53</f>
        <v>49.173913043478258</v>
      </c>
      <c r="AW53" s="79">
        <f>'Exp_3 (Ann)'!Z53</f>
        <v>18.034442234773095</v>
      </c>
    </row>
    <row r="54" spans="1:49" x14ac:dyDescent="0.2">
      <c r="A54" s="11" t="str">
        <f>'Exp_3 (All)'!A54</f>
        <v>ParkRun_10_PckErr1</v>
      </c>
      <c r="B54" s="95">
        <f t="shared" si="0"/>
        <v>-2.9789091049286043</v>
      </c>
      <c r="C54" s="95">
        <v>11</v>
      </c>
      <c r="D54" s="96">
        <f t="shared" si="1"/>
        <v>7.5456918401004032</v>
      </c>
      <c r="E54" s="96">
        <v>20</v>
      </c>
      <c r="F54" s="95">
        <f t="shared" si="2"/>
        <v>51.982895830222859</v>
      </c>
      <c r="G54" s="95">
        <v>58</v>
      </c>
      <c r="H54" s="96">
        <f t="shared" si="3"/>
        <v>53.152295935226078</v>
      </c>
      <c r="I54" s="97">
        <v>59</v>
      </c>
      <c r="J54" s="95">
        <f t="shared" si="4"/>
        <v>42.627694990197078</v>
      </c>
      <c r="K54" s="98">
        <v>50</v>
      </c>
      <c r="L54" s="96">
        <f t="shared" si="5"/>
        <v>77.709698140293753</v>
      </c>
      <c r="M54" s="97">
        <v>80</v>
      </c>
      <c r="N54" s="95">
        <f t="shared" si="6"/>
        <v>66.015697090261526</v>
      </c>
      <c r="O54" s="98">
        <v>70</v>
      </c>
      <c r="P54" s="96">
        <f t="shared" si="7"/>
        <v>77.709698140293753</v>
      </c>
      <c r="Q54" s="97">
        <v>80</v>
      </c>
      <c r="R54" s="95">
        <f t="shared" si="8"/>
        <v>90.5730992953292</v>
      </c>
      <c r="S54" s="95">
        <v>91</v>
      </c>
      <c r="T54" s="96">
        <f t="shared" si="9"/>
        <v>53.152295935226078</v>
      </c>
      <c r="U54" s="97">
        <v>59</v>
      </c>
      <c r="V54" s="95">
        <f t="shared" si="10"/>
        <v>42.627694990197078</v>
      </c>
      <c r="W54" s="95">
        <v>50</v>
      </c>
      <c r="X54" s="96">
        <f t="shared" si="11"/>
        <v>66.015697090261526</v>
      </c>
      <c r="Y54" s="97">
        <v>70</v>
      </c>
      <c r="Z54" s="95">
        <f t="shared" si="12"/>
        <v>61.338096670248639</v>
      </c>
      <c r="AA54" s="95">
        <v>66</v>
      </c>
      <c r="AB54" s="96">
        <f t="shared" si="13"/>
        <v>76.540298035290533</v>
      </c>
      <c r="AC54" s="97">
        <v>79</v>
      </c>
      <c r="AD54" s="95">
        <f t="shared" si="14"/>
        <v>43.797095095200305</v>
      </c>
      <c r="AE54" s="95">
        <v>51</v>
      </c>
      <c r="AF54" s="96">
        <f t="shared" si="15"/>
        <v>58.999296460242192</v>
      </c>
      <c r="AG54" s="97">
        <v>64</v>
      </c>
      <c r="AH54" s="95">
        <f t="shared" si="16"/>
        <v>30.933693940164854</v>
      </c>
      <c r="AI54" s="95">
        <v>40</v>
      </c>
      <c r="AJ54" s="96">
        <f t="shared" si="17"/>
        <v>19.239692890132627</v>
      </c>
      <c r="AK54" s="97">
        <v>30</v>
      </c>
      <c r="AL54" s="95">
        <f t="shared" si="18"/>
        <v>67.185097195264746</v>
      </c>
      <c r="AM54" s="95">
        <v>71</v>
      </c>
      <c r="AN54" s="96">
        <f t="shared" si="19"/>
        <v>76.540298035290533</v>
      </c>
      <c r="AO54" s="97">
        <v>79</v>
      </c>
      <c r="AP54" s="95">
        <f t="shared" si="20"/>
        <v>53.152295935226078</v>
      </c>
      <c r="AQ54" s="95">
        <v>59</v>
      </c>
      <c r="AR54" s="96">
        <f t="shared" si="21"/>
        <v>19.239692890132627</v>
      </c>
      <c r="AS54" s="99">
        <v>30</v>
      </c>
      <c r="AT54" s="95">
        <f t="shared" si="22"/>
        <v>16.900892680126184</v>
      </c>
      <c r="AU54" s="106">
        <v>28</v>
      </c>
      <c r="AV54" s="92">
        <f>'Exp_3 (Ann)'!Y54</f>
        <v>56.304347826086953</v>
      </c>
      <c r="AW54" s="79">
        <f>'Exp_3 (Ann)'!Z54</f>
        <v>21.378482773379865</v>
      </c>
    </row>
    <row r="55" spans="1:49" x14ac:dyDescent="0.2">
      <c r="A55" s="11" t="str">
        <f>'Exp_3 (All)'!A55</f>
        <v>ParkRun_10_PckErr3</v>
      </c>
      <c r="B55" s="95">
        <f t="shared" si="0"/>
        <v>15.95120438708517</v>
      </c>
      <c r="C55" s="95">
        <v>50</v>
      </c>
      <c r="D55" s="96">
        <f t="shared" si="1"/>
        <v>-20.352478352512748</v>
      </c>
      <c r="E55" s="96">
        <v>29</v>
      </c>
      <c r="F55" s="95">
        <f t="shared" si="2"/>
        <v>66.084861503672784</v>
      </c>
      <c r="G55" s="95">
        <v>79</v>
      </c>
      <c r="H55" s="96">
        <f t="shared" si="3"/>
        <v>38.424912749693412</v>
      </c>
      <c r="I55" s="97">
        <v>63</v>
      </c>
      <c r="J55" s="95">
        <f t="shared" si="4"/>
        <v>59.169874315177935</v>
      </c>
      <c r="K55" s="98">
        <v>75</v>
      </c>
      <c r="L55" s="96">
        <f t="shared" si="5"/>
        <v>50.526140329559382</v>
      </c>
      <c r="M55" s="97">
        <v>70</v>
      </c>
      <c r="N55" s="95">
        <f t="shared" si="6"/>
        <v>31.509925561198568</v>
      </c>
      <c r="O55" s="98">
        <v>59</v>
      </c>
      <c r="P55" s="96">
        <f t="shared" si="7"/>
        <v>69.542355097920208</v>
      </c>
      <c r="Q55" s="97">
        <v>81</v>
      </c>
      <c r="R55" s="95">
        <f t="shared" si="8"/>
        <v>76.457342286415042</v>
      </c>
      <c r="S55" s="95">
        <v>85</v>
      </c>
      <c r="T55" s="96">
        <f t="shared" si="9"/>
        <v>31.509925561198568</v>
      </c>
      <c r="U55" s="97">
        <v>59</v>
      </c>
      <c r="V55" s="95">
        <f t="shared" si="10"/>
        <v>48.797393532435677</v>
      </c>
      <c r="W55" s="95">
        <v>69</v>
      </c>
      <c r="X55" s="96">
        <f t="shared" si="11"/>
        <v>83.37232947490989</v>
      </c>
      <c r="Y55" s="97">
        <v>89</v>
      </c>
      <c r="Z55" s="95">
        <f t="shared" si="12"/>
        <v>41.882406343940829</v>
      </c>
      <c r="AA55" s="95">
        <v>65</v>
      </c>
      <c r="AB55" s="96">
        <f t="shared" si="13"/>
        <v>48.797393532435677</v>
      </c>
      <c r="AC55" s="97">
        <v>69</v>
      </c>
      <c r="AD55" s="95">
        <f t="shared" si="14"/>
        <v>88.558569866281019</v>
      </c>
      <c r="AE55" s="95">
        <v>92</v>
      </c>
      <c r="AF55" s="96">
        <f t="shared" si="15"/>
        <v>53.983633923806806</v>
      </c>
      <c r="AG55" s="97">
        <v>72</v>
      </c>
      <c r="AH55" s="95">
        <f t="shared" si="16"/>
        <v>33.238672358322276</v>
      </c>
      <c r="AI55" s="95">
        <v>60</v>
      </c>
      <c r="AJ55" s="96">
        <f t="shared" si="17"/>
        <v>15.95120438708517</v>
      </c>
      <c r="AK55" s="97">
        <v>50</v>
      </c>
      <c r="AL55" s="95">
        <f t="shared" si="18"/>
        <v>71.271101895043913</v>
      </c>
      <c r="AM55" s="95">
        <v>82</v>
      </c>
      <c r="AN55" s="96">
        <f t="shared" si="19"/>
        <v>72.999848692167632</v>
      </c>
      <c r="AO55" s="97">
        <v>83</v>
      </c>
      <c r="AP55" s="95">
        <f t="shared" si="20"/>
        <v>66.084861503672784</v>
      </c>
      <c r="AQ55" s="95">
        <v>79</v>
      </c>
      <c r="AR55" s="96">
        <f t="shared" si="21"/>
        <v>50.526140329559382</v>
      </c>
      <c r="AS55" s="99">
        <v>70</v>
      </c>
      <c r="AT55" s="95">
        <f t="shared" si="22"/>
        <v>55.712380720930518</v>
      </c>
      <c r="AU55" s="106">
        <v>73</v>
      </c>
      <c r="AV55" s="92">
        <f>'Exp_3 (Ann)'!Y55</f>
        <v>69.695652173913047</v>
      </c>
      <c r="AW55" s="79">
        <f>'Exp_3 (Ann)'!Z55</f>
        <v>14.461342772460956</v>
      </c>
    </row>
    <row r="56" spans="1:49" x14ac:dyDescent="0.2">
      <c r="A56" s="11" t="str">
        <f>'Exp_3 (All)'!A56</f>
        <v>ParkRun_11_PckErr1</v>
      </c>
      <c r="B56" s="95">
        <f t="shared" si="0"/>
        <v>-22.973668833774184</v>
      </c>
      <c r="C56" s="95">
        <v>30</v>
      </c>
      <c r="D56" s="96">
        <f t="shared" si="1"/>
        <v>5.643456199078436</v>
      </c>
      <c r="E56" s="96">
        <v>50</v>
      </c>
      <c r="F56" s="95">
        <f t="shared" si="2"/>
        <v>41.414862490144216</v>
      </c>
      <c r="G56" s="95">
        <v>75</v>
      </c>
      <c r="H56" s="96">
        <f t="shared" si="3"/>
        <v>77.186268781209989</v>
      </c>
      <c r="I56" s="97">
        <v>100</v>
      </c>
      <c r="J56" s="95">
        <f t="shared" si="4"/>
        <v>65.739418768068944</v>
      </c>
      <c r="K56" s="98">
        <v>92</v>
      </c>
      <c r="L56" s="96">
        <f t="shared" si="5"/>
        <v>77.186268781209989</v>
      </c>
      <c r="M56" s="97">
        <v>100</v>
      </c>
      <c r="N56" s="95">
        <f t="shared" si="6"/>
        <v>47.138287496714739</v>
      </c>
      <c r="O56" s="98">
        <v>79</v>
      </c>
      <c r="P56" s="96">
        <f t="shared" si="7"/>
        <v>71.462843774639467</v>
      </c>
      <c r="Q56" s="97">
        <v>96</v>
      </c>
      <c r="R56" s="95">
        <f t="shared" si="8"/>
        <v>67.170275019711568</v>
      </c>
      <c r="S56" s="95">
        <v>93</v>
      </c>
      <c r="T56" s="96">
        <f t="shared" si="9"/>
        <v>50</v>
      </c>
      <c r="U56" s="97">
        <v>81</v>
      </c>
      <c r="V56" s="95">
        <f t="shared" si="10"/>
        <v>37.122293735216317</v>
      </c>
      <c r="W56" s="95">
        <v>72</v>
      </c>
      <c r="X56" s="96">
        <f t="shared" si="11"/>
        <v>77.186268781209989</v>
      </c>
      <c r="Y56" s="97">
        <v>100</v>
      </c>
      <c r="Z56" s="95">
        <f t="shared" si="12"/>
        <v>47.138287496714739</v>
      </c>
      <c r="AA56" s="95">
        <v>79</v>
      </c>
      <c r="AB56" s="96">
        <f t="shared" si="13"/>
        <v>61.446850013141045</v>
      </c>
      <c r="AC56" s="97">
        <v>89</v>
      </c>
      <c r="AD56" s="95">
        <f t="shared" si="14"/>
        <v>11.366881205648959</v>
      </c>
      <c r="AE56" s="95">
        <v>54</v>
      </c>
      <c r="AF56" s="96">
        <f t="shared" si="15"/>
        <v>32.829724980288425</v>
      </c>
      <c r="AG56" s="97">
        <v>69</v>
      </c>
      <c r="AH56" s="95">
        <f t="shared" si="16"/>
        <v>48.569143748357369</v>
      </c>
      <c r="AI56" s="95">
        <v>80</v>
      </c>
      <c r="AJ56" s="96">
        <f t="shared" si="17"/>
        <v>48.569143748357369</v>
      </c>
      <c r="AK56" s="97">
        <v>80</v>
      </c>
      <c r="AL56" s="95">
        <f t="shared" si="18"/>
        <v>48.569143748357369</v>
      </c>
      <c r="AM56" s="95">
        <v>80</v>
      </c>
      <c r="AN56" s="96">
        <f t="shared" si="19"/>
        <v>77.186268781209989</v>
      </c>
      <c r="AO56" s="97">
        <v>100</v>
      </c>
      <c r="AP56" s="95">
        <f t="shared" si="20"/>
        <v>60.015993761498422</v>
      </c>
      <c r="AQ56" s="95">
        <v>88</v>
      </c>
      <c r="AR56" s="96">
        <f t="shared" si="21"/>
        <v>62.877706264783683</v>
      </c>
      <c r="AS56" s="99">
        <v>90</v>
      </c>
      <c r="AT56" s="95">
        <f t="shared" si="22"/>
        <v>57.154281258213153</v>
      </c>
      <c r="AU56" s="106">
        <v>86</v>
      </c>
      <c r="AV56" s="92">
        <f>'Exp_3 (Ann)'!Y56</f>
        <v>81</v>
      </c>
      <c r="AW56" s="79">
        <f>'Exp_3 (Ann)'!Z56</f>
        <v>17.472055610967111</v>
      </c>
    </row>
    <row r="57" spans="1:49" x14ac:dyDescent="0.2">
      <c r="A57" s="11" t="str">
        <f>'Exp_3 (All)'!A57</f>
        <v>ParkRun_11_PckErr3</v>
      </c>
      <c r="B57" s="95">
        <f t="shared" si="0"/>
        <v>28.245974782322868</v>
      </c>
      <c r="C57" s="95">
        <v>70</v>
      </c>
      <c r="D57" s="96">
        <f t="shared" si="1"/>
        <v>41.991650057228753</v>
      </c>
      <c r="E57" s="96">
        <v>80</v>
      </c>
      <c r="F57" s="95">
        <f t="shared" si="2"/>
        <v>41.991650057228753</v>
      </c>
      <c r="G57" s="95">
        <v>80</v>
      </c>
      <c r="H57" s="96">
        <f t="shared" si="3"/>
        <v>69.483000607040523</v>
      </c>
      <c r="I57" s="97">
        <v>100</v>
      </c>
      <c r="J57" s="95">
        <f t="shared" si="4"/>
        <v>41.991650057228753</v>
      </c>
      <c r="K57" s="98">
        <v>80</v>
      </c>
      <c r="L57" s="96">
        <f t="shared" si="5"/>
        <v>68.10843307954994</v>
      </c>
      <c r="M57" s="97">
        <v>99</v>
      </c>
      <c r="N57" s="95">
        <f t="shared" si="6"/>
        <v>14.500299507416983</v>
      </c>
      <c r="O57" s="98">
        <v>60</v>
      </c>
      <c r="P57" s="96">
        <f t="shared" si="7"/>
        <v>57.111892859625222</v>
      </c>
      <c r="Q57" s="97">
        <v>91</v>
      </c>
      <c r="R57" s="95">
        <f t="shared" si="8"/>
        <v>69.483000607040523</v>
      </c>
      <c r="S57" s="95">
        <v>100</v>
      </c>
      <c r="T57" s="96">
        <f t="shared" si="9"/>
        <v>69.483000607040523</v>
      </c>
      <c r="U57" s="97">
        <v>100</v>
      </c>
      <c r="V57" s="95">
        <f t="shared" si="10"/>
        <v>61.235595442096994</v>
      </c>
      <c r="W57" s="95">
        <v>94</v>
      </c>
      <c r="X57" s="96">
        <f t="shared" si="11"/>
        <v>69.483000607040523</v>
      </c>
      <c r="Y57" s="97">
        <v>100</v>
      </c>
      <c r="Z57" s="95">
        <f t="shared" si="12"/>
        <v>40.617082529738163</v>
      </c>
      <c r="AA57" s="95">
        <v>79</v>
      </c>
      <c r="AB57" s="96">
        <f t="shared" si="13"/>
        <v>55.737325332134638</v>
      </c>
      <c r="AC57" s="97">
        <v>90</v>
      </c>
      <c r="AD57" s="95">
        <f t="shared" si="14"/>
        <v>48.864487694681692</v>
      </c>
      <c r="AE57" s="95">
        <v>85</v>
      </c>
      <c r="AF57" s="96">
        <f t="shared" si="15"/>
        <v>43.366217584719337</v>
      </c>
      <c r="AG57" s="97">
        <v>81</v>
      </c>
      <c r="AH57" s="95">
        <f t="shared" si="16"/>
        <v>41.991650057228753</v>
      </c>
      <c r="AI57" s="95">
        <v>80</v>
      </c>
      <c r="AJ57" s="96">
        <f t="shared" si="17"/>
        <v>-40.482401592206557</v>
      </c>
      <c r="AK57" s="97">
        <v>20</v>
      </c>
      <c r="AL57" s="95">
        <f t="shared" si="18"/>
        <v>65.359298024568758</v>
      </c>
      <c r="AM57" s="95">
        <v>97</v>
      </c>
      <c r="AN57" s="96">
        <f t="shared" si="19"/>
        <v>69.483000607040523</v>
      </c>
      <c r="AO57" s="97">
        <v>100</v>
      </c>
      <c r="AP57" s="95">
        <f t="shared" si="20"/>
        <v>69.483000607040523</v>
      </c>
      <c r="AQ57" s="95">
        <v>100</v>
      </c>
      <c r="AR57" s="96">
        <f t="shared" si="21"/>
        <v>69.483000607040523</v>
      </c>
      <c r="AS57" s="99">
        <v>100</v>
      </c>
      <c r="AT57" s="95">
        <f t="shared" si="22"/>
        <v>52.988190277153457</v>
      </c>
      <c r="AU57" s="106">
        <v>88</v>
      </c>
      <c r="AV57" s="92">
        <f>'Exp_3 (Ann)'!Y57</f>
        <v>85.826086956521735</v>
      </c>
      <c r="AW57" s="79">
        <f>'Exp_3 (Ann)'!Z57</f>
        <v>18.187538625796012</v>
      </c>
    </row>
    <row r="58" spans="1:49" x14ac:dyDescent="0.2">
      <c r="A58" s="11" t="str">
        <f>'Exp_3 (All)'!A58</f>
        <v>ParkRun_12_PckErr1</v>
      </c>
      <c r="B58" s="95">
        <f t="shared" si="0"/>
        <v>43.708285411785262</v>
      </c>
      <c r="C58" s="95">
        <v>50</v>
      </c>
      <c r="D58" s="96">
        <f t="shared" si="1"/>
        <v>29.853126690929408</v>
      </c>
      <c r="E58" s="96">
        <v>41</v>
      </c>
      <c r="F58" s="95">
        <f t="shared" si="2"/>
        <v>63.721292453021491</v>
      </c>
      <c r="G58" s="95">
        <v>63</v>
      </c>
      <c r="H58" s="96">
        <f t="shared" si="3"/>
        <v>49.866133732165643</v>
      </c>
      <c r="I58" s="97">
        <v>54</v>
      </c>
      <c r="J58" s="95">
        <f t="shared" si="4"/>
        <v>12.919043809883362</v>
      </c>
      <c r="K58" s="98">
        <v>30</v>
      </c>
      <c r="L58" s="96">
        <f t="shared" si="5"/>
        <v>89.892147814638108</v>
      </c>
      <c r="M58" s="97">
        <v>80</v>
      </c>
      <c r="N58" s="95">
        <f t="shared" si="6"/>
        <v>43.708285411785262</v>
      </c>
      <c r="O58" s="98">
        <v>50</v>
      </c>
      <c r="P58" s="96">
        <f t="shared" si="7"/>
        <v>74.497527013687161</v>
      </c>
      <c r="Q58" s="97">
        <v>70</v>
      </c>
      <c r="R58" s="95">
        <f t="shared" si="8"/>
        <v>60.642368292831307</v>
      </c>
      <c r="S58" s="95">
        <v>61</v>
      </c>
      <c r="T58" s="96">
        <f t="shared" si="9"/>
        <v>60.642368292831307</v>
      </c>
      <c r="U58" s="97">
        <v>61</v>
      </c>
      <c r="V58" s="95">
        <f t="shared" si="10"/>
        <v>56.023982052546017</v>
      </c>
      <c r="W58" s="95">
        <v>58</v>
      </c>
      <c r="X58" s="96">
        <f t="shared" si="11"/>
        <v>26.774202530739217</v>
      </c>
      <c r="Y58" s="97">
        <v>39</v>
      </c>
      <c r="Z58" s="95">
        <f t="shared" si="12"/>
        <v>59.102906212736208</v>
      </c>
      <c r="AA58" s="95">
        <v>60</v>
      </c>
      <c r="AB58" s="96">
        <f t="shared" si="13"/>
        <v>60.642368292831307</v>
      </c>
      <c r="AC58" s="97">
        <v>61</v>
      </c>
      <c r="AD58" s="95">
        <f t="shared" si="14"/>
        <v>6.7611954895029811</v>
      </c>
      <c r="AE58" s="95">
        <v>26</v>
      </c>
      <c r="AF58" s="96">
        <f t="shared" si="15"/>
        <v>12.919043809883362</v>
      </c>
      <c r="AG58" s="97">
        <v>30</v>
      </c>
      <c r="AH58" s="95">
        <f t="shared" si="16"/>
        <v>76.036989093782253</v>
      </c>
      <c r="AI58" s="95">
        <v>71</v>
      </c>
      <c r="AJ58" s="96">
        <f t="shared" si="17"/>
        <v>11.379581729788271</v>
      </c>
      <c r="AK58" s="97">
        <v>29</v>
      </c>
      <c r="AL58" s="95">
        <f t="shared" si="18"/>
        <v>74.497527013687161</v>
      </c>
      <c r="AM58" s="95">
        <v>70</v>
      </c>
      <c r="AN58" s="96">
        <f t="shared" si="19"/>
        <v>86.81322365444791</v>
      </c>
      <c r="AO58" s="97">
        <v>78</v>
      </c>
      <c r="AP58" s="95">
        <f t="shared" si="20"/>
        <v>26.774202530739217</v>
      </c>
      <c r="AQ58" s="95">
        <v>39</v>
      </c>
      <c r="AR58" s="96">
        <f t="shared" si="21"/>
        <v>74.497527013687161</v>
      </c>
      <c r="AS58" s="99">
        <v>70</v>
      </c>
      <c r="AT58" s="95">
        <f t="shared" si="22"/>
        <v>48.326671652070544</v>
      </c>
      <c r="AU58" s="106">
        <v>53</v>
      </c>
      <c r="AV58" s="92">
        <f>'Exp_3 (Ann)'!Y58</f>
        <v>54.086956521739133</v>
      </c>
      <c r="AW58" s="79">
        <f>'Exp_3 (Ann)'!Z58</f>
        <v>16.239438647592873</v>
      </c>
    </row>
    <row r="59" spans="1:49" x14ac:dyDescent="0.2">
      <c r="A59" s="11" t="str">
        <f>'Exp_3 (All)'!A59</f>
        <v>ParkRun_12_PckErr3</v>
      </c>
      <c r="B59" s="95">
        <f t="shared" si="0"/>
        <v>45.477336356244379</v>
      </c>
      <c r="C59" s="95">
        <v>60</v>
      </c>
      <c r="D59" s="96">
        <f t="shared" si="1"/>
        <v>5.9199543453677492</v>
      </c>
      <c r="E59" s="96">
        <v>33</v>
      </c>
      <c r="F59" s="95">
        <f t="shared" si="2"/>
        <v>65.988571472995218</v>
      </c>
      <c r="G59" s="95">
        <v>74</v>
      </c>
      <c r="H59" s="96">
        <f t="shared" si="3"/>
        <v>67.453659695620274</v>
      </c>
      <c r="I59" s="97">
        <v>75</v>
      </c>
      <c r="J59" s="95">
        <f t="shared" si="4"/>
        <v>16.175571903743169</v>
      </c>
      <c r="K59" s="98">
        <v>40</v>
      </c>
      <c r="L59" s="96">
        <f t="shared" si="5"/>
        <v>60.128218582494981</v>
      </c>
      <c r="M59" s="97">
        <v>70</v>
      </c>
      <c r="N59" s="95">
        <f t="shared" si="6"/>
        <v>16.175571903743169</v>
      </c>
      <c r="O59" s="98">
        <v>40</v>
      </c>
      <c r="P59" s="96">
        <f t="shared" si="7"/>
        <v>48.407512801494498</v>
      </c>
      <c r="Q59" s="97">
        <v>62</v>
      </c>
      <c r="R59" s="95">
        <f t="shared" si="8"/>
        <v>74.779100808745582</v>
      </c>
      <c r="S59" s="95">
        <v>80</v>
      </c>
      <c r="T59" s="96">
        <f t="shared" si="9"/>
        <v>57.198042137244855</v>
      </c>
      <c r="U59" s="97">
        <v>68</v>
      </c>
      <c r="V59" s="95">
        <f t="shared" si="10"/>
        <v>71.848924363495456</v>
      </c>
      <c r="W59" s="95">
        <v>78</v>
      </c>
      <c r="X59" s="96">
        <f t="shared" si="11"/>
        <v>74.779100808745582</v>
      </c>
      <c r="Y59" s="97">
        <v>80</v>
      </c>
      <c r="Z59" s="95">
        <f t="shared" si="12"/>
        <v>58.663130359869918</v>
      </c>
      <c r="AA59" s="95">
        <v>69</v>
      </c>
      <c r="AB59" s="96">
        <f t="shared" si="13"/>
        <v>45.477336356244379</v>
      </c>
      <c r="AC59" s="97">
        <v>60</v>
      </c>
      <c r="AD59" s="95">
        <f t="shared" si="14"/>
        <v>32.291542352618833</v>
      </c>
      <c r="AE59" s="95">
        <v>51</v>
      </c>
      <c r="AF59" s="96">
        <f t="shared" si="15"/>
        <v>60.128218582494981</v>
      </c>
      <c r="AG59" s="97">
        <v>70</v>
      </c>
      <c r="AH59" s="95">
        <f t="shared" si="16"/>
        <v>85.034718367121002</v>
      </c>
      <c r="AI59" s="95">
        <v>87</v>
      </c>
      <c r="AJ59" s="96">
        <f t="shared" si="17"/>
        <v>16.175571903743169</v>
      </c>
      <c r="AK59" s="97">
        <v>40</v>
      </c>
      <c r="AL59" s="95">
        <f t="shared" si="18"/>
        <v>82.10454192187089</v>
      </c>
      <c r="AM59" s="95">
        <v>85</v>
      </c>
      <c r="AN59" s="96">
        <f t="shared" si="19"/>
        <v>76.244189031370638</v>
      </c>
      <c r="AO59" s="97">
        <v>81</v>
      </c>
      <c r="AP59" s="95">
        <f t="shared" si="20"/>
        <v>17.640660126368232</v>
      </c>
      <c r="AQ59" s="95">
        <v>41</v>
      </c>
      <c r="AR59" s="96">
        <f t="shared" si="21"/>
        <v>58.663130359869918</v>
      </c>
      <c r="AS59" s="99">
        <v>69</v>
      </c>
      <c r="AT59" s="95">
        <f t="shared" si="22"/>
        <v>13.24539545849305</v>
      </c>
      <c r="AU59" s="106">
        <v>38</v>
      </c>
      <c r="AV59" s="92">
        <f>'Exp_3 (Ann)'!Y59</f>
        <v>63.086956521739133</v>
      </c>
      <c r="AW59" s="79">
        <f>'Exp_3 (Ann)'!Z59</f>
        <v>17.063818829426154</v>
      </c>
    </row>
    <row r="60" spans="1:49" x14ac:dyDescent="0.2">
      <c r="A60" s="11" t="str">
        <f>'Exp_3 (All)'!A60</f>
        <v>ParkRun_14_PckErr1</v>
      </c>
      <c r="B60" s="95">
        <f t="shared" si="0"/>
        <v>-3.4465964652988603</v>
      </c>
      <c r="C60" s="95">
        <v>40</v>
      </c>
      <c r="D60" s="96">
        <f t="shared" si="1"/>
        <v>29.982300705827495</v>
      </c>
      <c r="E60" s="96">
        <v>62</v>
      </c>
      <c r="F60" s="95">
        <f t="shared" si="2"/>
        <v>49.735739943311245</v>
      </c>
      <c r="G60" s="95">
        <v>75</v>
      </c>
      <c r="H60" s="96">
        <f t="shared" si="3"/>
        <v>66.450188528874421</v>
      </c>
      <c r="I60" s="97">
        <v>86</v>
      </c>
      <c r="J60" s="95">
        <f t="shared" si="4"/>
        <v>57.333216573112693</v>
      </c>
      <c r="K60" s="98">
        <v>80</v>
      </c>
      <c r="L60" s="96">
        <f t="shared" si="5"/>
        <v>72.528169832715577</v>
      </c>
      <c r="M60" s="97">
        <v>90</v>
      </c>
      <c r="N60" s="95">
        <f t="shared" si="6"/>
        <v>10.228861468343737</v>
      </c>
      <c r="O60" s="98">
        <v>49</v>
      </c>
      <c r="P60" s="96">
        <f t="shared" si="7"/>
        <v>48.216244617350959</v>
      </c>
      <c r="Q60" s="97">
        <v>74</v>
      </c>
      <c r="R60" s="95">
        <f t="shared" si="8"/>
        <v>86.203627766358181</v>
      </c>
      <c r="S60" s="95">
        <v>99</v>
      </c>
      <c r="T60" s="96">
        <f t="shared" si="9"/>
        <v>42.138263313509803</v>
      </c>
      <c r="U60" s="97">
        <v>70</v>
      </c>
      <c r="V60" s="95">
        <f t="shared" si="10"/>
        <v>-6.4855871172194384</v>
      </c>
      <c r="W60" s="95">
        <v>38</v>
      </c>
      <c r="X60" s="96">
        <f t="shared" si="11"/>
        <v>87.723123092318474</v>
      </c>
      <c r="Y60" s="97">
        <v>100</v>
      </c>
      <c r="Z60" s="95">
        <f t="shared" si="12"/>
        <v>58.852711899072979</v>
      </c>
      <c r="AA60" s="95">
        <v>81</v>
      </c>
      <c r="AB60" s="96">
        <f t="shared" si="13"/>
        <v>55.813721247152401</v>
      </c>
      <c r="AC60" s="97">
        <v>79</v>
      </c>
      <c r="AD60" s="95">
        <f t="shared" si="14"/>
        <v>46.696749291390667</v>
      </c>
      <c r="AE60" s="95">
        <v>73</v>
      </c>
      <c r="AF60" s="96">
        <f t="shared" si="15"/>
        <v>40.618767987549518</v>
      </c>
      <c r="AG60" s="97">
        <v>69</v>
      </c>
      <c r="AH60" s="95">
        <f t="shared" si="16"/>
        <v>74.047665158675869</v>
      </c>
      <c r="AI60" s="95">
        <v>91</v>
      </c>
      <c r="AJ60" s="96">
        <f t="shared" si="17"/>
        <v>42.138263313509803</v>
      </c>
      <c r="AK60" s="97">
        <v>70</v>
      </c>
      <c r="AL60" s="95">
        <f t="shared" si="18"/>
        <v>72.528169832715577</v>
      </c>
      <c r="AM60" s="95">
        <v>90</v>
      </c>
      <c r="AN60" s="96">
        <f t="shared" si="19"/>
        <v>74.047665158675869</v>
      </c>
      <c r="AO60" s="97">
        <v>91</v>
      </c>
      <c r="AP60" s="95">
        <f t="shared" si="20"/>
        <v>40.618767987549518</v>
      </c>
      <c r="AQ60" s="95">
        <v>69</v>
      </c>
      <c r="AR60" s="96">
        <f t="shared" si="21"/>
        <v>57.333216573112693</v>
      </c>
      <c r="AS60" s="99">
        <v>80</v>
      </c>
      <c r="AT60" s="95">
        <f t="shared" si="22"/>
        <v>46.696749291390667</v>
      </c>
      <c r="AU60" s="106">
        <v>73</v>
      </c>
      <c r="AV60" s="92">
        <f>'Exp_3 (Ann)'!Y60</f>
        <v>75.173913043478265</v>
      </c>
      <c r="AW60" s="79">
        <f>'Exp_3 (Ann)'!Z60</f>
        <v>16.452831129441304</v>
      </c>
    </row>
    <row r="61" spans="1:49" x14ac:dyDescent="0.2">
      <c r="A61" s="11" t="str">
        <f>'Exp_3 (All)'!A61</f>
        <v>ParkRun_14_PckErr3</v>
      </c>
      <c r="B61" s="95">
        <f t="shared" si="0"/>
        <v>31.456821954223781</v>
      </c>
      <c r="C61" s="95">
        <v>79</v>
      </c>
      <c r="D61" s="96">
        <f t="shared" si="1"/>
        <v>40.160762669588124</v>
      </c>
      <c r="E61" s="96">
        <v>82</v>
      </c>
      <c r="F61" s="95">
        <f t="shared" si="2"/>
        <v>54.667330528528687</v>
      </c>
      <c r="G61" s="95">
        <v>87</v>
      </c>
      <c r="H61" s="96">
        <f t="shared" si="3"/>
        <v>45.963389813164348</v>
      </c>
      <c r="I61" s="97">
        <v>84</v>
      </c>
      <c r="J61" s="95">
        <f t="shared" si="4"/>
        <v>54.667330528528687</v>
      </c>
      <c r="K61" s="98">
        <v>87</v>
      </c>
      <c r="L61" s="96">
        <f t="shared" si="5"/>
        <v>92.384406961774147</v>
      </c>
      <c r="M61" s="97">
        <v>100</v>
      </c>
      <c r="N61" s="95">
        <f t="shared" si="6"/>
        <v>31.456821954223781</v>
      </c>
      <c r="O61" s="98">
        <v>79</v>
      </c>
      <c r="P61" s="96">
        <f t="shared" si="7"/>
        <v>63.37127124389302</v>
      </c>
      <c r="Q61" s="97">
        <v>90</v>
      </c>
      <c r="R61" s="95">
        <f t="shared" si="8"/>
        <v>60.469957672104911</v>
      </c>
      <c r="S61" s="95">
        <v>89</v>
      </c>
      <c r="T61" s="96">
        <f t="shared" si="9"/>
        <v>34.358135526011893</v>
      </c>
      <c r="U61" s="97">
        <v>80</v>
      </c>
      <c r="V61" s="95">
        <f t="shared" si="10"/>
        <v>22.752881238859445</v>
      </c>
      <c r="W61" s="95">
        <v>76</v>
      </c>
      <c r="X61" s="96">
        <f t="shared" si="11"/>
        <v>92.384406961774147</v>
      </c>
      <c r="Y61" s="97">
        <v>100</v>
      </c>
      <c r="Z61" s="95">
        <f t="shared" si="12"/>
        <v>25.654194810647557</v>
      </c>
      <c r="AA61" s="95">
        <v>77</v>
      </c>
      <c r="AB61" s="96">
        <f t="shared" si="13"/>
        <v>5.3449998081307655</v>
      </c>
      <c r="AC61" s="97">
        <v>70</v>
      </c>
      <c r="AD61" s="95">
        <f t="shared" si="14"/>
        <v>28.555508382435669</v>
      </c>
      <c r="AE61" s="95">
        <v>78</v>
      </c>
      <c r="AF61" s="96">
        <f t="shared" si="15"/>
        <v>2.4436862363426499</v>
      </c>
      <c r="AG61" s="97">
        <v>69</v>
      </c>
      <c r="AH61" s="95">
        <f t="shared" si="16"/>
        <v>60.469957672104911</v>
      </c>
      <c r="AI61" s="95">
        <v>89</v>
      </c>
      <c r="AJ61" s="96">
        <f t="shared" si="17"/>
        <v>63.37127124389302</v>
      </c>
      <c r="AK61" s="97">
        <v>90</v>
      </c>
      <c r="AL61" s="95">
        <f t="shared" si="18"/>
        <v>63.37127124389302</v>
      </c>
      <c r="AM61" s="95">
        <v>90</v>
      </c>
      <c r="AN61" s="96">
        <f t="shared" si="19"/>
        <v>92.384406961774147</v>
      </c>
      <c r="AO61" s="97">
        <v>100</v>
      </c>
      <c r="AP61" s="95">
        <f t="shared" si="20"/>
        <v>66.272584815681142</v>
      </c>
      <c r="AQ61" s="95">
        <v>91</v>
      </c>
      <c r="AR61" s="96">
        <f t="shared" si="21"/>
        <v>63.37127124389302</v>
      </c>
      <c r="AS61" s="99">
        <v>90</v>
      </c>
      <c r="AT61" s="95">
        <f t="shared" si="22"/>
        <v>54.667330528528687</v>
      </c>
      <c r="AU61" s="106">
        <v>87</v>
      </c>
      <c r="AV61" s="92">
        <f>'Exp_3 (Ann)'!Y61</f>
        <v>85.391304347826093</v>
      </c>
      <c r="AW61" s="79">
        <f>'Exp_3 (Ann)'!Z61</f>
        <v>8.6167866317849313</v>
      </c>
    </row>
    <row r="62" spans="1:49" x14ac:dyDescent="0.2">
      <c r="A62" s="11" t="str">
        <f>'Exp_3 (All)'!A62</f>
        <v>ParkRun_15_PckErr1</v>
      </c>
      <c r="B62" s="95">
        <f t="shared" si="0"/>
        <v>29.42223546965139</v>
      </c>
      <c r="C62" s="95">
        <v>80</v>
      </c>
      <c r="D62" s="96">
        <f t="shared" si="1"/>
        <v>20.894513231849267</v>
      </c>
      <c r="E62" s="96">
        <v>76</v>
      </c>
      <c r="F62" s="95">
        <f t="shared" si="2"/>
        <v>35.818027148002983</v>
      </c>
      <c r="G62" s="95">
        <v>83</v>
      </c>
      <c r="H62" s="96">
        <f t="shared" si="3"/>
        <v>72.060846658662001</v>
      </c>
      <c r="I62" s="97">
        <v>100</v>
      </c>
      <c r="J62" s="95">
        <f t="shared" si="4"/>
        <v>40.081888266904045</v>
      </c>
      <c r="K62" s="98">
        <v>85</v>
      </c>
      <c r="L62" s="96">
        <f t="shared" si="5"/>
        <v>72.060846658662001</v>
      </c>
      <c r="M62" s="97">
        <v>100</v>
      </c>
      <c r="N62" s="95">
        <f t="shared" si="6"/>
        <v>-17.480236838260282</v>
      </c>
      <c r="O62" s="98">
        <v>58</v>
      </c>
      <c r="P62" s="96">
        <f t="shared" si="7"/>
        <v>67.796985539760939</v>
      </c>
      <c r="Q62" s="97">
        <v>98</v>
      </c>
      <c r="R62" s="95">
        <f t="shared" si="8"/>
        <v>72.060846658662001</v>
      </c>
      <c r="S62" s="95">
        <v>100</v>
      </c>
      <c r="T62" s="96">
        <f t="shared" si="9"/>
        <v>48.609610504706161</v>
      </c>
      <c r="U62" s="97">
        <v>89</v>
      </c>
      <c r="V62" s="95">
        <f t="shared" si="10"/>
        <v>72.060846658662001</v>
      </c>
      <c r="W62" s="95">
        <v>100</v>
      </c>
      <c r="X62" s="96">
        <f t="shared" si="11"/>
        <v>72.060846658662001</v>
      </c>
      <c r="Y62" s="97">
        <v>100</v>
      </c>
      <c r="Z62" s="95">
        <f t="shared" si="12"/>
        <v>27.290304910200859</v>
      </c>
      <c r="AA62" s="95">
        <v>79</v>
      </c>
      <c r="AB62" s="96">
        <f t="shared" si="13"/>
        <v>50.741541064156692</v>
      </c>
      <c r="AC62" s="97">
        <v>90</v>
      </c>
      <c r="AD62" s="95">
        <f t="shared" si="14"/>
        <v>46.47767994525563</v>
      </c>
      <c r="AE62" s="95">
        <v>88</v>
      </c>
      <c r="AF62" s="96">
        <f t="shared" si="15"/>
        <v>29.42223546965139</v>
      </c>
      <c r="AG62" s="97">
        <v>80</v>
      </c>
      <c r="AH62" s="95">
        <f t="shared" si="16"/>
        <v>69.928916099211463</v>
      </c>
      <c r="AI62" s="95">
        <v>99</v>
      </c>
      <c r="AJ62" s="96">
        <f t="shared" si="17"/>
        <v>8.1029298751460885</v>
      </c>
      <c r="AK62" s="97">
        <v>70</v>
      </c>
      <c r="AL62" s="95">
        <f t="shared" si="18"/>
        <v>69.928916099211463</v>
      </c>
      <c r="AM62" s="95">
        <v>99</v>
      </c>
      <c r="AN62" s="96">
        <f t="shared" si="19"/>
        <v>72.060846658662001</v>
      </c>
      <c r="AO62" s="97">
        <v>100</v>
      </c>
      <c r="AP62" s="95">
        <f t="shared" si="20"/>
        <v>48.609610504706161</v>
      </c>
      <c r="AQ62" s="95">
        <v>89</v>
      </c>
      <c r="AR62" s="96">
        <f t="shared" si="21"/>
        <v>72.060846658662001</v>
      </c>
      <c r="AS62" s="99">
        <v>100</v>
      </c>
      <c r="AT62" s="95">
        <f t="shared" si="22"/>
        <v>69.928916099211463</v>
      </c>
      <c r="AU62" s="106">
        <v>99</v>
      </c>
      <c r="AV62" s="92">
        <f>'Exp_3 (Ann)'!Y62</f>
        <v>89.652173913043484</v>
      </c>
      <c r="AW62" s="79">
        <f>'Exp_3 (Ann)'!Z62</f>
        <v>11.72646073727811</v>
      </c>
    </row>
    <row r="63" spans="1:49" x14ac:dyDescent="0.2">
      <c r="A63" s="11" t="str">
        <f>'Exp_3 (All)'!A63</f>
        <v>ParkRun_15_PckErr3</v>
      </c>
      <c r="B63" s="95">
        <f t="shared" si="0"/>
        <v>7.492296828004406</v>
      </c>
      <c r="C63" s="95">
        <v>80</v>
      </c>
      <c r="D63" s="96">
        <f t="shared" si="1"/>
        <v>50.807108288075867</v>
      </c>
      <c r="E63" s="96">
        <v>94</v>
      </c>
      <c r="F63" s="95">
        <f t="shared" si="2"/>
        <v>26.055787453749314</v>
      </c>
      <c r="G63" s="95">
        <v>86</v>
      </c>
      <c r="H63" s="96">
        <f t="shared" si="3"/>
        <v>69.370598913820771</v>
      </c>
      <c r="I63" s="97">
        <v>100</v>
      </c>
      <c r="J63" s="95">
        <f t="shared" si="4"/>
        <v>66.276683809529956</v>
      </c>
      <c r="K63" s="98">
        <v>99</v>
      </c>
      <c r="L63" s="96">
        <f t="shared" si="5"/>
        <v>69.370598913820771</v>
      </c>
      <c r="M63" s="97">
        <v>100</v>
      </c>
      <c r="N63" s="95">
        <f t="shared" si="6"/>
        <v>32.243617662330948</v>
      </c>
      <c r="O63" s="98">
        <v>88</v>
      </c>
      <c r="P63" s="96">
        <f t="shared" si="7"/>
        <v>44.619278079494229</v>
      </c>
      <c r="Q63" s="97">
        <v>92</v>
      </c>
      <c r="R63" s="95">
        <f t="shared" si="8"/>
        <v>69.370598913820771</v>
      </c>
      <c r="S63" s="95">
        <v>100</v>
      </c>
      <c r="T63" s="96">
        <f t="shared" si="9"/>
        <v>69.370598913820771</v>
      </c>
      <c r="U63" s="97">
        <v>100</v>
      </c>
      <c r="V63" s="95">
        <f t="shared" si="10"/>
        <v>69.370598913820771</v>
      </c>
      <c r="W63" s="95">
        <v>100</v>
      </c>
      <c r="X63" s="96">
        <f t="shared" si="11"/>
        <v>69.370598913820771</v>
      </c>
      <c r="Y63" s="97">
        <v>100</v>
      </c>
      <c r="Z63" s="95">
        <f t="shared" si="12"/>
        <v>13.680127036586043</v>
      </c>
      <c r="AA63" s="95">
        <v>82</v>
      </c>
      <c r="AB63" s="96">
        <f t="shared" si="13"/>
        <v>38.431447870912592</v>
      </c>
      <c r="AC63" s="97">
        <v>90</v>
      </c>
      <c r="AD63" s="95">
        <f t="shared" si="14"/>
        <v>-20.352939110612965</v>
      </c>
      <c r="AE63" s="95">
        <v>71</v>
      </c>
      <c r="AF63" s="96">
        <f t="shared" si="15"/>
        <v>35.33753276662177</v>
      </c>
      <c r="AG63" s="97">
        <v>89</v>
      </c>
      <c r="AH63" s="95">
        <f t="shared" si="16"/>
        <v>69.370598913820771</v>
      </c>
      <c r="AI63" s="95">
        <v>100</v>
      </c>
      <c r="AJ63" s="96">
        <f t="shared" si="17"/>
        <v>38.431447870912592</v>
      </c>
      <c r="AK63" s="97">
        <v>90</v>
      </c>
      <c r="AL63" s="95">
        <f t="shared" si="18"/>
        <v>60.088853600948319</v>
      </c>
      <c r="AM63" s="95">
        <v>97</v>
      </c>
      <c r="AN63" s="96">
        <f t="shared" si="19"/>
        <v>66.276683809529956</v>
      </c>
      <c r="AO63" s="97">
        <v>99</v>
      </c>
      <c r="AP63" s="95">
        <f t="shared" si="20"/>
        <v>69.370598913820771</v>
      </c>
      <c r="AQ63" s="95">
        <v>100</v>
      </c>
      <c r="AR63" s="96">
        <f t="shared" si="21"/>
        <v>69.370598913820771</v>
      </c>
      <c r="AS63" s="99">
        <v>100</v>
      </c>
      <c r="AT63" s="95">
        <f t="shared" si="22"/>
        <v>66.276683809529956</v>
      </c>
      <c r="AU63" s="106">
        <v>99</v>
      </c>
      <c r="AV63" s="92">
        <f>'Exp_3 (Ann)'!Y63</f>
        <v>93.739130434782609</v>
      </c>
      <c r="AW63" s="79">
        <f>'Exp_3 (Ann)'!Z63</f>
        <v>8.0803768549849888</v>
      </c>
    </row>
    <row r="64" spans="1:49" x14ac:dyDescent="0.2">
      <c r="A64" s="11" t="str">
        <f>'Exp_3 (All)'!A64</f>
        <v>RomeoJ_0</v>
      </c>
      <c r="B64" s="95" t="e">
        <f t="shared" si="0"/>
        <v>#DIV/0!</v>
      </c>
      <c r="C64" s="95">
        <v>0</v>
      </c>
      <c r="D64" s="96" t="e">
        <f t="shared" si="1"/>
        <v>#DIV/0!</v>
      </c>
      <c r="E64" s="96">
        <v>0</v>
      </c>
      <c r="F64" s="95" t="e">
        <f t="shared" si="2"/>
        <v>#DIV/0!</v>
      </c>
      <c r="G64" s="95">
        <v>0</v>
      </c>
      <c r="H64" s="96" t="e">
        <f t="shared" si="3"/>
        <v>#DIV/0!</v>
      </c>
      <c r="I64" s="97">
        <v>0</v>
      </c>
      <c r="J64" s="95" t="e">
        <f t="shared" si="4"/>
        <v>#DIV/0!</v>
      </c>
      <c r="K64" s="98">
        <v>0</v>
      </c>
      <c r="L64" s="96" t="e">
        <f t="shared" si="5"/>
        <v>#DIV/0!</v>
      </c>
      <c r="M64" s="97">
        <v>0</v>
      </c>
      <c r="N64" s="95" t="e">
        <f t="shared" si="6"/>
        <v>#DIV/0!</v>
      </c>
      <c r="O64" s="98">
        <v>0</v>
      </c>
      <c r="P64" s="96" t="e">
        <f t="shared" si="7"/>
        <v>#DIV/0!</v>
      </c>
      <c r="Q64" s="97">
        <v>0</v>
      </c>
      <c r="R64" s="95" t="e">
        <f t="shared" si="8"/>
        <v>#DIV/0!</v>
      </c>
      <c r="S64" s="95">
        <v>0</v>
      </c>
      <c r="T64" s="96" t="e">
        <f t="shared" si="9"/>
        <v>#DIV/0!</v>
      </c>
      <c r="U64" s="97">
        <v>0</v>
      </c>
      <c r="V64" s="95" t="e">
        <f t="shared" si="10"/>
        <v>#DIV/0!</v>
      </c>
      <c r="W64" s="95">
        <v>0</v>
      </c>
      <c r="X64" s="96" t="e">
        <f t="shared" si="11"/>
        <v>#DIV/0!</v>
      </c>
      <c r="Y64" s="97">
        <v>0</v>
      </c>
      <c r="Z64" s="95" t="e">
        <f t="shared" si="12"/>
        <v>#DIV/0!</v>
      </c>
      <c r="AA64" s="95">
        <v>0</v>
      </c>
      <c r="AB64" s="96" t="e">
        <f t="shared" si="13"/>
        <v>#DIV/0!</v>
      </c>
      <c r="AC64" s="97">
        <v>0</v>
      </c>
      <c r="AD64" s="95" t="e">
        <f t="shared" si="14"/>
        <v>#DIV/0!</v>
      </c>
      <c r="AE64" s="95">
        <v>0</v>
      </c>
      <c r="AF64" s="96" t="e">
        <f t="shared" si="15"/>
        <v>#DIV/0!</v>
      </c>
      <c r="AG64" s="97">
        <v>0</v>
      </c>
      <c r="AH64" s="95" t="e">
        <f t="shared" si="16"/>
        <v>#DIV/0!</v>
      </c>
      <c r="AI64" s="95">
        <v>0</v>
      </c>
      <c r="AJ64" s="96" t="e">
        <f t="shared" si="17"/>
        <v>#DIV/0!</v>
      </c>
      <c r="AK64" s="97">
        <v>0</v>
      </c>
      <c r="AL64" s="95" t="e">
        <f t="shared" si="18"/>
        <v>#DIV/0!</v>
      </c>
      <c r="AM64" s="95">
        <v>0</v>
      </c>
      <c r="AN64" s="96" t="e">
        <f t="shared" si="19"/>
        <v>#DIV/0!</v>
      </c>
      <c r="AO64" s="97">
        <v>0</v>
      </c>
      <c r="AP64" s="95" t="e">
        <f t="shared" si="20"/>
        <v>#DIV/0!</v>
      </c>
      <c r="AQ64" s="95">
        <v>0</v>
      </c>
      <c r="AR64" s="96" t="e">
        <f t="shared" si="21"/>
        <v>#DIV/0!</v>
      </c>
      <c r="AS64" s="99">
        <v>0</v>
      </c>
      <c r="AT64" s="95" t="e">
        <f t="shared" si="22"/>
        <v>#DIV/0!</v>
      </c>
      <c r="AU64" s="106">
        <v>0</v>
      </c>
      <c r="AV64" s="92">
        <f>'Exp_3 (Ann)'!Y64</f>
        <v>0</v>
      </c>
      <c r="AW64" s="79">
        <f>'Exp_3 (Ann)'!Z64</f>
        <v>0</v>
      </c>
    </row>
    <row r="65" spans="1:49" x14ac:dyDescent="0.2">
      <c r="A65" s="11" t="str">
        <f>'Exp_3 (All)'!A65</f>
        <v>RomeoJ_3</v>
      </c>
      <c r="B65" s="95">
        <f t="shared" si="0"/>
        <v>33.97048602870089</v>
      </c>
      <c r="C65" s="95">
        <v>0</v>
      </c>
      <c r="D65" s="96">
        <f t="shared" si="1"/>
        <v>37.74535450658361</v>
      </c>
      <c r="E65" s="96">
        <v>3</v>
      </c>
      <c r="F65" s="95">
        <f t="shared" si="2"/>
        <v>33.97048602870089</v>
      </c>
      <c r="G65" s="95">
        <v>0</v>
      </c>
      <c r="H65" s="96">
        <f t="shared" si="3"/>
        <v>33.97048602870089</v>
      </c>
      <c r="I65" s="97">
        <v>0</v>
      </c>
      <c r="J65" s="95">
        <f t="shared" si="4"/>
        <v>64.16943385176269</v>
      </c>
      <c r="K65" s="98">
        <v>24</v>
      </c>
      <c r="L65" s="96">
        <f t="shared" si="5"/>
        <v>33.97048602870089</v>
      </c>
      <c r="M65" s="97">
        <v>0</v>
      </c>
      <c r="N65" s="95">
        <f t="shared" si="6"/>
        <v>33.97048602870089</v>
      </c>
      <c r="O65" s="98">
        <v>0</v>
      </c>
      <c r="P65" s="96">
        <f t="shared" si="7"/>
        <v>33.97048602870089</v>
      </c>
      <c r="Q65" s="97">
        <v>0</v>
      </c>
      <c r="R65" s="95">
        <f t="shared" si="8"/>
        <v>105.69298710847269</v>
      </c>
      <c r="S65" s="95">
        <v>57</v>
      </c>
      <c r="T65" s="96">
        <f t="shared" si="9"/>
        <v>83.043776241176317</v>
      </c>
      <c r="U65" s="97">
        <v>39</v>
      </c>
      <c r="V65" s="95">
        <f t="shared" si="10"/>
        <v>46.553380954976639</v>
      </c>
      <c r="W65" s="95">
        <v>10</v>
      </c>
      <c r="X65" s="96">
        <f t="shared" si="11"/>
        <v>33.97048602870089</v>
      </c>
      <c r="Y65" s="97">
        <v>0</v>
      </c>
      <c r="Z65" s="95">
        <f t="shared" si="12"/>
        <v>66.686012837017842</v>
      </c>
      <c r="AA65" s="95">
        <v>26</v>
      </c>
      <c r="AB65" s="96">
        <f t="shared" si="13"/>
        <v>33.97048602870089</v>
      </c>
      <c r="AC65" s="97">
        <v>0</v>
      </c>
      <c r="AD65" s="95">
        <f t="shared" si="14"/>
        <v>54.103117910742093</v>
      </c>
      <c r="AE65" s="95">
        <v>16</v>
      </c>
      <c r="AF65" s="96">
        <f t="shared" si="15"/>
        <v>93.110092182196922</v>
      </c>
      <c r="AG65" s="97">
        <v>47</v>
      </c>
      <c r="AH65" s="95">
        <f t="shared" si="16"/>
        <v>33.97048602870089</v>
      </c>
      <c r="AI65" s="95">
        <v>0</v>
      </c>
      <c r="AJ65" s="96">
        <f t="shared" si="17"/>
        <v>46.553380954976639</v>
      </c>
      <c r="AK65" s="97">
        <v>10</v>
      </c>
      <c r="AL65" s="95">
        <f t="shared" si="18"/>
        <v>33.97048602870089</v>
      </c>
      <c r="AM65" s="95">
        <v>0</v>
      </c>
      <c r="AN65" s="96">
        <f t="shared" si="19"/>
        <v>110.726145078983</v>
      </c>
      <c r="AO65" s="97">
        <v>61</v>
      </c>
      <c r="AP65" s="95">
        <f t="shared" si="20"/>
        <v>33.97048602870089</v>
      </c>
      <c r="AQ65" s="95">
        <v>0</v>
      </c>
      <c r="AR65" s="96">
        <f t="shared" si="21"/>
        <v>33.97048602870089</v>
      </c>
      <c r="AS65" s="99">
        <v>0</v>
      </c>
      <c r="AT65" s="95">
        <f t="shared" si="22"/>
        <v>33.97048602870089</v>
      </c>
      <c r="AU65" s="106">
        <v>0</v>
      </c>
      <c r="AV65" s="92">
        <f>'Exp_3 (Ann)'!Y65</f>
        <v>12.739130434782609</v>
      </c>
      <c r="AW65" s="79">
        <f>'Exp_3 (Ann)'!Z65</f>
        <v>19.868241884301757</v>
      </c>
    </row>
    <row r="66" spans="1:49" x14ac:dyDescent="0.2">
      <c r="A66" s="11" t="str">
        <f>'Exp_3 (All)'!A66</f>
        <v>RomeoJ_12</v>
      </c>
      <c r="B66" s="95">
        <f t="shared" si="0"/>
        <v>15.527777441039639</v>
      </c>
      <c r="C66" s="95">
        <v>19</v>
      </c>
      <c r="D66" s="96">
        <f t="shared" si="1"/>
        <v>41.480678221926325</v>
      </c>
      <c r="E66" s="96">
        <v>39</v>
      </c>
      <c r="F66" s="95">
        <f t="shared" si="2"/>
        <v>51.861838534280999</v>
      </c>
      <c r="G66" s="95">
        <v>47</v>
      </c>
      <c r="H66" s="96">
        <f t="shared" si="3"/>
        <v>57.052418690458332</v>
      </c>
      <c r="I66" s="97">
        <v>51</v>
      </c>
      <c r="J66" s="95">
        <f t="shared" si="4"/>
        <v>80.410029393256352</v>
      </c>
      <c r="K66" s="98">
        <v>69</v>
      </c>
      <c r="L66" s="96">
        <f t="shared" si="5"/>
        <v>55.754773651413998</v>
      </c>
      <c r="M66" s="97">
        <v>50</v>
      </c>
      <c r="N66" s="95">
        <f t="shared" si="6"/>
        <v>29.801872870527315</v>
      </c>
      <c r="O66" s="98">
        <v>30</v>
      </c>
      <c r="P66" s="96">
        <f t="shared" si="7"/>
        <v>10.337197284862306</v>
      </c>
      <c r="Q66" s="97">
        <v>15</v>
      </c>
      <c r="R66" s="95">
        <f t="shared" si="8"/>
        <v>81.707674432300678</v>
      </c>
      <c r="S66" s="95">
        <v>70</v>
      </c>
      <c r="T66" s="96">
        <f t="shared" si="9"/>
        <v>45.373613339059325</v>
      </c>
      <c r="U66" s="97">
        <v>42</v>
      </c>
      <c r="V66" s="95">
        <f t="shared" si="10"/>
        <v>24.611292714349979</v>
      </c>
      <c r="W66" s="95">
        <v>26</v>
      </c>
      <c r="X66" s="96">
        <f t="shared" si="11"/>
        <v>42.778323260970659</v>
      </c>
      <c r="Y66" s="97">
        <v>40</v>
      </c>
      <c r="Z66" s="95">
        <f t="shared" si="12"/>
        <v>46.671258378103659</v>
      </c>
      <c r="AA66" s="95">
        <v>43</v>
      </c>
      <c r="AB66" s="96">
        <f t="shared" si="13"/>
        <v>29.801872870527315</v>
      </c>
      <c r="AC66" s="97">
        <v>30</v>
      </c>
      <c r="AD66" s="95">
        <f t="shared" si="14"/>
        <v>29.801872870527315</v>
      </c>
      <c r="AE66" s="95">
        <v>30</v>
      </c>
      <c r="AF66" s="96">
        <f t="shared" si="15"/>
        <v>55.754773651413998</v>
      </c>
      <c r="AG66" s="97">
        <v>50</v>
      </c>
      <c r="AH66" s="95">
        <f t="shared" si="16"/>
        <v>84.302964510389359</v>
      </c>
      <c r="AI66" s="95">
        <v>72</v>
      </c>
      <c r="AJ66" s="96">
        <f t="shared" si="17"/>
        <v>16.825422480083972</v>
      </c>
      <c r="AK66" s="97">
        <v>20</v>
      </c>
      <c r="AL66" s="95">
        <f t="shared" si="18"/>
        <v>80.410029393256352</v>
      </c>
      <c r="AM66" s="95">
        <v>69</v>
      </c>
      <c r="AN66" s="96">
        <f t="shared" si="19"/>
        <v>99.874704978921358</v>
      </c>
      <c r="AO66" s="97">
        <v>84</v>
      </c>
      <c r="AP66" s="95">
        <f t="shared" si="20"/>
        <v>80.410029393256352</v>
      </c>
      <c r="AQ66" s="95">
        <v>69</v>
      </c>
      <c r="AR66" s="96">
        <f t="shared" si="21"/>
        <v>55.754773651413998</v>
      </c>
      <c r="AS66" s="99">
        <v>50</v>
      </c>
      <c r="AT66" s="95">
        <f t="shared" si="22"/>
        <v>33.694807987660319</v>
      </c>
      <c r="AU66" s="106">
        <v>33</v>
      </c>
      <c r="AV66" s="92">
        <f>'Exp_3 (Ann)'!Y66</f>
        <v>45.565217391304351</v>
      </c>
      <c r="AW66" s="79">
        <f>'Exp_3 (Ann)'!Z66</f>
        <v>19.265669152799706</v>
      </c>
    </row>
    <row r="67" spans="1:49" x14ac:dyDescent="0.2">
      <c r="A67" s="11" t="str">
        <f>'Exp_3 (All)'!A67</f>
        <v>RomeoJ_0_PckErr3</v>
      </c>
      <c r="B67" s="95">
        <f t="shared" si="0"/>
        <v>16.061931261016312</v>
      </c>
      <c r="C67" s="95">
        <v>10</v>
      </c>
      <c r="D67" s="96">
        <f t="shared" si="1"/>
        <v>71.032042598806783</v>
      </c>
      <c r="E67" s="96">
        <v>65</v>
      </c>
      <c r="F67" s="95">
        <f t="shared" si="2"/>
        <v>56.040194052136656</v>
      </c>
      <c r="G67" s="95">
        <v>50</v>
      </c>
      <c r="H67" s="96">
        <f t="shared" si="3"/>
        <v>44.046715214800557</v>
      </c>
      <c r="I67" s="97">
        <v>38</v>
      </c>
      <c r="J67" s="95">
        <f t="shared" si="4"/>
        <v>86.02389114547691</v>
      </c>
      <c r="K67" s="98">
        <v>80</v>
      </c>
      <c r="L67" s="96">
        <f t="shared" si="5"/>
        <v>106.01302254103709</v>
      </c>
      <c r="M67" s="97">
        <v>100</v>
      </c>
      <c r="N67" s="95">
        <f t="shared" si="6"/>
        <v>6.0673655632362298</v>
      </c>
      <c r="O67" s="98">
        <v>0</v>
      </c>
      <c r="P67" s="96">
        <f t="shared" si="7"/>
        <v>60.038020331248688</v>
      </c>
      <c r="Q67" s="97">
        <v>54</v>
      </c>
      <c r="R67" s="95">
        <f t="shared" si="8"/>
        <v>78.028238587252844</v>
      </c>
      <c r="S67" s="95">
        <v>72</v>
      </c>
      <c r="T67" s="96">
        <f t="shared" si="9"/>
        <v>36.051062656576491</v>
      </c>
      <c r="U67" s="97">
        <v>30</v>
      </c>
      <c r="V67" s="95">
        <f t="shared" si="10"/>
        <v>24.057583819240385</v>
      </c>
      <c r="W67" s="95">
        <v>18</v>
      </c>
      <c r="X67" s="96">
        <f t="shared" si="11"/>
        <v>46.045628354356573</v>
      </c>
      <c r="Y67" s="97">
        <v>40</v>
      </c>
      <c r="Z67" s="95">
        <f t="shared" si="12"/>
        <v>33.052692947242463</v>
      </c>
      <c r="AA67" s="95">
        <v>27</v>
      </c>
      <c r="AB67" s="96">
        <f t="shared" si="13"/>
        <v>25.057040389018393</v>
      </c>
      <c r="AC67" s="97">
        <v>19</v>
      </c>
      <c r="AD67" s="95">
        <f t="shared" si="14"/>
        <v>33.052692947242463</v>
      </c>
      <c r="AE67" s="95">
        <v>27</v>
      </c>
      <c r="AF67" s="96">
        <f t="shared" si="15"/>
        <v>68.033672889472768</v>
      </c>
      <c r="AG67" s="97">
        <v>62</v>
      </c>
      <c r="AH67" s="95">
        <f t="shared" si="16"/>
        <v>43.047258645022545</v>
      </c>
      <c r="AI67" s="95">
        <v>37</v>
      </c>
      <c r="AJ67" s="96">
        <f t="shared" si="17"/>
        <v>25.057040389018393</v>
      </c>
      <c r="AK67" s="97">
        <v>19</v>
      </c>
      <c r="AL67" s="95">
        <f t="shared" si="18"/>
        <v>63.036390040582717</v>
      </c>
      <c r="AM67" s="95">
        <v>57</v>
      </c>
      <c r="AN67" s="96">
        <f t="shared" si="19"/>
        <v>83.025521436142895</v>
      </c>
      <c r="AO67" s="97">
        <v>77</v>
      </c>
      <c r="AP67" s="95">
        <f t="shared" si="20"/>
        <v>35.051606086798479</v>
      </c>
      <c r="AQ67" s="95">
        <v>29</v>
      </c>
      <c r="AR67" s="96">
        <f t="shared" si="21"/>
        <v>46.045628354356573</v>
      </c>
      <c r="AS67" s="99">
        <v>40</v>
      </c>
      <c r="AT67" s="95">
        <f t="shared" si="22"/>
        <v>66.034759749916745</v>
      </c>
      <c r="AU67" s="106">
        <v>60</v>
      </c>
      <c r="AV67" s="92">
        <f>'Exp_3 (Ann)'!Y67</f>
        <v>43.956521739130437</v>
      </c>
      <c r="AW67" s="79">
        <f>'Exp_3 (Ann)'!Z67</f>
        <v>25.013593142474218</v>
      </c>
    </row>
    <row r="68" spans="1:49" x14ac:dyDescent="0.2">
      <c r="A68" s="11" t="str">
        <f>'Exp_3 (All)'!A68</f>
        <v>RomeoJ_2_PckErr1</v>
      </c>
      <c r="B68" s="95">
        <f t="shared" si="0"/>
        <v>47.579288698584335</v>
      </c>
      <c r="C68" s="95">
        <v>10</v>
      </c>
      <c r="D68" s="96">
        <f t="shared" si="1"/>
        <v>42.939592037537651</v>
      </c>
      <c r="E68" s="96">
        <v>8</v>
      </c>
      <c r="F68" s="95">
        <f t="shared" si="2"/>
        <v>24.380805393350887</v>
      </c>
      <c r="G68" s="95">
        <v>0</v>
      </c>
      <c r="H68" s="96">
        <f t="shared" si="3"/>
        <v>49.899137029107685</v>
      </c>
      <c r="I68" s="97">
        <v>11</v>
      </c>
      <c r="J68" s="95">
        <f t="shared" si="4"/>
        <v>24.380805393350887</v>
      </c>
      <c r="K68" s="98">
        <v>0</v>
      </c>
      <c r="L68" s="96">
        <f t="shared" si="5"/>
        <v>70.777772003817788</v>
      </c>
      <c r="M68" s="97">
        <v>20</v>
      </c>
      <c r="N68" s="95">
        <f t="shared" si="6"/>
        <v>24.380805393350887</v>
      </c>
      <c r="O68" s="98">
        <v>0</v>
      </c>
      <c r="P68" s="96">
        <f t="shared" si="7"/>
        <v>59.178530351201061</v>
      </c>
      <c r="Q68" s="97">
        <v>15</v>
      </c>
      <c r="R68" s="95">
        <f t="shared" si="8"/>
        <v>131.09382859742476</v>
      </c>
      <c r="S68" s="95">
        <v>46</v>
      </c>
      <c r="T68" s="96">
        <f t="shared" si="9"/>
        <v>70.777772003817788</v>
      </c>
      <c r="U68" s="97">
        <v>20</v>
      </c>
      <c r="V68" s="95">
        <f t="shared" si="10"/>
        <v>47.579288698584335</v>
      </c>
      <c r="W68" s="95">
        <v>10</v>
      </c>
      <c r="X68" s="96">
        <f t="shared" si="11"/>
        <v>45.259440368060993</v>
      </c>
      <c r="Y68" s="97">
        <v>9</v>
      </c>
      <c r="Z68" s="95">
        <f t="shared" si="12"/>
        <v>70.777772003817788</v>
      </c>
      <c r="AA68" s="95">
        <v>20</v>
      </c>
      <c r="AB68" s="96">
        <f t="shared" si="13"/>
        <v>24.380805393350887</v>
      </c>
      <c r="AC68" s="97">
        <v>0</v>
      </c>
      <c r="AD68" s="95">
        <f t="shared" si="14"/>
        <v>33.660198715444267</v>
      </c>
      <c r="AE68" s="95">
        <v>4</v>
      </c>
      <c r="AF68" s="96">
        <f t="shared" si="15"/>
        <v>40.619743707014301</v>
      </c>
      <c r="AG68" s="97">
        <v>7</v>
      </c>
      <c r="AH68" s="95">
        <f t="shared" si="16"/>
        <v>68.457923673294445</v>
      </c>
      <c r="AI68" s="95">
        <v>19</v>
      </c>
      <c r="AJ68" s="96">
        <f t="shared" si="17"/>
        <v>47.579288698584335</v>
      </c>
      <c r="AK68" s="97">
        <v>10</v>
      </c>
      <c r="AL68" s="95">
        <f t="shared" si="18"/>
        <v>24.380805393350887</v>
      </c>
      <c r="AM68" s="95">
        <v>0</v>
      </c>
      <c r="AN68" s="96">
        <f t="shared" si="19"/>
        <v>49.899137029107685</v>
      </c>
      <c r="AO68" s="97">
        <v>11</v>
      </c>
      <c r="AP68" s="95">
        <f t="shared" si="20"/>
        <v>45.259440368060993</v>
      </c>
      <c r="AQ68" s="95">
        <v>9</v>
      </c>
      <c r="AR68" s="96">
        <f t="shared" si="21"/>
        <v>24.380805393350887</v>
      </c>
      <c r="AS68" s="99">
        <v>0</v>
      </c>
      <c r="AT68" s="95">
        <f t="shared" si="22"/>
        <v>82.377013656434514</v>
      </c>
      <c r="AU68" s="106">
        <v>25</v>
      </c>
      <c r="AV68" s="92">
        <f>'Exp_3 (Ann)'!Y68</f>
        <v>11.043478260869565</v>
      </c>
      <c r="AW68" s="79">
        <f>'Exp_3 (Ann)'!Z68</f>
        <v>10.776566584575008</v>
      </c>
    </row>
    <row r="69" spans="1:49" x14ac:dyDescent="0.2">
      <c r="A69" s="11" t="str">
        <f>'Exp_3 (All)'!A69</f>
        <v>RomeoJ_2_PckErr3</v>
      </c>
      <c r="B69" s="95">
        <f t="shared" ref="B69:B132" si="23">(100/(4*$AW69))*(C69-$AV69)+50</f>
        <v>18.194616252284977</v>
      </c>
      <c r="C69" s="95">
        <v>20</v>
      </c>
      <c r="D69" s="96">
        <f t="shared" ref="D69:D132" si="24">(100/(4*$AW69))*(E69-$AV69)+50</f>
        <v>79.495495542573707</v>
      </c>
      <c r="E69" s="96">
        <v>80</v>
      </c>
      <c r="F69" s="95">
        <f t="shared" ref="F69:F132" si="25">(100/(4*$AW69))*(G69-$AV69)+50</f>
        <v>38.62824268238122</v>
      </c>
      <c r="G69" s="95">
        <v>40</v>
      </c>
      <c r="H69" s="96">
        <f t="shared" ref="H69:H132" si="26">(100/(4*$AW69))*(I69-$AV69)+50</f>
        <v>58.040187790972652</v>
      </c>
      <c r="I69" s="97">
        <v>59</v>
      </c>
      <c r="J69" s="95">
        <f t="shared" ref="J69:J132" si="27">(100/(4*$AW69))*(K69-$AV69)+50</f>
        <v>89.712308757621827</v>
      </c>
      <c r="K69" s="98">
        <v>90</v>
      </c>
      <c r="L69" s="96">
        <f t="shared" ref="L69:L132" si="28">(100/(4*$AW69))*(M69-$AV69)+50</f>
        <v>99.929121972669947</v>
      </c>
      <c r="M69" s="97">
        <v>100</v>
      </c>
      <c r="N69" s="95">
        <f t="shared" ref="N69:N132" si="29">(100/(4*$AW69))*(O69-$AV69)+50</f>
        <v>26.368066824323474</v>
      </c>
      <c r="O69" s="98">
        <v>28</v>
      </c>
      <c r="P69" s="96">
        <f t="shared" ref="P69:P132" si="30">(100/(4*$AW69))*(Q69-$AV69)+50</f>
        <v>68.257001006020772</v>
      </c>
      <c r="Q69" s="97">
        <v>69</v>
      </c>
      <c r="R69" s="95">
        <f t="shared" ref="R69:R132" si="31">(100/(4*$AW69))*(S69-$AV69)+50</f>
        <v>89.712308757621827</v>
      </c>
      <c r="S69" s="95">
        <v>90</v>
      </c>
      <c r="T69" s="96">
        <f t="shared" ref="T69:T132" si="32">(100/(4*$AW69))*(U69-$AV69)+50</f>
        <v>26.368066824323474</v>
      </c>
      <c r="U69" s="97">
        <v>28</v>
      </c>
      <c r="V69" s="95">
        <f t="shared" ref="V69:V132" si="33">(100/(4*$AW69))*(W69-$AV69)+50</f>
        <v>7.9778030372368534</v>
      </c>
      <c r="W69" s="95">
        <v>10</v>
      </c>
      <c r="X69" s="96">
        <f t="shared" ref="X69:X132" si="34">(100/(4*$AW69))*(Y69-$AV69)+50</f>
        <v>48.84505589742934</v>
      </c>
      <c r="Y69" s="97">
        <v>50</v>
      </c>
      <c r="Z69" s="95">
        <f t="shared" ref="Z69:Z132" si="35">(100/(4*$AW69))*(AA69-$AV69)+50</f>
        <v>54.975143826458215</v>
      </c>
      <c r="AA69" s="95">
        <v>56</v>
      </c>
      <c r="AB69" s="96">
        <f t="shared" ref="AB69:AB132" si="36">(100/(4*$AW69))*(AC69-$AV69)+50</f>
        <v>28.4114294673331</v>
      </c>
      <c r="AC69" s="97">
        <v>30</v>
      </c>
      <c r="AD69" s="95">
        <f t="shared" ref="AD69:AD132" si="37">(100/(4*$AW69))*(AE69-$AV69)+50</f>
        <v>36.584880039371598</v>
      </c>
      <c r="AE69" s="95">
        <v>38</v>
      </c>
      <c r="AF69" s="96">
        <f t="shared" ref="AF69:AF132" si="38">(100/(4*$AW69))*(AG69-$AV69)+50</f>
        <v>58.040187790972652</v>
      </c>
      <c r="AG69" s="97">
        <v>59</v>
      </c>
      <c r="AH69" s="95">
        <f t="shared" ref="AH69:AH132" si="39">(100/(4*$AW69))*(AI69-$AV69)+50</f>
        <v>49.866737218934155</v>
      </c>
      <c r="AI69" s="95">
        <v>51</v>
      </c>
      <c r="AJ69" s="96">
        <f t="shared" ref="AJ69:AJ132" si="40">(100/(4*$AW69))*(AK69-$AV69)+50</f>
        <v>28.4114294673331</v>
      </c>
      <c r="AK69" s="97">
        <v>30</v>
      </c>
      <c r="AL69" s="95">
        <f t="shared" ref="AL69:AL132" si="41">(100/(4*$AW69))*(AM69-$AV69)+50</f>
        <v>67.235319684515957</v>
      </c>
      <c r="AM69" s="95">
        <v>68</v>
      </c>
      <c r="AN69" s="96">
        <f t="shared" ref="AN69:AN132" si="42">(100/(4*$AW69))*(AO69-$AV69)+50</f>
        <v>68.257001006020772</v>
      </c>
      <c r="AO69" s="97">
        <v>69</v>
      </c>
      <c r="AP69" s="95">
        <f t="shared" ref="AP69:AP132" si="43">(100/(4*$AW69))*(AQ69-$AV69)+50</f>
        <v>28.4114294673331</v>
      </c>
      <c r="AQ69" s="95">
        <v>30</v>
      </c>
      <c r="AR69" s="96">
        <f t="shared" ref="AR69:AR132" si="44">(100/(4*$AW69))*(AS69-$AV69)+50</f>
        <v>27.389748145828289</v>
      </c>
      <c r="AS69" s="99">
        <v>29</v>
      </c>
      <c r="AT69" s="95">
        <f t="shared" ref="AT69:AT132" si="45">(100/(4*$AW69))*(AU69-$AV69)+50</f>
        <v>50.88841854043897</v>
      </c>
      <c r="AU69" s="106">
        <v>52</v>
      </c>
      <c r="AV69" s="92">
        <f>'Exp_3 (Ann)'!Y69</f>
        <v>51.130434782608695</v>
      </c>
      <c r="AW69" s="79">
        <f>'Exp_3 (Ann)'!Z69</f>
        <v>24.469469563344902</v>
      </c>
    </row>
    <row r="70" spans="1:49" x14ac:dyDescent="0.2">
      <c r="A70" s="11" t="str">
        <f>'Exp_3 (All)'!A70</f>
        <v>RomeoJ_3_PckErr1</v>
      </c>
      <c r="B70" s="95">
        <f t="shared" si="23"/>
        <v>40.414990583948821</v>
      </c>
      <c r="C70" s="95">
        <v>19</v>
      </c>
      <c r="D70" s="96">
        <f t="shared" si="24"/>
        <v>79.691494685353945</v>
      </c>
      <c r="E70" s="96">
        <v>50</v>
      </c>
      <c r="F70" s="95">
        <f t="shared" si="25"/>
        <v>27.74515055123749</v>
      </c>
      <c r="G70" s="95">
        <v>9</v>
      </c>
      <c r="H70" s="96">
        <f t="shared" si="26"/>
        <v>34.080070567593154</v>
      </c>
      <c r="I70" s="97">
        <v>14</v>
      </c>
      <c r="J70" s="95">
        <f t="shared" si="27"/>
        <v>92.36133471806528</v>
      </c>
      <c r="K70" s="98">
        <v>60</v>
      </c>
      <c r="L70" s="96">
        <f t="shared" si="28"/>
        <v>27.74515055123749</v>
      </c>
      <c r="M70" s="97">
        <v>9</v>
      </c>
      <c r="N70" s="95">
        <f t="shared" si="29"/>
        <v>25.211182544695223</v>
      </c>
      <c r="O70" s="98">
        <v>7</v>
      </c>
      <c r="P70" s="96">
        <f t="shared" si="30"/>
        <v>89.827366711523013</v>
      </c>
      <c r="Q70" s="97">
        <v>58</v>
      </c>
      <c r="R70" s="95">
        <f t="shared" si="31"/>
        <v>86.026414701709612</v>
      </c>
      <c r="S70" s="95">
        <v>55</v>
      </c>
      <c r="T70" s="96">
        <f t="shared" si="32"/>
        <v>67.02165465264261</v>
      </c>
      <c r="U70" s="97">
        <v>40</v>
      </c>
      <c r="V70" s="95">
        <f t="shared" si="33"/>
        <v>27.74515055123749</v>
      </c>
      <c r="W70" s="95">
        <v>9</v>
      </c>
      <c r="X70" s="96">
        <f t="shared" si="34"/>
        <v>29.012134554508624</v>
      </c>
      <c r="Y70" s="97">
        <v>10</v>
      </c>
      <c r="Z70" s="95">
        <f t="shared" si="35"/>
        <v>53.084830616660149</v>
      </c>
      <c r="AA70" s="95">
        <v>29</v>
      </c>
      <c r="AB70" s="96">
        <f t="shared" si="36"/>
        <v>27.74515055123749</v>
      </c>
      <c r="AC70" s="97">
        <v>9</v>
      </c>
      <c r="AD70" s="95">
        <f t="shared" si="37"/>
        <v>26.478166547966357</v>
      </c>
      <c r="AE70" s="95">
        <v>8</v>
      </c>
      <c r="AF70" s="96">
        <f t="shared" si="38"/>
        <v>25.211182544695223</v>
      </c>
      <c r="AG70" s="97">
        <v>7</v>
      </c>
      <c r="AH70" s="95">
        <f t="shared" si="39"/>
        <v>54.351814619931282</v>
      </c>
      <c r="AI70" s="95">
        <v>30</v>
      </c>
      <c r="AJ70" s="96">
        <f t="shared" si="40"/>
        <v>40.414990583948821</v>
      </c>
      <c r="AK70" s="97">
        <v>19</v>
      </c>
      <c r="AL70" s="95">
        <f t="shared" si="41"/>
        <v>40.414990583948821</v>
      </c>
      <c r="AM70" s="95">
        <v>19</v>
      </c>
      <c r="AN70" s="96">
        <f t="shared" si="42"/>
        <v>98.696254734420947</v>
      </c>
      <c r="AO70" s="97">
        <v>65</v>
      </c>
      <c r="AP70" s="95">
        <f t="shared" si="43"/>
        <v>40.414990583948821</v>
      </c>
      <c r="AQ70" s="95">
        <v>19</v>
      </c>
      <c r="AR70" s="96">
        <f t="shared" si="44"/>
        <v>41.681974587219955</v>
      </c>
      <c r="AS70" s="99">
        <v>20</v>
      </c>
      <c r="AT70" s="95">
        <f t="shared" si="45"/>
        <v>74.623558672269411</v>
      </c>
      <c r="AU70" s="106">
        <v>46</v>
      </c>
      <c r="AV70" s="92">
        <f>'Exp_3 (Ann)'!Y70</f>
        <v>26.565217391304348</v>
      </c>
      <c r="AW70" s="79">
        <f>'Exp_3 (Ann)'!Z70</f>
        <v>19.731898694422608</v>
      </c>
    </row>
    <row r="71" spans="1:49" x14ac:dyDescent="0.2">
      <c r="A71" s="11" t="str">
        <f>'Exp_3 (All)'!A71</f>
        <v>RomeoJ_3_PckErr3</v>
      </c>
      <c r="B71" s="95">
        <f t="shared" si="23"/>
        <v>17.689277480546103</v>
      </c>
      <c r="C71" s="95">
        <v>29</v>
      </c>
      <c r="D71" s="96">
        <f t="shared" si="24"/>
        <v>64.575499433065943</v>
      </c>
      <c r="E71" s="96">
        <v>69</v>
      </c>
      <c r="F71" s="95">
        <f t="shared" si="25"/>
        <v>30.58298851748906</v>
      </c>
      <c r="G71" s="95">
        <v>40</v>
      </c>
      <c r="H71" s="96">
        <f t="shared" si="26"/>
        <v>66.919810530691933</v>
      </c>
      <c r="I71" s="97">
        <v>71</v>
      </c>
      <c r="J71" s="95">
        <f t="shared" si="27"/>
        <v>83.329988214073893</v>
      </c>
      <c r="K71" s="98">
        <v>85</v>
      </c>
      <c r="L71" s="96">
        <f t="shared" si="28"/>
        <v>100.91232144626883</v>
      </c>
      <c r="M71" s="97">
        <v>100</v>
      </c>
      <c r="N71" s="95">
        <f t="shared" si="29"/>
        <v>42.304544005619022</v>
      </c>
      <c r="O71" s="98">
        <v>50</v>
      </c>
      <c r="P71" s="96">
        <f t="shared" si="30"/>
        <v>61.059032786626958</v>
      </c>
      <c r="Q71" s="97">
        <v>66</v>
      </c>
      <c r="R71" s="95">
        <f t="shared" si="31"/>
        <v>78.641366018821898</v>
      </c>
      <c r="S71" s="95">
        <v>81</v>
      </c>
      <c r="T71" s="96">
        <f t="shared" si="32"/>
        <v>29.410832968676061</v>
      </c>
      <c r="U71" s="97">
        <v>39</v>
      </c>
      <c r="V71" s="95">
        <f t="shared" si="33"/>
        <v>7.1398775412291329</v>
      </c>
      <c r="W71" s="95">
        <v>20</v>
      </c>
      <c r="X71" s="96">
        <f t="shared" si="34"/>
        <v>41.132388456806027</v>
      </c>
      <c r="Y71" s="97">
        <v>49</v>
      </c>
      <c r="Z71" s="95">
        <f t="shared" si="35"/>
        <v>55.198255042561982</v>
      </c>
      <c r="AA71" s="95">
        <v>61</v>
      </c>
      <c r="AB71" s="96">
        <f t="shared" si="36"/>
        <v>5.9677219924161378</v>
      </c>
      <c r="AC71" s="97">
        <v>19</v>
      </c>
      <c r="AD71" s="95">
        <f t="shared" si="37"/>
        <v>35.271610712741044</v>
      </c>
      <c r="AE71" s="95">
        <v>44</v>
      </c>
      <c r="AF71" s="96">
        <f t="shared" si="38"/>
        <v>64.575499433065943</v>
      </c>
      <c r="AG71" s="97">
        <v>69</v>
      </c>
      <c r="AH71" s="95">
        <f t="shared" si="39"/>
        <v>54.026099493748987</v>
      </c>
      <c r="AI71" s="95">
        <v>60</v>
      </c>
      <c r="AJ71" s="96">
        <f t="shared" si="40"/>
        <v>42.304544005619022</v>
      </c>
      <c r="AK71" s="97">
        <v>50</v>
      </c>
      <c r="AL71" s="95">
        <f t="shared" si="41"/>
        <v>30.58298851748906</v>
      </c>
      <c r="AM71" s="95">
        <v>40</v>
      </c>
      <c r="AN71" s="96">
        <f t="shared" si="42"/>
        <v>84.502143762886888</v>
      </c>
      <c r="AO71" s="97">
        <v>86</v>
      </c>
      <c r="AP71" s="95">
        <f t="shared" si="43"/>
        <v>65.747654981878952</v>
      </c>
      <c r="AQ71" s="95">
        <v>70</v>
      </c>
      <c r="AR71" s="96">
        <f t="shared" si="44"/>
        <v>29.410832968676061</v>
      </c>
      <c r="AS71" s="99">
        <v>39</v>
      </c>
      <c r="AT71" s="95">
        <f t="shared" si="45"/>
        <v>58.714721689000967</v>
      </c>
      <c r="AU71" s="106">
        <v>64</v>
      </c>
      <c r="AV71" s="92">
        <f>'Exp_3 (Ann)'!Y71</f>
        <v>56.565217391304351</v>
      </c>
      <c r="AW71" s="79">
        <f>'Exp_3 (Ann)'!Z71</f>
        <v>21.328227320441119</v>
      </c>
    </row>
    <row r="72" spans="1:49" x14ac:dyDescent="0.2">
      <c r="A72" s="11" t="str">
        <f>'Exp_3 (All)'!A72</f>
        <v>RomeoJ_8_PckErr1</v>
      </c>
      <c r="B72" s="95">
        <f t="shared" si="23"/>
        <v>22.063292827630537</v>
      </c>
      <c r="C72" s="95">
        <v>21</v>
      </c>
      <c r="D72" s="96">
        <f t="shared" si="24"/>
        <v>47.379295762441892</v>
      </c>
      <c r="E72" s="96">
        <v>42</v>
      </c>
      <c r="F72" s="95">
        <f t="shared" si="25"/>
        <v>42.557199965334966</v>
      </c>
      <c r="G72" s="95">
        <v>38</v>
      </c>
      <c r="H72" s="96">
        <f t="shared" si="26"/>
        <v>30.501960472567657</v>
      </c>
      <c r="I72" s="97">
        <v>28</v>
      </c>
      <c r="J72" s="95">
        <f t="shared" si="27"/>
        <v>37.735104168228041</v>
      </c>
      <c r="K72" s="98">
        <v>34</v>
      </c>
      <c r="L72" s="96">
        <f t="shared" si="28"/>
        <v>117.2996848204923</v>
      </c>
      <c r="M72" s="97">
        <v>100</v>
      </c>
      <c r="N72" s="95">
        <f t="shared" si="29"/>
        <v>30.501960472567657</v>
      </c>
      <c r="O72" s="98">
        <v>28</v>
      </c>
      <c r="P72" s="96">
        <f t="shared" si="30"/>
        <v>53.406915508825548</v>
      </c>
      <c r="Q72" s="97">
        <v>47</v>
      </c>
      <c r="R72" s="95">
        <f t="shared" si="31"/>
        <v>81.133966342190362</v>
      </c>
      <c r="S72" s="95">
        <v>70</v>
      </c>
      <c r="T72" s="96">
        <f t="shared" si="32"/>
        <v>57.023487356655743</v>
      </c>
      <c r="U72" s="97">
        <v>50</v>
      </c>
      <c r="V72" s="95">
        <f t="shared" si="33"/>
        <v>41.351676016058235</v>
      </c>
      <c r="W72" s="95">
        <v>37</v>
      </c>
      <c r="X72" s="96">
        <f t="shared" si="34"/>
        <v>69.078726849423049</v>
      </c>
      <c r="Y72" s="97">
        <v>60</v>
      </c>
      <c r="Z72" s="95">
        <f t="shared" si="35"/>
        <v>25.679864675460731</v>
      </c>
      <c r="AA72" s="95">
        <v>24</v>
      </c>
      <c r="AB72" s="96">
        <f t="shared" si="36"/>
        <v>20.857768878353806</v>
      </c>
      <c r="AC72" s="97">
        <v>20</v>
      </c>
      <c r="AD72" s="95">
        <f t="shared" si="37"/>
        <v>31.707484421844388</v>
      </c>
      <c r="AE72" s="95">
        <v>29</v>
      </c>
      <c r="AF72" s="96">
        <f t="shared" si="38"/>
        <v>71.489774747976512</v>
      </c>
      <c r="AG72" s="97">
        <v>62</v>
      </c>
      <c r="AH72" s="95">
        <f t="shared" si="39"/>
        <v>57.023487356655743</v>
      </c>
      <c r="AI72" s="95">
        <v>50</v>
      </c>
      <c r="AJ72" s="96">
        <f t="shared" si="40"/>
        <v>20.857768878353806</v>
      </c>
      <c r="AK72" s="97">
        <v>20</v>
      </c>
      <c r="AL72" s="95">
        <f t="shared" si="41"/>
        <v>57.023487356655743</v>
      </c>
      <c r="AM72" s="95">
        <v>50</v>
      </c>
      <c r="AN72" s="96">
        <f t="shared" si="42"/>
        <v>99.21682558134134</v>
      </c>
      <c r="AO72" s="97">
        <v>85</v>
      </c>
      <c r="AP72" s="95">
        <f t="shared" si="43"/>
        <v>31.707484421844388</v>
      </c>
      <c r="AQ72" s="95">
        <v>29</v>
      </c>
      <c r="AR72" s="96">
        <f t="shared" si="44"/>
        <v>57.023487356655743</v>
      </c>
      <c r="AS72" s="99">
        <v>50</v>
      </c>
      <c r="AT72" s="95">
        <f t="shared" si="45"/>
        <v>47.379295762441892</v>
      </c>
      <c r="AU72" s="106">
        <v>42</v>
      </c>
      <c r="AV72" s="92">
        <f>'Exp_3 (Ann)'!Y72</f>
        <v>44.173913043478258</v>
      </c>
      <c r="AW72" s="79">
        <f>'Exp_3 (Ann)'!Z72</f>
        <v>20.737870877637111</v>
      </c>
    </row>
    <row r="73" spans="1:49" x14ac:dyDescent="0.2">
      <c r="A73" s="11" t="str">
        <f>'Exp_3 (All)'!A73</f>
        <v>RomeoJ_8_PckErr3</v>
      </c>
      <c r="B73" s="95">
        <f t="shared" si="23"/>
        <v>24.740701921087929</v>
      </c>
      <c r="C73" s="95">
        <v>39</v>
      </c>
      <c r="D73" s="96">
        <f t="shared" si="24"/>
        <v>69.186024223873105</v>
      </c>
      <c r="E73" s="96">
        <v>81</v>
      </c>
      <c r="F73" s="95">
        <f t="shared" si="25"/>
        <v>36.381143476579282</v>
      </c>
      <c r="G73" s="95">
        <v>50</v>
      </c>
      <c r="H73" s="96">
        <f t="shared" si="26"/>
        <v>66.011358345102735</v>
      </c>
      <c r="I73" s="97">
        <v>78</v>
      </c>
      <c r="J73" s="95">
        <f t="shared" si="27"/>
        <v>85.059353617724952</v>
      </c>
      <c r="K73" s="98">
        <v>96</v>
      </c>
      <c r="L73" s="96">
        <f t="shared" si="28"/>
        <v>89.292241456085435</v>
      </c>
      <c r="M73" s="97">
        <v>100</v>
      </c>
      <c r="N73" s="95">
        <f t="shared" si="29"/>
        <v>20.507814082727435</v>
      </c>
      <c r="O73" s="98">
        <v>35</v>
      </c>
      <c r="P73" s="96">
        <f t="shared" si="30"/>
        <v>68.127802264282977</v>
      </c>
      <c r="Q73" s="97">
        <v>80</v>
      </c>
      <c r="R73" s="95">
        <f t="shared" si="31"/>
        <v>85.059353617724952</v>
      </c>
      <c r="S73" s="95">
        <v>96</v>
      </c>
      <c r="T73" s="96">
        <f t="shared" si="32"/>
        <v>14.158482325186696</v>
      </c>
      <c r="U73" s="97">
        <v>29</v>
      </c>
      <c r="V73" s="95">
        <f t="shared" si="33"/>
        <v>24.740701921087929</v>
      </c>
      <c r="W73" s="95">
        <v>39</v>
      </c>
      <c r="X73" s="96">
        <f t="shared" si="34"/>
        <v>46.963363072480519</v>
      </c>
      <c r="Y73" s="97">
        <v>60</v>
      </c>
      <c r="Z73" s="95">
        <f t="shared" si="35"/>
        <v>59.662026587561996</v>
      </c>
      <c r="AA73" s="95">
        <v>72</v>
      </c>
      <c r="AB73" s="96">
        <f t="shared" si="36"/>
        <v>3.5762627292854603</v>
      </c>
      <c r="AC73" s="97">
        <v>19</v>
      </c>
      <c r="AD73" s="95">
        <f t="shared" si="37"/>
        <v>45.905141112890391</v>
      </c>
      <c r="AE73" s="95">
        <v>59</v>
      </c>
      <c r="AF73" s="96">
        <f t="shared" si="38"/>
        <v>51.196250910841009</v>
      </c>
      <c r="AG73" s="97">
        <v>64</v>
      </c>
      <c r="AH73" s="95">
        <f t="shared" si="39"/>
        <v>46.963363072480519</v>
      </c>
      <c r="AI73" s="95">
        <v>60</v>
      </c>
      <c r="AJ73" s="96">
        <f t="shared" si="40"/>
        <v>15.216704284776817</v>
      </c>
      <c r="AK73" s="97">
        <v>30</v>
      </c>
      <c r="AL73" s="95">
        <f t="shared" si="41"/>
        <v>62.836692466332366</v>
      </c>
      <c r="AM73" s="95">
        <v>75</v>
      </c>
      <c r="AN73" s="96">
        <f t="shared" si="42"/>
        <v>72.360690102643474</v>
      </c>
      <c r="AO73" s="97">
        <v>84</v>
      </c>
      <c r="AP73" s="95">
        <f t="shared" si="43"/>
        <v>78.710021860184213</v>
      </c>
      <c r="AQ73" s="95">
        <v>90</v>
      </c>
      <c r="AR73" s="96">
        <f t="shared" si="44"/>
        <v>36.381143476579282</v>
      </c>
      <c r="AS73" s="99">
        <v>50</v>
      </c>
      <c r="AT73" s="95">
        <f t="shared" si="45"/>
        <v>46.963363072480519</v>
      </c>
      <c r="AU73" s="106">
        <v>60</v>
      </c>
      <c r="AV73" s="92">
        <f>'Exp_3 (Ann)'!Y73</f>
        <v>62.869565217391305</v>
      </c>
      <c r="AW73" s="79">
        <f>'Exp_3 (Ann)'!Z73</f>
        <v>23.624533372642492</v>
      </c>
    </row>
    <row r="74" spans="1:49" x14ac:dyDescent="0.2">
      <c r="A74" s="11" t="str">
        <f>'Exp_3 (All)'!A74</f>
        <v>RomeoJ_10_PckErr1</v>
      </c>
      <c r="B74" s="95">
        <f t="shared" si="23"/>
        <v>23.972401593620742</v>
      </c>
      <c r="C74" s="95">
        <v>29</v>
      </c>
      <c r="D74" s="96">
        <f t="shared" si="24"/>
        <v>63.529764810364547</v>
      </c>
      <c r="E74" s="96">
        <v>59</v>
      </c>
      <c r="F74" s="95">
        <f t="shared" si="25"/>
        <v>51.662555845341409</v>
      </c>
      <c r="G74" s="95">
        <v>50</v>
      </c>
      <c r="H74" s="96">
        <f t="shared" si="26"/>
        <v>78.034131323170612</v>
      </c>
      <c r="I74" s="97">
        <v>70</v>
      </c>
      <c r="J74" s="95">
        <f t="shared" si="27"/>
        <v>70.122658679821853</v>
      </c>
      <c r="K74" s="98">
        <v>64</v>
      </c>
      <c r="L74" s="96">
        <f t="shared" si="28"/>
        <v>38.476768106426803</v>
      </c>
      <c r="M74" s="97">
        <v>40</v>
      </c>
      <c r="N74" s="95">
        <f t="shared" si="29"/>
        <v>10.78661385470614</v>
      </c>
      <c r="O74" s="98">
        <v>19</v>
      </c>
      <c r="P74" s="96">
        <f t="shared" si="30"/>
        <v>74.078395001496233</v>
      </c>
      <c r="Q74" s="97">
        <v>67</v>
      </c>
      <c r="R74" s="95">
        <f t="shared" si="31"/>
        <v>103.08712802710835</v>
      </c>
      <c r="S74" s="95">
        <v>89</v>
      </c>
      <c r="T74" s="96">
        <f t="shared" si="32"/>
        <v>50.343977071449949</v>
      </c>
      <c r="U74" s="97">
        <v>49</v>
      </c>
      <c r="V74" s="95">
        <f t="shared" si="33"/>
        <v>9.4680350808146798</v>
      </c>
      <c r="W74" s="95">
        <v>18</v>
      </c>
      <c r="X74" s="96">
        <f t="shared" si="34"/>
        <v>63.529764810364547</v>
      </c>
      <c r="Y74" s="97">
        <v>59</v>
      </c>
      <c r="Z74" s="95">
        <f t="shared" si="35"/>
        <v>51.662555845341409</v>
      </c>
      <c r="AA74" s="95">
        <v>50</v>
      </c>
      <c r="AB74" s="96">
        <f t="shared" si="36"/>
        <v>25.290980367512201</v>
      </c>
      <c r="AC74" s="97">
        <v>30</v>
      </c>
      <c r="AD74" s="95">
        <f t="shared" si="37"/>
        <v>41.113925654209723</v>
      </c>
      <c r="AE74" s="95">
        <v>42</v>
      </c>
      <c r="AF74" s="96">
        <f t="shared" si="38"/>
        <v>25.290980367512201</v>
      </c>
      <c r="AG74" s="97">
        <v>30</v>
      </c>
      <c r="AH74" s="95">
        <f t="shared" si="39"/>
        <v>51.662555845341409</v>
      </c>
      <c r="AI74" s="95">
        <v>50</v>
      </c>
      <c r="AJ74" s="96">
        <f t="shared" si="40"/>
        <v>10.78661385470614</v>
      </c>
      <c r="AK74" s="97">
        <v>19</v>
      </c>
      <c r="AL74" s="95">
        <f t="shared" si="41"/>
        <v>64.848343584256014</v>
      </c>
      <c r="AM74" s="95">
        <v>60</v>
      </c>
      <c r="AN74" s="96">
        <f t="shared" si="42"/>
        <v>78.034131323170612</v>
      </c>
      <c r="AO74" s="97">
        <v>70</v>
      </c>
      <c r="AP74" s="95">
        <f t="shared" si="43"/>
        <v>37.158189332535343</v>
      </c>
      <c r="AQ74" s="95">
        <v>39</v>
      </c>
      <c r="AR74" s="96">
        <f t="shared" si="44"/>
        <v>78.034131323170612</v>
      </c>
      <c r="AS74" s="99">
        <v>70</v>
      </c>
      <c r="AT74" s="95">
        <f t="shared" si="45"/>
        <v>49.025398297558482</v>
      </c>
      <c r="AU74" s="106">
        <v>48</v>
      </c>
      <c r="AV74" s="92">
        <f>'Exp_3 (Ann)'!Y74</f>
        <v>48.739130434782609</v>
      </c>
      <c r="AW74" s="79">
        <f>'Exp_3 (Ann)'!Z74</f>
        <v>18.95980770736864</v>
      </c>
    </row>
    <row r="75" spans="1:49" x14ac:dyDescent="0.2">
      <c r="A75" s="11" t="str">
        <f>'Exp_3 (All)'!A75</f>
        <v>RomeoJ_10_PckErr3</v>
      </c>
      <c r="B75" s="95">
        <f t="shared" si="23"/>
        <v>12.283555699488247</v>
      </c>
      <c r="C75" s="95">
        <v>30</v>
      </c>
      <c r="D75" s="96">
        <f t="shared" si="24"/>
        <v>59.875876936542987</v>
      </c>
      <c r="E75" s="96">
        <v>74</v>
      </c>
      <c r="F75" s="95">
        <f t="shared" si="25"/>
        <v>64.20245159445706</v>
      </c>
      <c r="G75" s="95">
        <v>78</v>
      </c>
      <c r="H75" s="96">
        <f t="shared" si="26"/>
        <v>42.569578304886718</v>
      </c>
      <c r="I75" s="97">
        <v>58</v>
      </c>
      <c r="J75" s="95">
        <f t="shared" si="27"/>
        <v>70.69231358132815</v>
      </c>
      <c r="K75" s="98">
        <v>84</v>
      </c>
      <c r="L75" s="96">
        <f t="shared" si="28"/>
        <v>87.998612212984426</v>
      </c>
      <c r="M75" s="97">
        <v>100</v>
      </c>
      <c r="N75" s="95">
        <f t="shared" si="29"/>
        <v>45.814509298322271</v>
      </c>
      <c r="O75" s="98">
        <v>61</v>
      </c>
      <c r="P75" s="96">
        <f t="shared" si="30"/>
        <v>53.386014949671889</v>
      </c>
      <c r="Q75" s="97">
        <v>68</v>
      </c>
      <c r="R75" s="95">
        <f t="shared" si="31"/>
        <v>78.263819232677776</v>
      </c>
      <c r="S75" s="95">
        <v>91</v>
      </c>
      <c r="T75" s="96">
        <f t="shared" si="32"/>
        <v>45.814509298322271</v>
      </c>
      <c r="U75" s="97">
        <v>61</v>
      </c>
      <c r="V75" s="95">
        <f t="shared" si="33"/>
        <v>20.936705015316381</v>
      </c>
      <c r="W75" s="95">
        <v>38</v>
      </c>
      <c r="X75" s="96">
        <f t="shared" si="34"/>
        <v>77.182175568199256</v>
      </c>
      <c r="Y75" s="97">
        <v>90</v>
      </c>
      <c r="Z75" s="95">
        <f t="shared" si="35"/>
        <v>45.814509298322271</v>
      </c>
      <c r="AA75" s="95">
        <v>61</v>
      </c>
      <c r="AB75" s="96">
        <f t="shared" si="36"/>
        <v>12.283555699488247</v>
      </c>
      <c r="AC75" s="97">
        <v>30</v>
      </c>
      <c r="AD75" s="95">
        <f t="shared" si="37"/>
        <v>57.712589607585954</v>
      </c>
      <c r="AE75" s="95">
        <v>72</v>
      </c>
      <c r="AF75" s="96">
        <f t="shared" si="38"/>
        <v>-9.3493175900820873</v>
      </c>
      <c r="AG75" s="97">
        <v>10</v>
      </c>
      <c r="AH75" s="95">
        <f t="shared" si="39"/>
        <v>55.549302278628922</v>
      </c>
      <c r="AI75" s="95">
        <v>70</v>
      </c>
      <c r="AJ75" s="96">
        <f t="shared" si="40"/>
        <v>24.181636008751934</v>
      </c>
      <c r="AK75" s="97">
        <v>41</v>
      </c>
      <c r="AL75" s="95">
        <f t="shared" si="41"/>
        <v>69.610669916849645</v>
      </c>
      <c r="AM75" s="95">
        <v>83</v>
      </c>
      <c r="AN75" s="96">
        <f t="shared" si="42"/>
        <v>83.672037555070347</v>
      </c>
      <c r="AO75" s="97">
        <v>96</v>
      </c>
      <c r="AP75" s="95">
        <f t="shared" si="43"/>
        <v>33.916428989058588</v>
      </c>
      <c r="AQ75" s="95">
        <v>50</v>
      </c>
      <c r="AR75" s="96">
        <f t="shared" si="44"/>
        <v>55.549302278628922</v>
      </c>
      <c r="AS75" s="99">
        <v>70</v>
      </c>
      <c r="AT75" s="95">
        <f t="shared" si="45"/>
        <v>62.03916426550002</v>
      </c>
      <c r="AU75" s="106">
        <v>76</v>
      </c>
      <c r="AV75" s="92">
        <f>'Exp_3 (Ann)'!Y75</f>
        <v>64.869565217391298</v>
      </c>
      <c r="AW75" s="79">
        <f>'Exp_3 (Ann)'!Z75</f>
        <v>23.112972248631461</v>
      </c>
    </row>
    <row r="76" spans="1:49" x14ac:dyDescent="0.2">
      <c r="A76" s="11" t="str">
        <f>'Exp_3 (All)'!A76</f>
        <v>RomeoJ_11_PckErr1</v>
      </c>
      <c r="B76" s="95">
        <f t="shared" si="23"/>
        <v>12.862197213430726</v>
      </c>
      <c r="C76" s="95">
        <v>30</v>
      </c>
      <c r="D76" s="96">
        <f t="shared" si="24"/>
        <v>65.345728033159972</v>
      </c>
      <c r="E76" s="96">
        <v>70</v>
      </c>
      <c r="F76" s="95">
        <f t="shared" si="25"/>
        <v>39.103962623295345</v>
      </c>
      <c r="G76" s="95">
        <v>50</v>
      </c>
      <c r="H76" s="96">
        <f t="shared" si="26"/>
        <v>50.912757057734424</v>
      </c>
      <c r="I76" s="97">
        <v>59</v>
      </c>
      <c r="J76" s="95">
        <f t="shared" si="27"/>
        <v>91.587493443024584</v>
      </c>
      <c r="K76" s="98">
        <v>90</v>
      </c>
      <c r="L76" s="96">
        <f t="shared" si="28"/>
        <v>78.466610738092271</v>
      </c>
      <c r="M76" s="97">
        <v>80</v>
      </c>
      <c r="N76" s="95">
        <f t="shared" si="29"/>
        <v>37.791874352802111</v>
      </c>
      <c r="O76" s="98">
        <v>49</v>
      </c>
      <c r="P76" s="96">
        <f t="shared" si="30"/>
        <v>37.791874352802111</v>
      </c>
      <c r="Q76" s="97">
        <v>49</v>
      </c>
      <c r="R76" s="95">
        <f t="shared" si="31"/>
        <v>65.345728033159972</v>
      </c>
      <c r="S76" s="95">
        <v>70</v>
      </c>
      <c r="T76" s="96">
        <f t="shared" si="32"/>
        <v>50.912757057734424</v>
      </c>
      <c r="U76" s="97">
        <v>59</v>
      </c>
      <c r="V76" s="95">
        <f t="shared" si="33"/>
        <v>-0.25868549150158771</v>
      </c>
      <c r="W76" s="95">
        <v>20</v>
      </c>
      <c r="X76" s="96">
        <f t="shared" si="34"/>
        <v>39.103962623295345</v>
      </c>
      <c r="Y76" s="97">
        <v>50</v>
      </c>
      <c r="Z76" s="95">
        <f t="shared" si="35"/>
        <v>35.167697811815657</v>
      </c>
      <c r="AA76" s="95">
        <v>47</v>
      </c>
      <c r="AB76" s="96">
        <f t="shared" si="36"/>
        <v>25.983079918363035</v>
      </c>
      <c r="AC76" s="97">
        <v>40</v>
      </c>
      <c r="AD76" s="95">
        <f t="shared" si="37"/>
        <v>52.224845328227659</v>
      </c>
      <c r="AE76" s="95">
        <v>60</v>
      </c>
      <c r="AF76" s="96">
        <f t="shared" si="38"/>
        <v>58.785286680693815</v>
      </c>
      <c r="AG76" s="97">
        <v>65</v>
      </c>
      <c r="AH76" s="95">
        <f t="shared" si="39"/>
        <v>81.090787279078739</v>
      </c>
      <c r="AI76" s="95">
        <v>82</v>
      </c>
      <c r="AJ76" s="96">
        <f t="shared" si="40"/>
        <v>11.550108942937491</v>
      </c>
      <c r="AK76" s="97">
        <v>29</v>
      </c>
      <c r="AL76" s="95">
        <f t="shared" si="41"/>
        <v>75.842434197105817</v>
      </c>
      <c r="AM76" s="95">
        <v>78</v>
      </c>
      <c r="AN76" s="96">
        <f t="shared" si="42"/>
        <v>85.027052090558442</v>
      </c>
      <c r="AO76" s="97">
        <v>85</v>
      </c>
      <c r="AP76" s="95">
        <f t="shared" si="43"/>
        <v>37.791874352802111</v>
      </c>
      <c r="AQ76" s="95">
        <v>49</v>
      </c>
      <c r="AR76" s="96">
        <f t="shared" si="44"/>
        <v>78.466610738092271</v>
      </c>
      <c r="AS76" s="99">
        <v>80</v>
      </c>
      <c r="AT76" s="95">
        <f t="shared" si="45"/>
        <v>39.103962623295345</v>
      </c>
      <c r="AU76" s="106">
        <v>50</v>
      </c>
      <c r="AV76" s="92">
        <f>'Exp_3 (Ann)'!Y76</f>
        <v>58.304347826086953</v>
      </c>
      <c r="AW76" s="79">
        <f>'Exp_3 (Ann)'!Z76</f>
        <v>19.0535961354202</v>
      </c>
    </row>
    <row r="77" spans="1:49" x14ac:dyDescent="0.2">
      <c r="A77" s="11" t="str">
        <f>'Exp_3 (All)'!A77</f>
        <v>RomeoJ_11_PckErr3</v>
      </c>
      <c r="B77" s="95">
        <f t="shared" si="23"/>
        <v>32.077951957438273</v>
      </c>
      <c r="C77" s="95">
        <v>59</v>
      </c>
      <c r="D77" s="96">
        <f t="shared" si="24"/>
        <v>70.153307035812404</v>
      </c>
      <c r="E77" s="96">
        <v>82</v>
      </c>
      <c r="F77" s="95">
        <f t="shared" si="25"/>
        <v>45.321553723829268</v>
      </c>
      <c r="G77" s="95">
        <v>67</v>
      </c>
      <c r="H77" s="96">
        <f t="shared" si="26"/>
        <v>43.666103503030399</v>
      </c>
      <c r="I77" s="97">
        <v>66</v>
      </c>
      <c r="J77" s="95">
        <f t="shared" si="27"/>
        <v>99.95141101019216</v>
      </c>
      <c r="K77" s="98">
        <v>100</v>
      </c>
      <c r="L77" s="96">
        <f t="shared" si="28"/>
        <v>68.497856815013535</v>
      </c>
      <c r="M77" s="97">
        <v>81</v>
      </c>
      <c r="N77" s="95">
        <f t="shared" si="29"/>
        <v>17.178899970248388</v>
      </c>
      <c r="O77" s="98">
        <v>50</v>
      </c>
      <c r="P77" s="96">
        <f t="shared" si="30"/>
        <v>56.909705269421401</v>
      </c>
      <c r="Q77" s="97">
        <v>74</v>
      </c>
      <c r="R77" s="95">
        <f t="shared" si="31"/>
        <v>75.119657698209039</v>
      </c>
      <c r="S77" s="95">
        <v>85</v>
      </c>
      <c r="T77" s="96">
        <f t="shared" si="32"/>
        <v>48.632454165427021</v>
      </c>
      <c r="U77" s="97">
        <v>69</v>
      </c>
      <c r="V77" s="95">
        <f t="shared" si="33"/>
        <v>65.186956373415782</v>
      </c>
      <c r="W77" s="95">
        <v>79</v>
      </c>
      <c r="X77" s="96">
        <f t="shared" si="34"/>
        <v>83.396908802203399</v>
      </c>
      <c r="Y77" s="97">
        <v>90</v>
      </c>
      <c r="Z77" s="95">
        <f t="shared" si="35"/>
        <v>8.9016488662540141</v>
      </c>
      <c r="AA77" s="95">
        <v>45</v>
      </c>
      <c r="AB77" s="96">
        <f t="shared" si="36"/>
        <v>15.523449749449512</v>
      </c>
      <c r="AC77" s="97">
        <v>49</v>
      </c>
      <c r="AD77" s="95">
        <f t="shared" si="37"/>
        <v>51.943354607024773</v>
      </c>
      <c r="AE77" s="95">
        <v>71</v>
      </c>
      <c r="AF77" s="96">
        <f t="shared" si="38"/>
        <v>51.943354607024773</v>
      </c>
      <c r="AG77" s="97">
        <v>71</v>
      </c>
      <c r="AH77" s="95">
        <f t="shared" si="39"/>
        <v>35.388852399036018</v>
      </c>
      <c r="AI77" s="95">
        <v>61</v>
      </c>
      <c r="AJ77" s="96">
        <f t="shared" si="40"/>
        <v>17.178899970248388</v>
      </c>
      <c r="AK77" s="97">
        <v>50</v>
      </c>
      <c r="AL77" s="95">
        <f t="shared" si="41"/>
        <v>55.254255048622525</v>
      </c>
      <c r="AM77" s="95">
        <v>73</v>
      </c>
      <c r="AN77" s="96">
        <f t="shared" si="42"/>
        <v>91.674159906197787</v>
      </c>
      <c r="AO77" s="97">
        <v>95</v>
      </c>
      <c r="AP77" s="95">
        <f t="shared" si="43"/>
        <v>50.287904386225897</v>
      </c>
      <c r="AQ77" s="95">
        <v>70</v>
      </c>
      <c r="AR77" s="96">
        <f t="shared" si="44"/>
        <v>17.178899970248388</v>
      </c>
      <c r="AS77" s="99">
        <v>50</v>
      </c>
      <c r="AT77" s="95">
        <f t="shared" si="45"/>
        <v>48.632454165427021</v>
      </c>
      <c r="AU77" s="106">
        <v>69</v>
      </c>
      <c r="AV77" s="92">
        <f>'Exp_3 (Ann)'!Y77</f>
        <v>69.826086956521735</v>
      </c>
      <c r="AW77" s="79">
        <f>'Exp_3 (Ann)'!Z77</f>
        <v>15.101631982588806</v>
      </c>
    </row>
    <row r="78" spans="1:49" x14ac:dyDescent="0.2">
      <c r="A78" s="11" t="str">
        <f>'Exp_3 (All)'!A78</f>
        <v>RomeoJ_12_PckErr1</v>
      </c>
      <c r="B78" s="95">
        <f t="shared" si="23"/>
        <v>3.4718412633156959</v>
      </c>
      <c r="C78" s="95">
        <v>18</v>
      </c>
      <c r="D78" s="96">
        <f t="shared" si="24"/>
        <v>70.189275860805651</v>
      </c>
      <c r="E78" s="96">
        <v>68</v>
      </c>
      <c r="F78" s="95">
        <f t="shared" si="25"/>
        <v>54.177091557408069</v>
      </c>
      <c r="G78" s="95">
        <v>56</v>
      </c>
      <c r="H78" s="96">
        <f t="shared" si="26"/>
        <v>44.836650713759468</v>
      </c>
      <c r="I78" s="97">
        <v>49</v>
      </c>
      <c r="J78" s="95">
        <f t="shared" si="27"/>
        <v>78.19536801250446</v>
      </c>
      <c r="K78" s="98">
        <v>74</v>
      </c>
      <c r="L78" s="96">
        <f t="shared" si="28"/>
        <v>72.857973244705249</v>
      </c>
      <c r="M78" s="97">
        <v>70</v>
      </c>
      <c r="N78" s="95">
        <f t="shared" si="29"/>
        <v>32.827512486211276</v>
      </c>
      <c r="O78" s="98">
        <v>40</v>
      </c>
      <c r="P78" s="96">
        <f t="shared" si="30"/>
        <v>62.183183709106864</v>
      </c>
      <c r="Q78" s="97">
        <v>62</v>
      </c>
      <c r="R78" s="95">
        <f t="shared" si="31"/>
        <v>84.867111472253441</v>
      </c>
      <c r="S78" s="95">
        <v>79</v>
      </c>
      <c r="T78" s="96">
        <f t="shared" si="32"/>
        <v>46.170999405709274</v>
      </c>
      <c r="U78" s="97">
        <v>50</v>
      </c>
      <c r="V78" s="95">
        <f t="shared" si="33"/>
        <v>3.4718412633156959</v>
      </c>
      <c r="W78" s="95">
        <v>18</v>
      </c>
      <c r="X78" s="96">
        <f t="shared" si="34"/>
        <v>72.857973244705249</v>
      </c>
      <c r="Y78" s="97">
        <v>70</v>
      </c>
      <c r="Z78" s="95">
        <f t="shared" si="35"/>
        <v>19.484025566713285</v>
      </c>
      <c r="AA78" s="95">
        <v>30</v>
      </c>
      <c r="AB78" s="96">
        <f t="shared" si="36"/>
        <v>32.827512486211276</v>
      </c>
      <c r="AC78" s="97">
        <v>40</v>
      </c>
      <c r="AD78" s="95">
        <f t="shared" si="37"/>
        <v>34.161861178161075</v>
      </c>
      <c r="AE78" s="95">
        <v>41</v>
      </c>
      <c r="AF78" s="96">
        <f t="shared" si="38"/>
        <v>72.857973244705249</v>
      </c>
      <c r="AG78" s="97">
        <v>70</v>
      </c>
      <c r="AH78" s="95">
        <f t="shared" si="39"/>
        <v>47.505348097659073</v>
      </c>
      <c r="AI78" s="95">
        <v>51</v>
      </c>
      <c r="AJ78" s="96">
        <f t="shared" si="40"/>
        <v>18.149676874763486</v>
      </c>
      <c r="AK78" s="97">
        <v>29</v>
      </c>
      <c r="AL78" s="95">
        <f t="shared" si="41"/>
        <v>84.867111472253441</v>
      </c>
      <c r="AM78" s="95">
        <v>79</v>
      </c>
      <c r="AN78" s="96">
        <f t="shared" si="42"/>
        <v>78.19536801250446</v>
      </c>
      <c r="AO78" s="97">
        <v>74</v>
      </c>
      <c r="AP78" s="95">
        <f t="shared" si="43"/>
        <v>31.493163794261477</v>
      </c>
      <c r="AQ78" s="95">
        <v>39</v>
      </c>
      <c r="AR78" s="96">
        <f t="shared" si="44"/>
        <v>46.170999405709274</v>
      </c>
      <c r="AS78" s="99">
        <v>50</v>
      </c>
      <c r="AT78" s="95">
        <f t="shared" si="45"/>
        <v>58.180137633257466</v>
      </c>
      <c r="AU78" s="106">
        <v>59</v>
      </c>
      <c r="AV78" s="92">
        <f>'Exp_3 (Ann)'!Y78</f>
        <v>52.869565217391305</v>
      </c>
      <c r="AW78" s="79">
        <f>'Exp_3 (Ann)'!Z78</f>
        <v>18.735732384515686</v>
      </c>
    </row>
    <row r="79" spans="1:49" x14ac:dyDescent="0.2">
      <c r="A79" s="11" t="str">
        <f>'Exp_3 (All)'!A79</f>
        <v>RomeoJ_12_PckErr3</v>
      </c>
      <c r="B79" s="95">
        <f t="shared" si="23"/>
        <v>-9.4774257098549981</v>
      </c>
      <c r="C79" s="95">
        <v>20</v>
      </c>
      <c r="D79" s="96">
        <f t="shared" si="24"/>
        <v>67.00912632582471</v>
      </c>
      <c r="E79" s="96">
        <v>81</v>
      </c>
      <c r="F79" s="95">
        <f t="shared" si="25"/>
        <v>40.677690379115298</v>
      </c>
      <c r="G79" s="95">
        <v>60</v>
      </c>
      <c r="H79" s="96">
        <f t="shared" si="26"/>
        <v>51.962591499133616</v>
      </c>
      <c r="I79" s="97">
        <v>69</v>
      </c>
      <c r="J79" s="95">
        <f t="shared" si="27"/>
        <v>90.832806468085593</v>
      </c>
      <c r="K79" s="98">
        <v>100</v>
      </c>
      <c r="L79" s="96">
        <f t="shared" si="28"/>
        <v>90.832806468085593</v>
      </c>
      <c r="M79" s="97">
        <v>100</v>
      </c>
      <c r="N79" s="95">
        <f t="shared" si="29"/>
        <v>40.677690379115298</v>
      </c>
      <c r="O79" s="98">
        <v>60</v>
      </c>
      <c r="P79" s="96">
        <f t="shared" si="30"/>
        <v>34.408300867994015</v>
      </c>
      <c r="Q79" s="97">
        <v>55</v>
      </c>
      <c r="R79" s="95">
        <f t="shared" si="31"/>
        <v>79.547905348067275</v>
      </c>
      <c r="S79" s="95">
        <v>91</v>
      </c>
      <c r="T79" s="96">
        <f t="shared" si="32"/>
        <v>41.931568281339558</v>
      </c>
      <c r="U79" s="97">
        <v>61</v>
      </c>
      <c r="V79" s="95">
        <f t="shared" si="33"/>
        <v>69.516882130273217</v>
      </c>
      <c r="W79" s="95">
        <v>83</v>
      </c>
      <c r="X79" s="96">
        <f t="shared" si="34"/>
        <v>53.21646940135787</v>
      </c>
      <c r="Y79" s="97">
        <v>70</v>
      </c>
      <c r="Z79" s="95">
        <f t="shared" si="35"/>
        <v>39.423812476891044</v>
      </c>
      <c r="AA79" s="95">
        <v>59</v>
      </c>
      <c r="AB79" s="96">
        <f t="shared" si="36"/>
        <v>3.061353312387574</v>
      </c>
      <c r="AC79" s="97">
        <v>30</v>
      </c>
      <c r="AD79" s="95">
        <f t="shared" si="37"/>
        <v>44.439324085788073</v>
      </c>
      <c r="AE79" s="95">
        <v>63</v>
      </c>
      <c r="AF79" s="96">
        <f t="shared" si="38"/>
        <v>55.724225205806391</v>
      </c>
      <c r="AG79" s="97">
        <v>72</v>
      </c>
      <c r="AH79" s="95">
        <f t="shared" si="39"/>
        <v>53.21646940135787</v>
      </c>
      <c r="AI79" s="95">
        <v>70</v>
      </c>
      <c r="AJ79" s="96">
        <f t="shared" si="40"/>
        <v>28.138911356872725</v>
      </c>
      <c r="AK79" s="97">
        <v>50</v>
      </c>
      <c r="AL79" s="95">
        <f t="shared" si="41"/>
        <v>53.21646940135787</v>
      </c>
      <c r="AM79" s="95">
        <v>70</v>
      </c>
      <c r="AN79" s="96">
        <f t="shared" si="42"/>
        <v>77.040149543618767</v>
      </c>
      <c r="AO79" s="97">
        <v>89</v>
      </c>
      <c r="AP79" s="95">
        <f t="shared" si="43"/>
        <v>28.138911356872725</v>
      </c>
      <c r="AQ79" s="95">
        <v>50</v>
      </c>
      <c r="AR79" s="96">
        <f t="shared" si="44"/>
        <v>40.677690379115298</v>
      </c>
      <c r="AS79" s="99">
        <v>60</v>
      </c>
      <c r="AT79" s="95">
        <f t="shared" si="45"/>
        <v>75.786271641394507</v>
      </c>
      <c r="AU79" s="106">
        <v>88</v>
      </c>
      <c r="AV79" s="92">
        <f>'Exp_3 (Ann)'!Y79</f>
        <v>67.434782608695656</v>
      </c>
      <c r="AW79" s="79">
        <f>'Exp_3 (Ann)'!Z79</f>
        <v>19.938145457107453</v>
      </c>
    </row>
    <row r="80" spans="1:49" x14ac:dyDescent="0.2">
      <c r="A80" s="11" t="str">
        <f>'Exp_3 (All)'!A80</f>
        <v>RomeoJ_14_PckErr1</v>
      </c>
      <c r="B80" s="95">
        <f t="shared" si="23"/>
        <v>-9.8013017849462827</v>
      </c>
      <c r="C80" s="95">
        <v>20</v>
      </c>
      <c r="D80" s="96">
        <f t="shared" si="24"/>
        <v>37.010127640306969</v>
      </c>
      <c r="E80" s="96">
        <v>54</v>
      </c>
      <c r="F80" s="95">
        <f t="shared" si="25"/>
        <v>50.778195118322628</v>
      </c>
      <c r="G80" s="95">
        <v>64</v>
      </c>
      <c r="H80" s="96">
        <f t="shared" si="26"/>
        <v>63.169455848536728</v>
      </c>
      <c r="I80" s="97">
        <v>73</v>
      </c>
      <c r="J80" s="95">
        <f t="shared" si="27"/>
        <v>65.923069344139861</v>
      </c>
      <c r="K80" s="98">
        <v>75</v>
      </c>
      <c r="L80" s="96">
        <f t="shared" si="28"/>
        <v>57.662228857330462</v>
      </c>
      <c r="M80" s="97">
        <v>69</v>
      </c>
      <c r="N80" s="95">
        <f t="shared" si="29"/>
        <v>45.270968127116362</v>
      </c>
      <c r="O80" s="98">
        <v>60</v>
      </c>
      <c r="P80" s="96">
        <f t="shared" si="30"/>
        <v>46.647774874917928</v>
      </c>
      <c r="Q80" s="97">
        <v>61</v>
      </c>
      <c r="R80" s="95">
        <f t="shared" si="31"/>
        <v>85.198363813361794</v>
      </c>
      <c r="S80" s="95">
        <v>89</v>
      </c>
      <c r="T80" s="96">
        <f t="shared" si="32"/>
        <v>32.879707396902269</v>
      </c>
      <c r="U80" s="97">
        <v>51</v>
      </c>
      <c r="V80" s="95">
        <f t="shared" si="33"/>
        <v>32.879707396902269</v>
      </c>
      <c r="W80" s="95">
        <v>51</v>
      </c>
      <c r="X80" s="96">
        <f t="shared" si="34"/>
        <v>72.807103083147695</v>
      </c>
      <c r="Y80" s="97">
        <v>80</v>
      </c>
      <c r="Z80" s="95">
        <f t="shared" si="35"/>
        <v>16.358026423283476</v>
      </c>
      <c r="AA80" s="95">
        <v>39</v>
      </c>
      <c r="AB80" s="96">
        <f t="shared" si="36"/>
        <v>17.734833171085043</v>
      </c>
      <c r="AC80" s="97">
        <v>40</v>
      </c>
      <c r="AD80" s="95">
        <f t="shared" si="37"/>
        <v>32.879707396902269</v>
      </c>
      <c r="AE80" s="95">
        <v>51</v>
      </c>
      <c r="AF80" s="96">
        <f t="shared" si="38"/>
        <v>52.155001866124195</v>
      </c>
      <c r="AG80" s="97">
        <v>65</v>
      </c>
      <c r="AH80" s="95">
        <f t="shared" si="39"/>
        <v>57.662228857330462</v>
      </c>
      <c r="AI80" s="95">
        <v>69</v>
      </c>
      <c r="AJ80" s="96">
        <f t="shared" si="40"/>
        <v>17.734833171085043</v>
      </c>
      <c r="AK80" s="97">
        <v>40</v>
      </c>
      <c r="AL80" s="95">
        <f t="shared" si="41"/>
        <v>70.053489587544561</v>
      </c>
      <c r="AM80" s="95">
        <v>78</v>
      </c>
      <c r="AN80" s="96">
        <f t="shared" si="42"/>
        <v>93.45920430017118</v>
      </c>
      <c r="AO80" s="97">
        <v>95</v>
      </c>
      <c r="AP80" s="95">
        <f t="shared" si="43"/>
        <v>72.807103083147695</v>
      </c>
      <c r="AQ80" s="95">
        <v>80</v>
      </c>
      <c r="AR80" s="96">
        <f t="shared" si="44"/>
        <v>71.430296335346128</v>
      </c>
      <c r="AS80" s="99">
        <v>79</v>
      </c>
      <c r="AT80" s="95">
        <f t="shared" si="45"/>
        <v>67.299876091941428</v>
      </c>
      <c r="AU80" s="106">
        <v>76</v>
      </c>
      <c r="AV80" s="92">
        <f>'Exp_3 (Ann)'!Y80</f>
        <v>63.434782608695649</v>
      </c>
      <c r="AW80" s="79">
        <f>'Exp_3 (Ann)'!Z80</f>
        <v>18.157958653179954</v>
      </c>
    </row>
    <row r="81" spans="1:49" x14ac:dyDescent="0.2">
      <c r="A81" s="11" t="str">
        <f>'Exp_3 (All)'!A81</f>
        <v>RomeoJ_14_PckErr3</v>
      </c>
      <c r="B81" s="95">
        <f t="shared" si="23"/>
        <v>19.0686931560187</v>
      </c>
      <c r="C81" s="98">
        <v>50</v>
      </c>
      <c r="D81" s="96">
        <f t="shared" si="24"/>
        <v>49.189300425460175</v>
      </c>
      <c r="E81" s="97">
        <v>71</v>
      </c>
      <c r="F81" s="95">
        <f t="shared" si="25"/>
        <v>39.149098002313011</v>
      </c>
      <c r="G81" s="98">
        <v>64</v>
      </c>
      <c r="H81" s="96">
        <f t="shared" si="26"/>
        <v>46.320671161703842</v>
      </c>
      <c r="I81" s="100">
        <v>69</v>
      </c>
      <c r="J81" s="95">
        <f t="shared" si="27"/>
        <v>69.269705271754489</v>
      </c>
      <c r="K81" s="98">
        <v>85</v>
      </c>
      <c r="L81" s="96">
        <f t="shared" si="28"/>
        <v>90.78442474992697</v>
      </c>
      <c r="M81" s="100">
        <v>100</v>
      </c>
      <c r="N81" s="95">
        <f t="shared" si="29"/>
        <v>4.7255468372370473</v>
      </c>
      <c r="O81" s="98">
        <v>40</v>
      </c>
      <c r="P81" s="96">
        <f t="shared" si="30"/>
        <v>53.492244321094667</v>
      </c>
      <c r="Q81" s="97">
        <v>74</v>
      </c>
      <c r="R81" s="95">
        <f t="shared" si="31"/>
        <v>79.309907694901653</v>
      </c>
      <c r="S81" s="95">
        <v>92</v>
      </c>
      <c r="T81" s="96">
        <f t="shared" si="32"/>
        <v>46.320671161703842</v>
      </c>
      <c r="U81" s="97">
        <v>69</v>
      </c>
      <c r="V81" s="95">
        <f t="shared" si="33"/>
        <v>90.78442474992697</v>
      </c>
      <c r="W81" s="95">
        <v>100</v>
      </c>
      <c r="X81" s="96">
        <f t="shared" si="34"/>
        <v>62.098132112363658</v>
      </c>
      <c r="Y81" s="97">
        <v>80</v>
      </c>
      <c r="Z81" s="95">
        <f t="shared" si="35"/>
        <v>31.977524842922186</v>
      </c>
      <c r="AA81" s="95">
        <v>59</v>
      </c>
      <c r="AB81" s="96">
        <f t="shared" si="36"/>
        <v>19.0686931560187</v>
      </c>
      <c r="AC81" s="97">
        <v>50</v>
      </c>
      <c r="AD81" s="95">
        <f t="shared" si="37"/>
        <v>23.371637051653195</v>
      </c>
      <c r="AE81" s="95">
        <v>53</v>
      </c>
      <c r="AF81" s="96">
        <f t="shared" si="38"/>
        <v>60.663817480485498</v>
      </c>
      <c r="AG81" s="97">
        <v>79</v>
      </c>
      <c r="AH81" s="95">
        <f t="shared" si="39"/>
        <v>73.572649167388988</v>
      </c>
      <c r="AI81" s="95">
        <v>88</v>
      </c>
      <c r="AJ81" s="96">
        <f t="shared" si="40"/>
        <v>19.0686931560187</v>
      </c>
      <c r="AK81" s="97">
        <v>50</v>
      </c>
      <c r="AL81" s="95">
        <f t="shared" si="41"/>
        <v>63.532446744241824</v>
      </c>
      <c r="AM81" s="95">
        <v>81</v>
      </c>
      <c r="AN81" s="96">
        <f t="shared" si="42"/>
        <v>82.178536958657986</v>
      </c>
      <c r="AO81" s="97">
        <v>94</v>
      </c>
      <c r="AP81" s="95">
        <f t="shared" si="43"/>
        <v>47.754985793582009</v>
      </c>
      <c r="AQ81" s="95">
        <v>70</v>
      </c>
      <c r="AR81" s="96">
        <f t="shared" si="44"/>
        <v>19.0686931560187</v>
      </c>
      <c r="AS81" s="99">
        <v>50</v>
      </c>
      <c r="AT81" s="95">
        <f t="shared" si="45"/>
        <v>59.229502848607332</v>
      </c>
      <c r="AU81" s="106">
        <v>78</v>
      </c>
      <c r="AV81" s="92">
        <f>'Exp_3 (Ann)'!Y81</f>
        <v>71.565217391304344</v>
      </c>
      <c r="AW81" s="79">
        <f>'Exp_3 (Ann)'!Z81</f>
        <v>17.429927468050515</v>
      </c>
    </row>
    <row r="82" spans="1:49" x14ac:dyDescent="0.2">
      <c r="A82" s="11" t="str">
        <f>'Exp_3 (All)'!A82</f>
        <v>RomeoJ_15_PckErr1</v>
      </c>
      <c r="B82" s="95">
        <f t="shared" si="23"/>
        <v>46.727887795545605</v>
      </c>
      <c r="C82" s="95">
        <v>69</v>
      </c>
      <c r="D82" s="96">
        <f t="shared" si="24"/>
        <v>51.069728989917785</v>
      </c>
      <c r="E82" s="96">
        <v>72</v>
      </c>
      <c r="F82" s="95">
        <f t="shared" si="25"/>
        <v>19.229560231188472</v>
      </c>
      <c r="G82" s="95">
        <v>50</v>
      </c>
      <c r="H82" s="96">
        <f t="shared" si="26"/>
        <v>56.858850582414021</v>
      </c>
      <c r="I82" s="97">
        <v>76</v>
      </c>
      <c r="J82" s="95">
        <f t="shared" si="27"/>
        <v>53.964289786165907</v>
      </c>
      <c r="K82" s="98">
        <v>74</v>
      </c>
      <c r="L82" s="96">
        <f t="shared" si="28"/>
        <v>91.593580137391456</v>
      </c>
      <c r="M82" s="97">
        <v>100</v>
      </c>
      <c r="N82" s="95">
        <f t="shared" si="29"/>
        <v>33.702364212429067</v>
      </c>
      <c r="O82" s="98">
        <v>60</v>
      </c>
      <c r="P82" s="96">
        <f t="shared" si="30"/>
        <v>39.491485804925304</v>
      </c>
      <c r="Q82" s="97">
        <v>64</v>
      </c>
      <c r="R82" s="95">
        <f t="shared" si="31"/>
        <v>72.778934961778674</v>
      </c>
      <c r="S82" s="95">
        <v>87</v>
      </c>
      <c r="T82" s="96">
        <f t="shared" si="32"/>
        <v>32.25508381430501</v>
      </c>
      <c r="U82" s="97">
        <v>59</v>
      </c>
      <c r="V82" s="95">
        <f t="shared" si="33"/>
        <v>-25.636132110657371</v>
      </c>
      <c r="W82" s="95">
        <v>19</v>
      </c>
      <c r="X82" s="96">
        <f t="shared" si="34"/>
        <v>77.120776156150853</v>
      </c>
      <c r="Y82" s="97">
        <v>90</v>
      </c>
      <c r="Z82" s="95">
        <f t="shared" si="35"/>
        <v>45.280607397421548</v>
      </c>
      <c r="AA82" s="95">
        <v>68</v>
      </c>
      <c r="AB82" s="96">
        <f t="shared" si="36"/>
        <v>19.229560231188472</v>
      </c>
      <c r="AC82" s="97">
        <v>50</v>
      </c>
      <c r="AD82" s="95">
        <f t="shared" si="37"/>
        <v>52.517009388041842</v>
      </c>
      <c r="AE82" s="95">
        <v>73</v>
      </c>
      <c r="AF82" s="96">
        <f t="shared" si="38"/>
        <v>62.647972174910265</v>
      </c>
      <c r="AG82" s="97">
        <v>80</v>
      </c>
      <c r="AH82" s="95">
        <f t="shared" si="39"/>
        <v>64.095252573034315</v>
      </c>
      <c r="AI82" s="95">
        <v>81</v>
      </c>
      <c r="AJ82" s="96">
        <f t="shared" si="40"/>
        <v>46.727887795545605</v>
      </c>
      <c r="AK82" s="97">
        <v>69</v>
      </c>
      <c r="AL82" s="95">
        <f t="shared" si="41"/>
        <v>61.200691776786201</v>
      </c>
      <c r="AM82" s="95">
        <v>79</v>
      </c>
      <c r="AN82" s="96">
        <f t="shared" si="42"/>
        <v>91.593580137391456</v>
      </c>
      <c r="AO82" s="97">
        <v>100</v>
      </c>
      <c r="AP82" s="95">
        <f t="shared" si="43"/>
        <v>48.175168193669663</v>
      </c>
      <c r="AQ82" s="95">
        <v>70</v>
      </c>
      <c r="AR82" s="96">
        <f t="shared" si="44"/>
        <v>61.200691776786201</v>
      </c>
      <c r="AS82" s="99">
        <v>79</v>
      </c>
      <c r="AT82" s="95">
        <f t="shared" si="45"/>
        <v>48.175168193669663</v>
      </c>
      <c r="AU82" s="106">
        <v>70</v>
      </c>
      <c r="AV82" s="92">
        <f>'Exp_3 (Ann)'!Y82</f>
        <v>71.260869565217391</v>
      </c>
      <c r="AW82" s="79">
        <f>'Exp_3 (Ann)'!Z82</f>
        <v>17.273777792060596</v>
      </c>
    </row>
    <row r="83" spans="1:49" x14ac:dyDescent="0.2">
      <c r="A83" s="11" t="str">
        <f>'Exp_3 (All)'!A83</f>
        <v>RomeoJ_15_PckErr3</v>
      </c>
      <c r="B83" s="95">
        <f t="shared" si="23"/>
        <v>20.705172109606771</v>
      </c>
      <c r="C83" s="95">
        <v>70</v>
      </c>
      <c r="D83" s="96">
        <f t="shared" si="24"/>
        <v>41.687972709300197</v>
      </c>
      <c r="E83" s="96">
        <v>79</v>
      </c>
      <c r="F83" s="95">
        <f t="shared" si="25"/>
        <v>32.3622835538809</v>
      </c>
      <c r="G83" s="95">
        <v>75</v>
      </c>
      <c r="H83" s="96">
        <f t="shared" si="26"/>
        <v>60.3393510201388</v>
      </c>
      <c r="I83" s="97">
        <v>87</v>
      </c>
      <c r="J83" s="95">
        <f t="shared" si="27"/>
        <v>90.647840775251524</v>
      </c>
      <c r="K83" s="98">
        <v>100</v>
      </c>
      <c r="L83" s="96">
        <f t="shared" si="28"/>
        <v>90.647840775251524</v>
      </c>
      <c r="M83" s="97">
        <v>100</v>
      </c>
      <c r="N83" s="95">
        <f t="shared" si="29"/>
        <v>25.36801668731642</v>
      </c>
      <c r="O83" s="98">
        <v>72</v>
      </c>
      <c r="P83" s="96">
        <f t="shared" si="30"/>
        <v>30.030861265026072</v>
      </c>
      <c r="Q83" s="97">
        <v>74</v>
      </c>
      <c r="R83" s="95">
        <f t="shared" si="31"/>
        <v>90.647840775251524</v>
      </c>
      <c r="S83" s="95">
        <v>100</v>
      </c>
      <c r="T83" s="96">
        <f t="shared" si="32"/>
        <v>41.687972709300197</v>
      </c>
      <c r="U83" s="97">
        <v>79</v>
      </c>
      <c r="V83" s="95">
        <f t="shared" si="33"/>
        <v>44.019394998155022</v>
      </c>
      <c r="W83" s="95">
        <v>80</v>
      </c>
      <c r="X83" s="96">
        <f t="shared" si="34"/>
        <v>69.665040175558104</v>
      </c>
      <c r="Y83" s="97">
        <v>91</v>
      </c>
      <c r="Z83" s="95">
        <f t="shared" si="35"/>
        <v>9.0480606653326419</v>
      </c>
      <c r="AA83" s="95">
        <v>65</v>
      </c>
      <c r="AB83" s="96">
        <f t="shared" si="36"/>
        <v>39.356550420445373</v>
      </c>
      <c r="AC83" s="97">
        <v>78</v>
      </c>
      <c r="AD83" s="95">
        <f t="shared" si="37"/>
        <v>25.36801668731642</v>
      </c>
      <c r="AE83" s="95">
        <v>72</v>
      </c>
      <c r="AF83" s="96">
        <f t="shared" si="38"/>
        <v>44.019394998155022</v>
      </c>
      <c r="AG83" s="97">
        <v>80</v>
      </c>
      <c r="AH83" s="95">
        <f t="shared" si="39"/>
        <v>46.350817287009846</v>
      </c>
      <c r="AI83" s="95">
        <v>81</v>
      </c>
      <c r="AJ83" s="96">
        <f t="shared" si="40"/>
        <v>20.705172109606771</v>
      </c>
      <c r="AK83" s="97">
        <v>70</v>
      </c>
      <c r="AL83" s="95">
        <f t="shared" si="41"/>
        <v>53.345084153574319</v>
      </c>
      <c r="AM83" s="95">
        <v>84</v>
      </c>
      <c r="AN83" s="96">
        <f t="shared" si="42"/>
        <v>78.990729330977402</v>
      </c>
      <c r="AO83" s="97">
        <v>95</v>
      </c>
      <c r="AP83" s="95">
        <f t="shared" si="43"/>
        <v>44.019394998155022</v>
      </c>
      <c r="AQ83" s="95">
        <v>80</v>
      </c>
      <c r="AR83" s="96">
        <f t="shared" si="44"/>
        <v>90.647840775251524</v>
      </c>
      <c r="AS83" s="99">
        <v>100</v>
      </c>
      <c r="AT83" s="95">
        <f t="shared" si="45"/>
        <v>60.3393510201388</v>
      </c>
      <c r="AU83" s="106">
        <v>87</v>
      </c>
      <c r="AV83" s="92">
        <f>'Exp_3 (Ann)'!Y83</f>
        <v>82.565217391304344</v>
      </c>
      <c r="AW83" s="79">
        <f>'Exp_3 (Ann)'!Z83</f>
        <v>10.723068111474472</v>
      </c>
    </row>
    <row r="84" spans="1:49" x14ac:dyDescent="0.2">
      <c r="A84" s="11" t="str">
        <f>'Exp_3 (All)'!A84</f>
        <v>Cactus_0</v>
      </c>
      <c r="B84" s="95">
        <f t="shared" si="23"/>
        <v>44.787139648573131</v>
      </c>
      <c r="C84" s="95">
        <v>0</v>
      </c>
      <c r="D84" s="96">
        <f t="shared" si="24"/>
        <v>44.787139648573131</v>
      </c>
      <c r="E84" s="96">
        <v>0</v>
      </c>
      <c r="F84" s="95">
        <f t="shared" si="25"/>
        <v>44.787139648573131</v>
      </c>
      <c r="G84" s="95">
        <v>0</v>
      </c>
      <c r="H84" s="96">
        <f t="shared" si="26"/>
        <v>44.787139648573131</v>
      </c>
      <c r="I84" s="97">
        <v>0</v>
      </c>
      <c r="J84" s="95">
        <f t="shared" si="27"/>
        <v>44.787139648573131</v>
      </c>
      <c r="K84" s="98">
        <v>0</v>
      </c>
      <c r="L84" s="96">
        <f t="shared" si="28"/>
        <v>44.787139648573131</v>
      </c>
      <c r="M84" s="97">
        <v>0</v>
      </c>
      <c r="N84" s="95">
        <f t="shared" si="29"/>
        <v>44.787139648573131</v>
      </c>
      <c r="O84" s="98">
        <v>0</v>
      </c>
      <c r="P84" s="96">
        <f t="shared" si="30"/>
        <v>44.787139648573131</v>
      </c>
      <c r="Q84" s="97">
        <v>0</v>
      </c>
      <c r="R84" s="95">
        <f t="shared" si="31"/>
        <v>44.787139648573131</v>
      </c>
      <c r="S84" s="95">
        <v>0</v>
      </c>
      <c r="T84" s="96">
        <f t="shared" si="32"/>
        <v>44.787139648573131</v>
      </c>
      <c r="U84" s="97">
        <v>0</v>
      </c>
      <c r="V84" s="95">
        <f t="shared" si="33"/>
        <v>44.787139648573131</v>
      </c>
      <c r="W84" s="95">
        <v>0</v>
      </c>
      <c r="X84" s="96">
        <f t="shared" si="34"/>
        <v>44.787139648573131</v>
      </c>
      <c r="Y84" s="97">
        <v>0</v>
      </c>
      <c r="Z84" s="95">
        <f t="shared" si="35"/>
        <v>44.787139648573131</v>
      </c>
      <c r="AA84" s="95">
        <v>0</v>
      </c>
      <c r="AB84" s="96">
        <f t="shared" si="36"/>
        <v>44.787139648573131</v>
      </c>
      <c r="AC84" s="97">
        <v>0</v>
      </c>
      <c r="AD84" s="95">
        <f t="shared" si="37"/>
        <v>44.787139648573131</v>
      </c>
      <c r="AE84" s="95">
        <v>0</v>
      </c>
      <c r="AF84" s="96">
        <f t="shared" si="38"/>
        <v>44.787139648573131</v>
      </c>
      <c r="AG84" s="97">
        <v>0</v>
      </c>
      <c r="AH84" s="95">
        <f t="shared" si="39"/>
        <v>44.787139648573131</v>
      </c>
      <c r="AI84" s="95">
        <v>0</v>
      </c>
      <c r="AJ84" s="96">
        <f t="shared" si="40"/>
        <v>44.787139648573131</v>
      </c>
      <c r="AK84" s="97">
        <v>0</v>
      </c>
      <c r="AL84" s="95">
        <f t="shared" si="41"/>
        <v>44.787139648573131</v>
      </c>
      <c r="AM84" s="95">
        <v>0</v>
      </c>
      <c r="AN84" s="96">
        <f t="shared" si="42"/>
        <v>164.68292773139112</v>
      </c>
      <c r="AO84" s="97">
        <v>10</v>
      </c>
      <c r="AP84" s="95">
        <f t="shared" si="43"/>
        <v>44.787139648573131</v>
      </c>
      <c r="AQ84" s="95">
        <v>0</v>
      </c>
      <c r="AR84" s="96">
        <f t="shared" si="44"/>
        <v>44.787139648573131</v>
      </c>
      <c r="AS84" s="99">
        <v>0</v>
      </c>
      <c r="AT84" s="95">
        <f t="shared" si="45"/>
        <v>44.787139648573131</v>
      </c>
      <c r="AU84" s="106">
        <v>0</v>
      </c>
      <c r="AV84" s="92">
        <f>'Exp_3 (Ann)'!Y84</f>
        <v>0.43478260869565216</v>
      </c>
      <c r="AW84" s="79">
        <f>'Exp_3 (Ann)'!Z84</f>
        <v>2.0851441405707476</v>
      </c>
    </row>
    <row r="85" spans="1:49" x14ac:dyDescent="0.2">
      <c r="A85" s="11" t="str">
        <f>'Exp_3 (All)'!A85</f>
        <v>Cactus_3</v>
      </c>
      <c r="B85" s="95">
        <f t="shared" si="23"/>
        <v>30.457491941955244</v>
      </c>
      <c r="C85" s="95">
        <v>10</v>
      </c>
      <c r="D85" s="96">
        <f t="shared" si="24"/>
        <v>18.629131801559733</v>
      </c>
      <c r="E85" s="96">
        <v>0</v>
      </c>
      <c r="F85" s="95">
        <f t="shared" si="25"/>
        <v>18.629131801559733</v>
      </c>
      <c r="G85" s="95">
        <v>0</v>
      </c>
      <c r="H85" s="96">
        <f t="shared" si="26"/>
        <v>18.629131801559733</v>
      </c>
      <c r="I85" s="97">
        <v>0</v>
      </c>
      <c r="J85" s="95">
        <f t="shared" si="27"/>
        <v>65.942572363141778</v>
      </c>
      <c r="K85" s="98">
        <v>40</v>
      </c>
      <c r="L85" s="96">
        <f t="shared" si="28"/>
        <v>65.942572363141778</v>
      </c>
      <c r="M85" s="97">
        <v>40</v>
      </c>
      <c r="N85" s="95">
        <f t="shared" si="29"/>
        <v>48.200032152548509</v>
      </c>
      <c r="O85" s="98">
        <v>25</v>
      </c>
      <c r="P85" s="96">
        <f t="shared" si="30"/>
        <v>100.24481677028876</v>
      </c>
      <c r="Q85" s="97">
        <v>69</v>
      </c>
      <c r="R85" s="95">
        <f t="shared" si="31"/>
        <v>69.491080405260433</v>
      </c>
      <c r="S85" s="95">
        <v>43</v>
      </c>
      <c r="T85" s="96">
        <f t="shared" si="32"/>
        <v>64.759736349102226</v>
      </c>
      <c r="U85" s="97">
        <v>39</v>
      </c>
      <c r="V85" s="95">
        <f t="shared" si="33"/>
        <v>28.091819913876144</v>
      </c>
      <c r="W85" s="95">
        <v>8</v>
      </c>
      <c r="X85" s="96">
        <f t="shared" si="34"/>
        <v>54.114212222746268</v>
      </c>
      <c r="Y85" s="97">
        <v>30</v>
      </c>
      <c r="Z85" s="95">
        <f t="shared" si="35"/>
        <v>54.114212222746268</v>
      </c>
      <c r="AA85" s="95">
        <v>30</v>
      </c>
      <c r="AB85" s="96">
        <f t="shared" si="36"/>
        <v>30.457491941955244</v>
      </c>
      <c r="AC85" s="97">
        <v>10</v>
      </c>
      <c r="AD85" s="95">
        <f t="shared" si="37"/>
        <v>52.931376208706716</v>
      </c>
      <c r="AE85" s="95">
        <v>29</v>
      </c>
      <c r="AF85" s="96">
        <f t="shared" si="38"/>
        <v>41.103016068311206</v>
      </c>
      <c r="AG85" s="97">
        <v>19</v>
      </c>
      <c r="AH85" s="95">
        <f t="shared" si="39"/>
        <v>30.457491941955244</v>
      </c>
      <c r="AI85" s="95">
        <v>10</v>
      </c>
      <c r="AJ85" s="96">
        <f t="shared" si="40"/>
        <v>29.274655927915692</v>
      </c>
      <c r="AK85" s="97">
        <v>9</v>
      </c>
      <c r="AL85" s="95">
        <f t="shared" si="41"/>
        <v>76.58809648949773</v>
      </c>
      <c r="AM85" s="95">
        <v>49</v>
      </c>
      <c r="AN85" s="96">
        <f t="shared" si="42"/>
        <v>112.07317691068427</v>
      </c>
      <c r="AO85" s="97">
        <v>79</v>
      </c>
      <c r="AP85" s="95">
        <f t="shared" si="43"/>
        <v>54.114212222746268</v>
      </c>
      <c r="AQ85" s="95">
        <v>30</v>
      </c>
      <c r="AR85" s="96">
        <f t="shared" si="44"/>
        <v>30.457491941955244</v>
      </c>
      <c r="AS85" s="99">
        <v>10</v>
      </c>
      <c r="AT85" s="95">
        <f t="shared" si="45"/>
        <v>55.29704823678582</v>
      </c>
      <c r="AU85" s="106">
        <v>31</v>
      </c>
      <c r="AV85" s="92">
        <f>'Exp_3 (Ann)'!Y85</f>
        <v>26.521739130434781</v>
      </c>
      <c r="AW85" s="79">
        <f>'Exp_3 (Ann)'!Z85</f>
        <v>21.13564323648</v>
      </c>
    </row>
    <row r="86" spans="1:49" x14ac:dyDescent="0.2">
      <c r="A86" s="11" t="str">
        <f>'Exp_3 (All)'!A86</f>
        <v>Cactus_12</v>
      </c>
      <c r="B86" s="95">
        <f t="shared" si="23"/>
        <v>32.046087233339989</v>
      </c>
      <c r="C86" s="95">
        <v>20</v>
      </c>
      <c r="D86" s="96">
        <f t="shared" si="24"/>
        <v>68.91572952201679</v>
      </c>
      <c r="E86" s="96">
        <v>50</v>
      </c>
      <c r="F86" s="95">
        <f t="shared" si="25"/>
        <v>68.91572952201679</v>
      </c>
      <c r="G86" s="95">
        <v>50</v>
      </c>
      <c r="H86" s="96">
        <f t="shared" si="26"/>
        <v>54.167872606546069</v>
      </c>
      <c r="I86" s="97">
        <v>38</v>
      </c>
      <c r="J86" s="95">
        <f t="shared" si="27"/>
        <v>68.91572952201679</v>
      </c>
      <c r="K86" s="98">
        <v>50</v>
      </c>
      <c r="L86" s="96">
        <f t="shared" si="28"/>
        <v>7.4663257075554483</v>
      </c>
      <c r="M86" s="97">
        <v>0</v>
      </c>
      <c r="N86" s="95">
        <f t="shared" si="29"/>
        <v>12.382278012712355</v>
      </c>
      <c r="O86" s="98">
        <v>4</v>
      </c>
      <c r="P86" s="96">
        <f t="shared" si="30"/>
        <v>56.625848759124523</v>
      </c>
      <c r="Q86" s="97">
        <v>40</v>
      </c>
      <c r="R86" s="95">
        <f t="shared" si="31"/>
        <v>84.892574513776736</v>
      </c>
      <c r="S86" s="95">
        <v>63</v>
      </c>
      <c r="T86" s="96">
        <f t="shared" si="32"/>
        <v>54.167872606546069</v>
      </c>
      <c r="U86" s="97">
        <v>38</v>
      </c>
      <c r="V86" s="95">
        <f t="shared" si="33"/>
        <v>29.588111080761536</v>
      </c>
      <c r="W86" s="95">
        <v>18</v>
      </c>
      <c r="X86" s="96">
        <f t="shared" si="34"/>
        <v>44.335967996232256</v>
      </c>
      <c r="Y86" s="97">
        <v>30</v>
      </c>
      <c r="Z86" s="95">
        <f t="shared" si="35"/>
        <v>59.083824911702976</v>
      </c>
      <c r="AA86" s="95">
        <v>42</v>
      </c>
      <c r="AB86" s="96">
        <f t="shared" si="36"/>
        <v>44.335967996232256</v>
      </c>
      <c r="AC86" s="97">
        <v>30</v>
      </c>
      <c r="AD86" s="95">
        <f t="shared" si="37"/>
        <v>7.4663257075554483</v>
      </c>
      <c r="AE86" s="95">
        <v>0</v>
      </c>
      <c r="AF86" s="96">
        <f t="shared" si="38"/>
        <v>68.91572952201679</v>
      </c>
      <c r="AG86" s="97">
        <v>50</v>
      </c>
      <c r="AH86" s="95">
        <f t="shared" si="39"/>
        <v>32.046087233339989</v>
      </c>
      <c r="AI86" s="95">
        <v>20</v>
      </c>
      <c r="AJ86" s="96">
        <f t="shared" si="40"/>
        <v>33.275075309629216</v>
      </c>
      <c r="AK86" s="97">
        <v>21</v>
      </c>
      <c r="AL86" s="95">
        <f t="shared" si="41"/>
        <v>66.457753369438336</v>
      </c>
      <c r="AM86" s="95">
        <v>48</v>
      </c>
      <c r="AN86" s="96">
        <f t="shared" si="42"/>
        <v>111.93031219213974</v>
      </c>
      <c r="AO86" s="97">
        <v>85</v>
      </c>
      <c r="AP86" s="95">
        <f t="shared" si="43"/>
        <v>32.046087233339989</v>
      </c>
      <c r="AQ86" s="95">
        <v>20</v>
      </c>
      <c r="AR86" s="96">
        <f t="shared" si="44"/>
        <v>56.625848759124523</v>
      </c>
      <c r="AS86" s="99">
        <v>40</v>
      </c>
      <c r="AT86" s="95">
        <f t="shared" si="45"/>
        <v>55.396860682835296</v>
      </c>
      <c r="AU86" s="106">
        <v>39</v>
      </c>
      <c r="AV86" s="92">
        <f>'Exp_3 (Ann)'!Y86</f>
        <v>34.608695652173914</v>
      </c>
      <c r="AW86" s="79">
        <f>'Exp_3 (Ann)'!Z86</f>
        <v>20.341938609757971</v>
      </c>
    </row>
    <row r="87" spans="1:49" x14ac:dyDescent="0.2">
      <c r="A87" s="11" t="str">
        <f>'Exp_3 (All)'!A87</f>
        <v>Cactus_0_PckErr3</v>
      </c>
      <c r="B87" s="95">
        <f t="shared" si="23"/>
        <v>27.514642801468462</v>
      </c>
      <c r="C87" s="95">
        <v>10</v>
      </c>
      <c r="D87" s="96">
        <f t="shared" si="24"/>
        <v>116.02668458541902</v>
      </c>
      <c r="E87" s="96">
        <v>80</v>
      </c>
      <c r="F87" s="95">
        <f t="shared" si="25"/>
        <v>31.308016020780627</v>
      </c>
      <c r="G87" s="95">
        <v>13</v>
      </c>
      <c r="H87" s="96">
        <f t="shared" si="26"/>
        <v>61.65500177527796</v>
      </c>
      <c r="I87" s="97">
        <v>37</v>
      </c>
      <c r="J87" s="95">
        <f t="shared" si="27"/>
        <v>32.572473760551347</v>
      </c>
      <c r="K87" s="98">
        <v>14</v>
      </c>
      <c r="L87" s="96">
        <f t="shared" si="28"/>
        <v>26.250185061697739</v>
      </c>
      <c r="M87" s="97">
        <v>9</v>
      </c>
      <c r="N87" s="95">
        <f t="shared" si="29"/>
        <v>36.36584697986352</v>
      </c>
      <c r="O87" s="98">
        <v>17</v>
      </c>
      <c r="P87" s="96">
        <f t="shared" si="30"/>
        <v>64.183917254819406</v>
      </c>
      <c r="Q87" s="97">
        <v>39</v>
      </c>
      <c r="R87" s="95">
        <f t="shared" si="31"/>
        <v>103.3821071877118</v>
      </c>
      <c r="S87" s="95">
        <v>70</v>
      </c>
      <c r="T87" s="96">
        <f t="shared" si="32"/>
        <v>38.894762459404959</v>
      </c>
      <c r="U87" s="97">
        <v>19</v>
      </c>
      <c r="V87" s="95">
        <f t="shared" si="33"/>
        <v>18.663438623073404</v>
      </c>
      <c r="W87" s="95">
        <v>3</v>
      </c>
      <c r="X87" s="96">
        <f t="shared" si="34"/>
        <v>52.803797596882902</v>
      </c>
      <c r="Y87" s="97">
        <v>30</v>
      </c>
      <c r="Z87" s="95">
        <f t="shared" si="35"/>
        <v>62.919459515048679</v>
      </c>
      <c r="AA87" s="95">
        <v>38</v>
      </c>
      <c r="AB87" s="96">
        <f t="shared" si="36"/>
        <v>26.250185061697739</v>
      </c>
      <c r="AC87" s="97">
        <v>9</v>
      </c>
      <c r="AD87" s="95">
        <f t="shared" si="37"/>
        <v>62.919459515048679</v>
      </c>
      <c r="AE87" s="95">
        <v>38</v>
      </c>
      <c r="AF87" s="96">
        <f t="shared" si="38"/>
        <v>65.448374994590125</v>
      </c>
      <c r="AG87" s="97">
        <v>40</v>
      </c>
      <c r="AH87" s="95">
        <f t="shared" si="39"/>
        <v>38.894762459404959</v>
      </c>
      <c r="AI87" s="95">
        <v>19</v>
      </c>
      <c r="AJ87" s="96">
        <f t="shared" si="40"/>
        <v>27.514642801468462</v>
      </c>
      <c r="AK87" s="97">
        <v>10</v>
      </c>
      <c r="AL87" s="95">
        <f t="shared" si="41"/>
        <v>66.712832734360845</v>
      </c>
      <c r="AM87" s="95">
        <v>41</v>
      </c>
      <c r="AN87" s="96">
        <f t="shared" si="42"/>
        <v>51.539339857112182</v>
      </c>
      <c r="AO87" s="97">
        <v>29</v>
      </c>
      <c r="AP87" s="95">
        <f t="shared" si="43"/>
        <v>40.159220199175678</v>
      </c>
      <c r="AQ87" s="95">
        <v>20</v>
      </c>
      <c r="AR87" s="96">
        <f t="shared" si="44"/>
        <v>26.250185061697739</v>
      </c>
      <c r="AS87" s="99">
        <v>9</v>
      </c>
      <c r="AT87" s="95">
        <f t="shared" si="45"/>
        <v>71.770663693443737</v>
      </c>
      <c r="AU87" s="106">
        <v>45</v>
      </c>
      <c r="AV87" s="92">
        <f>'Exp_3 (Ann)'!Y87</f>
        <v>27.782608695652176</v>
      </c>
      <c r="AW87" s="79">
        <f>'Exp_3 (Ann)'!Z87</f>
        <v>19.771321107602319</v>
      </c>
    </row>
    <row r="88" spans="1:49" x14ac:dyDescent="0.2">
      <c r="A88" s="11" t="str">
        <f>'Exp_3 (All)'!A88</f>
        <v>Cactus_2_PckErr1</v>
      </c>
      <c r="B88" s="95">
        <f t="shared" si="23"/>
        <v>37.030575295267148</v>
      </c>
      <c r="C88" s="95">
        <v>8</v>
      </c>
      <c r="D88" s="96">
        <f t="shared" si="24"/>
        <v>113.51692611805062</v>
      </c>
      <c r="E88" s="96">
        <v>68</v>
      </c>
      <c r="F88" s="95">
        <f t="shared" si="25"/>
        <v>34.481030267841035</v>
      </c>
      <c r="G88" s="95">
        <v>6</v>
      </c>
      <c r="H88" s="96">
        <f t="shared" si="26"/>
        <v>65.075570596954421</v>
      </c>
      <c r="I88" s="97">
        <v>30</v>
      </c>
      <c r="J88" s="95">
        <f t="shared" si="27"/>
        <v>45.953982891258555</v>
      </c>
      <c r="K88" s="98">
        <v>15</v>
      </c>
      <c r="L88" s="96">
        <f t="shared" si="28"/>
        <v>52.327845459823841</v>
      </c>
      <c r="M88" s="97">
        <v>20</v>
      </c>
      <c r="N88" s="95">
        <f t="shared" si="29"/>
        <v>26.832395185562685</v>
      </c>
      <c r="O88" s="98">
        <v>0</v>
      </c>
      <c r="P88" s="96">
        <f t="shared" si="30"/>
        <v>122.44033371404203</v>
      </c>
      <c r="Q88" s="97">
        <v>75</v>
      </c>
      <c r="R88" s="95">
        <f t="shared" si="31"/>
        <v>49.778300432397728</v>
      </c>
      <c r="S88" s="95">
        <v>18</v>
      </c>
      <c r="T88" s="96">
        <f t="shared" si="32"/>
        <v>65.075570596954421</v>
      </c>
      <c r="U88" s="97">
        <v>30</v>
      </c>
      <c r="V88" s="95">
        <f t="shared" si="33"/>
        <v>26.832395185562685</v>
      </c>
      <c r="W88" s="95">
        <v>0</v>
      </c>
      <c r="X88" s="96">
        <f t="shared" si="34"/>
        <v>26.832395185562685</v>
      </c>
      <c r="Y88" s="97">
        <v>0</v>
      </c>
      <c r="Z88" s="95">
        <f t="shared" si="35"/>
        <v>57.426935514676074</v>
      </c>
      <c r="AA88" s="95">
        <v>24</v>
      </c>
      <c r="AB88" s="96">
        <f t="shared" si="36"/>
        <v>26.832395185562685</v>
      </c>
      <c r="AC88" s="97">
        <v>0</v>
      </c>
      <c r="AD88" s="95">
        <f t="shared" si="37"/>
        <v>29.381940212988802</v>
      </c>
      <c r="AE88" s="95">
        <v>2</v>
      </c>
      <c r="AF88" s="96">
        <f t="shared" si="38"/>
        <v>52.327845459823841</v>
      </c>
      <c r="AG88" s="97">
        <v>20</v>
      </c>
      <c r="AH88" s="95">
        <f t="shared" si="39"/>
        <v>35.755802781554095</v>
      </c>
      <c r="AI88" s="95">
        <v>7</v>
      </c>
      <c r="AJ88" s="96">
        <f t="shared" si="40"/>
        <v>51.053072946110788</v>
      </c>
      <c r="AK88" s="97">
        <v>19</v>
      </c>
      <c r="AL88" s="95">
        <f t="shared" si="41"/>
        <v>63.800798083241361</v>
      </c>
      <c r="AM88" s="95">
        <v>29</v>
      </c>
      <c r="AN88" s="96">
        <f t="shared" si="42"/>
        <v>45.953982891258555</v>
      </c>
      <c r="AO88" s="97">
        <v>15</v>
      </c>
      <c r="AP88" s="95">
        <f t="shared" si="43"/>
        <v>39.580120322693261</v>
      </c>
      <c r="AQ88" s="95">
        <v>10</v>
      </c>
      <c r="AR88" s="96">
        <f t="shared" si="44"/>
        <v>52.327845459823841</v>
      </c>
      <c r="AS88" s="99">
        <v>20</v>
      </c>
      <c r="AT88" s="95">
        <f t="shared" si="45"/>
        <v>29.381940212988802</v>
      </c>
      <c r="AU88" s="106">
        <v>2</v>
      </c>
      <c r="AV88" s="92">
        <f>'Exp_3 (Ann)'!Y88</f>
        <v>18.173913043478262</v>
      </c>
      <c r="AW88" s="79">
        <f>'Exp_3 (Ann)'!Z88</f>
        <v>19.611342205035431</v>
      </c>
    </row>
    <row r="89" spans="1:49" x14ac:dyDescent="0.2">
      <c r="A89" s="11" t="str">
        <f>'Exp_3 (All)'!A89</f>
        <v>Cactus_2_PckErr3</v>
      </c>
      <c r="B89" s="95">
        <f t="shared" si="23"/>
        <v>19.820796109237005</v>
      </c>
      <c r="C89" s="95">
        <v>20</v>
      </c>
      <c r="D89" s="96">
        <f t="shared" si="24"/>
        <v>94.00174002393689</v>
      </c>
      <c r="E89" s="96">
        <v>90</v>
      </c>
      <c r="F89" s="95">
        <f t="shared" si="25"/>
        <v>19.820796109237005</v>
      </c>
      <c r="G89" s="95">
        <v>20</v>
      </c>
      <c r="H89" s="96">
        <f t="shared" si="26"/>
        <v>39.955623743226973</v>
      </c>
      <c r="I89" s="97">
        <v>39</v>
      </c>
      <c r="J89" s="95">
        <f t="shared" si="27"/>
        <v>51.612629215536955</v>
      </c>
      <c r="K89" s="98">
        <v>50</v>
      </c>
      <c r="L89" s="96">
        <f t="shared" si="28"/>
        <v>83.404462321836903</v>
      </c>
      <c r="M89" s="97">
        <v>80</v>
      </c>
      <c r="N89" s="95">
        <f t="shared" si="29"/>
        <v>51.612629215536955</v>
      </c>
      <c r="O89" s="98">
        <v>50</v>
      </c>
      <c r="P89" s="96">
        <f t="shared" si="30"/>
        <v>72.807184619736915</v>
      </c>
      <c r="Q89" s="97">
        <v>70</v>
      </c>
      <c r="R89" s="95">
        <f t="shared" si="31"/>
        <v>92.942012253726887</v>
      </c>
      <c r="S89" s="95">
        <v>89</v>
      </c>
      <c r="T89" s="96">
        <f t="shared" si="32"/>
        <v>31.477801581546984</v>
      </c>
      <c r="U89" s="97">
        <v>31</v>
      </c>
      <c r="V89" s="95">
        <f t="shared" si="33"/>
        <v>39.955623743226973</v>
      </c>
      <c r="W89" s="95">
        <v>39</v>
      </c>
      <c r="X89" s="96">
        <f t="shared" si="34"/>
        <v>51.612629215536955</v>
      </c>
      <c r="Y89" s="97">
        <v>50</v>
      </c>
      <c r="Z89" s="95">
        <f t="shared" si="35"/>
        <v>31.477801581546984</v>
      </c>
      <c r="AA89" s="95">
        <v>31</v>
      </c>
      <c r="AB89" s="96">
        <f t="shared" si="36"/>
        <v>9.2235184071370213</v>
      </c>
      <c r="AC89" s="97">
        <v>10</v>
      </c>
      <c r="AD89" s="95">
        <f t="shared" si="37"/>
        <v>28.29861827091699</v>
      </c>
      <c r="AE89" s="95">
        <v>28</v>
      </c>
      <c r="AF89" s="96">
        <f t="shared" si="38"/>
        <v>73.866912389946918</v>
      </c>
      <c r="AG89" s="97">
        <v>71</v>
      </c>
      <c r="AH89" s="95">
        <f t="shared" si="39"/>
        <v>84.464190092046891</v>
      </c>
      <c r="AI89" s="95">
        <v>81</v>
      </c>
      <c r="AJ89" s="96">
        <f t="shared" si="40"/>
        <v>19.820796109237005</v>
      </c>
      <c r="AK89" s="97">
        <v>20</v>
      </c>
      <c r="AL89" s="95">
        <f t="shared" si="41"/>
        <v>72.807184619736915</v>
      </c>
      <c r="AM89" s="95">
        <v>70</v>
      </c>
      <c r="AN89" s="96">
        <f t="shared" si="42"/>
        <v>52.672356985746951</v>
      </c>
      <c r="AO89" s="97">
        <v>51</v>
      </c>
      <c r="AP89" s="95">
        <f t="shared" si="43"/>
        <v>51.612629215536955</v>
      </c>
      <c r="AQ89" s="95">
        <v>50</v>
      </c>
      <c r="AR89" s="96">
        <f t="shared" si="44"/>
        <v>41.015351513436968</v>
      </c>
      <c r="AS89" s="99">
        <v>40</v>
      </c>
      <c r="AT89" s="95">
        <f t="shared" si="45"/>
        <v>35.716712662386982</v>
      </c>
      <c r="AU89" s="106">
        <v>35</v>
      </c>
      <c r="AV89" s="92">
        <f>'Exp_3 (Ann)'!Y89</f>
        <v>48.478260869565219</v>
      </c>
      <c r="AW89" s="79">
        <f>'Exp_3 (Ann)'!Z89</f>
        <v>23.590964304961016</v>
      </c>
    </row>
    <row r="90" spans="1:49" x14ac:dyDescent="0.2">
      <c r="A90" s="11" t="str">
        <f>'Exp_3 (All)'!A90</f>
        <v>Cactus_3_PckErr1</v>
      </c>
      <c r="B90" s="95">
        <f t="shared" si="23"/>
        <v>23.918700217141929</v>
      </c>
      <c r="C90" s="95">
        <v>9</v>
      </c>
      <c r="D90" s="96">
        <f t="shared" si="24"/>
        <v>16.038635914931938</v>
      </c>
      <c r="E90" s="96">
        <v>1</v>
      </c>
      <c r="F90" s="95">
        <f t="shared" si="25"/>
        <v>26.873724330470676</v>
      </c>
      <c r="G90" s="95">
        <v>12</v>
      </c>
      <c r="H90" s="96">
        <f t="shared" si="26"/>
        <v>37.708812746009414</v>
      </c>
      <c r="I90" s="97">
        <v>23</v>
      </c>
      <c r="J90" s="95">
        <f t="shared" si="27"/>
        <v>70.214077992625633</v>
      </c>
      <c r="K90" s="98">
        <v>56</v>
      </c>
      <c r="L90" s="96">
        <f t="shared" si="28"/>
        <v>83.019182483716861</v>
      </c>
      <c r="M90" s="97">
        <v>69</v>
      </c>
      <c r="N90" s="95">
        <f t="shared" si="29"/>
        <v>23.918700217141929</v>
      </c>
      <c r="O90" s="98">
        <v>9</v>
      </c>
      <c r="P90" s="96">
        <f t="shared" si="30"/>
        <v>93.85427089925561</v>
      </c>
      <c r="Q90" s="97">
        <v>80</v>
      </c>
      <c r="R90" s="95">
        <f t="shared" si="31"/>
        <v>87.944222672598116</v>
      </c>
      <c r="S90" s="95">
        <v>74</v>
      </c>
      <c r="T90" s="96">
        <f t="shared" si="32"/>
        <v>53.468941350429397</v>
      </c>
      <c r="U90" s="97">
        <v>39</v>
      </c>
      <c r="V90" s="95">
        <f t="shared" si="33"/>
        <v>34.753788632680667</v>
      </c>
      <c r="W90" s="95">
        <v>20</v>
      </c>
      <c r="X90" s="96">
        <f t="shared" si="34"/>
        <v>54.453949388205643</v>
      </c>
      <c r="Y90" s="97">
        <v>40</v>
      </c>
      <c r="Z90" s="95">
        <f t="shared" si="35"/>
        <v>60.363997614863138</v>
      </c>
      <c r="AA90" s="95">
        <v>46</v>
      </c>
      <c r="AB90" s="96">
        <f t="shared" si="36"/>
        <v>24.903708254918175</v>
      </c>
      <c r="AC90" s="97">
        <v>10</v>
      </c>
      <c r="AD90" s="95">
        <f t="shared" si="37"/>
        <v>57.40897350153439</v>
      </c>
      <c r="AE90" s="95">
        <v>43</v>
      </c>
      <c r="AF90" s="96">
        <f t="shared" si="38"/>
        <v>63.319021728191885</v>
      </c>
      <c r="AG90" s="97">
        <v>49</v>
      </c>
      <c r="AH90" s="95">
        <f t="shared" si="39"/>
        <v>44.603869010443155</v>
      </c>
      <c r="AI90" s="95">
        <v>30</v>
      </c>
      <c r="AJ90" s="96">
        <f t="shared" si="40"/>
        <v>34.753788632680667</v>
      </c>
      <c r="AK90" s="97">
        <v>20</v>
      </c>
      <c r="AL90" s="95">
        <f t="shared" si="41"/>
        <v>64.304029765968139</v>
      </c>
      <c r="AM90" s="95">
        <v>50</v>
      </c>
      <c r="AN90" s="96">
        <f t="shared" si="42"/>
        <v>102.71934323924185</v>
      </c>
      <c r="AO90" s="97">
        <v>89</v>
      </c>
      <c r="AP90" s="95">
        <f t="shared" si="43"/>
        <v>34.753788632680667</v>
      </c>
      <c r="AQ90" s="95">
        <v>20</v>
      </c>
      <c r="AR90" s="96">
        <f t="shared" si="44"/>
        <v>23.918700217141929</v>
      </c>
      <c r="AS90" s="99">
        <v>9</v>
      </c>
      <c r="AT90" s="95">
        <f t="shared" si="45"/>
        <v>32.783772557128167</v>
      </c>
      <c r="AU90" s="106">
        <v>18</v>
      </c>
      <c r="AV90" s="92">
        <f>'Exp_3 (Ann)'!Y90</f>
        <v>35.478260869565219</v>
      </c>
      <c r="AW90" s="79">
        <f>'Exp_3 (Ann)'!Z90</f>
        <v>25.380503550448097</v>
      </c>
    </row>
    <row r="91" spans="1:49" x14ac:dyDescent="0.2">
      <c r="A91" s="11" t="str">
        <f>'Exp_3 (All)'!A91</f>
        <v>Cactus_3_PckErr3</v>
      </c>
      <c r="B91" s="95">
        <f t="shared" si="23"/>
        <v>20.700785861600512</v>
      </c>
      <c r="C91" s="95">
        <v>29</v>
      </c>
      <c r="D91" s="96">
        <f t="shared" si="24"/>
        <v>53.89693981151126</v>
      </c>
      <c r="E91" s="96">
        <v>59</v>
      </c>
      <c r="F91" s="95">
        <f t="shared" si="25"/>
        <v>25.126939721588613</v>
      </c>
      <c r="G91" s="95">
        <v>33</v>
      </c>
      <c r="H91" s="96">
        <f t="shared" si="26"/>
        <v>48.364247486526139</v>
      </c>
      <c r="I91" s="97">
        <v>54</v>
      </c>
      <c r="J91" s="95">
        <f t="shared" si="27"/>
        <v>59.429632136496387</v>
      </c>
      <c r="K91" s="98">
        <v>64</v>
      </c>
      <c r="L91" s="96">
        <f t="shared" si="28"/>
        <v>99.265016876389282</v>
      </c>
      <c r="M91" s="97">
        <v>100</v>
      </c>
      <c r="N91" s="95">
        <f t="shared" si="29"/>
        <v>9.635401211630267</v>
      </c>
      <c r="O91" s="98">
        <v>19</v>
      </c>
      <c r="P91" s="96">
        <f t="shared" si="30"/>
        <v>72.708093716460681</v>
      </c>
      <c r="Q91" s="97">
        <v>76</v>
      </c>
      <c r="R91" s="95">
        <f t="shared" si="31"/>
        <v>77.134247576448786</v>
      </c>
      <c r="S91" s="95">
        <v>80</v>
      </c>
      <c r="T91" s="96">
        <f t="shared" si="32"/>
        <v>42.831555161541012</v>
      </c>
      <c r="U91" s="97">
        <v>49</v>
      </c>
      <c r="V91" s="95">
        <f t="shared" si="33"/>
        <v>31.766170511570763</v>
      </c>
      <c r="W91" s="95">
        <v>39</v>
      </c>
      <c r="X91" s="96">
        <f t="shared" si="34"/>
        <v>76.027709111451756</v>
      </c>
      <c r="Y91" s="97">
        <v>79</v>
      </c>
      <c r="Z91" s="95">
        <f t="shared" si="35"/>
        <v>45.044632091535064</v>
      </c>
      <c r="AA91" s="95">
        <v>51</v>
      </c>
      <c r="AB91" s="96">
        <f t="shared" si="36"/>
        <v>11.848478141624312</v>
      </c>
      <c r="AC91" s="97">
        <v>21</v>
      </c>
      <c r="AD91" s="95">
        <f t="shared" si="37"/>
        <v>33.979247441564809</v>
      </c>
      <c r="AE91" s="95">
        <v>41</v>
      </c>
      <c r="AF91" s="96">
        <f t="shared" si="38"/>
        <v>21.807324326597538</v>
      </c>
      <c r="AG91" s="97">
        <v>30</v>
      </c>
      <c r="AH91" s="95">
        <f t="shared" si="39"/>
        <v>88.199632226419027</v>
      </c>
      <c r="AI91" s="95">
        <v>90</v>
      </c>
      <c r="AJ91" s="96">
        <f t="shared" si="40"/>
        <v>32.872708976567786</v>
      </c>
      <c r="AK91" s="97">
        <v>40</v>
      </c>
      <c r="AL91" s="95">
        <f t="shared" si="41"/>
        <v>72.708093716460681</v>
      </c>
      <c r="AM91" s="95">
        <v>76</v>
      </c>
      <c r="AN91" s="96">
        <f t="shared" si="42"/>
        <v>80.453862971439861</v>
      </c>
      <c r="AO91" s="97">
        <v>83</v>
      </c>
      <c r="AP91" s="95">
        <f t="shared" si="43"/>
        <v>55.003478276508282</v>
      </c>
      <c r="AQ91" s="95">
        <v>60</v>
      </c>
      <c r="AR91" s="96">
        <f t="shared" si="44"/>
        <v>43.938093626538034</v>
      </c>
      <c r="AS91" s="99">
        <v>50</v>
      </c>
      <c r="AT91" s="95">
        <f t="shared" si="45"/>
        <v>47.257709021529109</v>
      </c>
      <c r="AU91" s="106">
        <v>53</v>
      </c>
      <c r="AV91" s="92">
        <f>'Exp_3 (Ann)'!Y91</f>
        <v>55.478260869565219</v>
      </c>
      <c r="AW91" s="79">
        <f>'Exp_3 (Ann)'!Z91</f>
        <v>22.592978726742423</v>
      </c>
    </row>
    <row r="92" spans="1:49" x14ac:dyDescent="0.2">
      <c r="A92" s="11" t="str">
        <f>'Exp_3 (All)'!A92</f>
        <v>Cactus_8_PckErr1</v>
      </c>
      <c r="B92" s="95">
        <f t="shared" si="23"/>
        <v>35.400517652035994</v>
      </c>
      <c r="C92" s="95">
        <v>11</v>
      </c>
      <c r="D92" s="96">
        <f t="shared" si="24"/>
        <v>107.97010573330762</v>
      </c>
      <c r="E92" s="96">
        <v>70</v>
      </c>
      <c r="F92" s="95">
        <f t="shared" si="25"/>
        <v>41.550482743669185</v>
      </c>
      <c r="G92" s="95">
        <v>16</v>
      </c>
      <c r="H92" s="96">
        <f t="shared" si="26"/>
        <v>84.600238385101505</v>
      </c>
      <c r="I92" s="97">
        <v>51</v>
      </c>
      <c r="J92" s="95">
        <f t="shared" si="27"/>
        <v>71.070315183508484</v>
      </c>
      <c r="K92" s="98">
        <v>40</v>
      </c>
      <c r="L92" s="96">
        <f t="shared" si="28"/>
        <v>45.2404617986491</v>
      </c>
      <c r="M92" s="97">
        <v>19</v>
      </c>
      <c r="N92" s="95">
        <f t="shared" si="29"/>
        <v>32.940531615382724</v>
      </c>
      <c r="O92" s="98">
        <v>9</v>
      </c>
      <c r="P92" s="96">
        <f t="shared" si="30"/>
        <v>21.870594450442983</v>
      </c>
      <c r="Q92" s="97">
        <v>0</v>
      </c>
      <c r="R92" s="95">
        <f t="shared" si="31"/>
        <v>45.2404617986491</v>
      </c>
      <c r="S92" s="95">
        <v>19</v>
      </c>
      <c r="T92" s="96">
        <f t="shared" si="32"/>
        <v>58.770385000242115</v>
      </c>
      <c r="U92" s="97">
        <v>30</v>
      </c>
      <c r="V92" s="95">
        <f t="shared" si="33"/>
        <v>25.560573505422894</v>
      </c>
      <c r="W92" s="95">
        <v>3</v>
      </c>
      <c r="X92" s="96">
        <f t="shared" si="34"/>
        <v>46.470454816975732</v>
      </c>
      <c r="Y92" s="97">
        <v>20</v>
      </c>
      <c r="Z92" s="95">
        <f t="shared" si="35"/>
        <v>58.770385000242115</v>
      </c>
      <c r="AA92" s="95">
        <v>30</v>
      </c>
      <c r="AB92" s="96">
        <f t="shared" si="36"/>
        <v>32.940531615382724</v>
      </c>
      <c r="AC92" s="97">
        <v>9</v>
      </c>
      <c r="AD92" s="95">
        <f t="shared" si="37"/>
        <v>26.790566523749533</v>
      </c>
      <c r="AE92" s="95">
        <v>4</v>
      </c>
      <c r="AF92" s="96">
        <f t="shared" si="38"/>
        <v>106.74011271498098</v>
      </c>
      <c r="AG92" s="97">
        <v>69</v>
      </c>
      <c r="AH92" s="95">
        <f t="shared" si="39"/>
        <v>31.710538597056082</v>
      </c>
      <c r="AI92" s="95">
        <v>8</v>
      </c>
      <c r="AJ92" s="96">
        <f t="shared" si="40"/>
        <v>32.940531615382724</v>
      </c>
      <c r="AK92" s="97">
        <v>9</v>
      </c>
      <c r="AL92" s="95">
        <f t="shared" si="41"/>
        <v>39.090496707015909</v>
      </c>
      <c r="AM92" s="95">
        <v>14</v>
      </c>
      <c r="AN92" s="96">
        <f t="shared" si="42"/>
        <v>83.370245366774867</v>
      </c>
      <c r="AO92" s="97">
        <v>50</v>
      </c>
      <c r="AP92" s="95">
        <f t="shared" si="43"/>
        <v>31.710538597056082</v>
      </c>
      <c r="AQ92" s="95">
        <v>8</v>
      </c>
      <c r="AR92" s="96">
        <f t="shared" si="44"/>
        <v>32.940531615382724</v>
      </c>
      <c r="AS92" s="99">
        <v>9</v>
      </c>
      <c r="AT92" s="95">
        <f t="shared" si="45"/>
        <v>56.310398963588838</v>
      </c>
      <c r="AU92" s="106">
        <v>28</v>
      </c>
      <c r="AV92" s="92">
        <f>'Exp_3 (Ann)'!Y92</f>
        <v>22.869565217391305</v>
      </c>
      <c r="AW92" s="79">
        <f>'Exp_3 (Ann)'!Z92</f>
        <v>20.325318621736262</v>
      </c>
    </row>
    <row r="93" spans="1:49" x14ac:dyDescent="0.2">
      <c r="A93" s="11" t="str">
        <f>'Exp_3 (All)'!A93</f>
        <v>Cactus_8_PckErr3</v>
      </c>
      <c r="B93" s="95">
        <f t="shared" si="23"/>
        <v>28.208156544514921</v>
      </c>
      <c r="C93" s="95">
        <v>40</v>
      </c>
      <c r="D93" s="96">
        <f t="shared" si="24"/>
        <v>89.606675480344137</v>
      </c>
      <c r="E93" s="96">
        <v>89</v>
      </c>
      <c r="F93" s="95">
        <f t="shared" si="25"/>
        <v>13.171784560230215</v>
      </c>
      <c r="G93" s="95">
        <v>28</v>
      </c>
      <c r="H93" s="96">
        <f t="shared" si="26"/>
        <v>62.039993509155508</v>
      </c>
      <c r="I93" s="97">
        <v>67</v>
      </c>
      <c r="J93" s="95">
        <f t="shared" si="27"/>
        <v>64.546055506536291</v>
      </c>
      <c r="K93" s="98">
        <v>69</v>
      </c>
      <c r="L93" s="96">
        <f t="shared" si="28"/>
        <v>77.076365493440207</v>
      </c>
      <c r="M93" s="97">
        <v>79</v>
      </c>
      <c r="N93" s="95">
        <f t="shared" si="29"/>
        <v>14.424815558920614</v>
      </c>
      <c r="O93" s="98">
        <v>29</v>
      </c>
      <c r="P93" s="96">
        <f t="shared" si="30"/>
        <v>65.799086505226683</v>
      </c>
      <c r="Q93" s="97">
        <v>70</v>
      </c>
      <c r="R93" s="95">
        <f t="shared" si="31"/>
        <v>77.076365493440207</v>
      </c>
      <c r="S93" s="95">
        <v>79</v>
      </c>
      <c r="T93" s="96">
        <f t="shared" si="32"/>
        <v>53.26877651832276</v>
      </c>
      <c r="U93" s="97">
        <v>60</v>
      </c>
      <c r="V93" s="95">
        <f t="shared" si="33"/>
        <v>65.799086505226683</v>
      </c>
      <c r="W93" s="95">
        <v>70</v>
      </c>
      <c r="X93" s="96">
        <f t="shared" si="34"/>
        <v>28.208156544514921</v>
      </c>
      <c r="Y93" s="97">
        <v>40</v>
      </c>
      <c r="Z93" s="95">
        <f t="shared" si="35"/>
        <v>59.533931511774725</v>
      </c>
      <c r="AA93" s="95">
        <v>65</v>
      </c>
      <c r="AB93" s="96">
        <f t="shared" si="36"/>
        <v>14.424815558920614</v>
      </c>
      <c r="AC93" s="97">
        <v>29</v>
      </c>
      <c r="AD93" s="95">
        <f t="shared" si="37"/>
        <v>21.943001551062963</v>
      </c>
      <c r="AE93" s="95">
        <v>35</v>
      </c>
      <c r="AF93" s="96">
        <f t="shared" si="38"/>
        <v>62.039993509155508</v>
      </c>
      <c r="AG93" s="97">
        <v>67</v>
      </c>
      <c r="AH93" s="95">
        <f t="shared" si="39"/>
        <v>28.208156544514921</v>
      </c>
      <c r="AI93" s="95">
        <v>40</v>
      </c>
      <c r="AJ93" s="96">
        <f t="shared" si="40"/>
        <v>15.677846557611005</v>
      </c>
      <c r="AK93" s="97">
        <v>30</v>
      </c>
      <c r="AL93" s="95">
        <f t="shared" si="41"/>
        <v>65.799086505226683</v>
      </c>
      <c r="AM93" s="95">
        <v>70</v>
      </c>
      <c r="AN93" s="96">
        <f t="shared" si="42"/>
        <v>83.341520486892165</v>
      </c>
      <c r="AO93" s="97">
        <v>84</v>
      </c>
      <c r="AP93" s="95">
        <f t="shared" si="43"/>
        <v>78.329396492130599</v>
      </c>
      <c r="AQ93" s="95">
        <v>80</v>
      </c>
      <c r="AR93" s="96">
        <f t="shared" si="44"/>
        <v>40.738466531418844</v>
      </c>
      <c r="AS93" s="99">
        <v>50</v>
      </c>
      <c r="AT93" s="95">
        <f t="shared" si="45"/>
        <v>40.738466531418844</v>
      </c>
      <c r="AU93" s="106">
        <v>50</v>
      </c>
      <c r="AV93" s="92">
        <f>'Exp_3 (Ann)'!Y93</f>
        <v>57.391304347826086</v>
      </c>
      <c r="AW93" s="79">
        <f>'Exp_3 (Ann)'!Z93</f>
        <v>19.951621329503261</v>
      </c>
    </row>
    <row r="94" spans="1:49" x14ac:dyDescent="0.2">
      <c r="A94" s="11" t="str">
        <f>'Exp_3 (All)'!A94</f>
        <v>Cactus_10_PckErr1</v>
      </c>
      <c r="B94" s="95">
        <f t="shared" si="23"/>
        <v>15.124682950222038</v>
      </c>
      <c r="C94" s="95">
        <v>10</v>
      </c>
      <c r="D94" s="96">
        <f t="shared" si="24"/>
        <v>81.500286367541378</v>
      </c>
      <c r="E94" s="96">
        <v>69</v>
      </c>
      <c r="F94" s="95">
        <f t="shared" si="25"/>
        <v>17.374703405046425</v>
      </c>
      <c r="G94" s="95">
        <v>12</v>
      </c>
      <c r="H94" s="96">
        <f t="shared" si="26"/>
        <v>60.125092046709732</v>
      </c>
      <c r="I94" s="97">
        <v>50</v>
      </c>
      <c r="J94" s="95">
        <f t="shared" si="27"/>
        <v>48.87498977258781</v>
      </c>
      <c r="K94" s="98">
        <v>40</v>
      </c>
      <c r="L94" s="96">
        <f t="shared" si="28"/>
        <v>13.999672722809848</v>
      </c>
      <c r="M94" s="97">
        <v>9</v>
      </c>
      <c r="N94" s="95">
        <f t="shared" si="29"/>
        <v>44.374948862939036</v>
      </c>
      <c r="O94" s="98">
        <v>36</v>
      </c>
      <c r="P94" s="96">
        <f t="shared" si="30"/>
        <v>62.375112501534119</v>
      </c>
      <c r="Q94" s="97">
        <v>52</v>
      </c>
      <c r="R94" s="95">
        <f t="shared" si="31"/>
        <v>96.125419323899877</v>
      </c>
      <c r="S94" s="95">
        <v>82</v>
      </c>
      <c r="T94" s="96">
        <f t="shared" si="32"/>
        <v>46.624969317763423</v>
      </c>
      <c r="U94" s="97">
        <v>38</v>
      </c>
      <c r="V94" s="95">
        <f t="shared" si="33"/>
        <v>25.24977499693177</v>
      </c>
      <c r="W94" s="95">
        <v>19</v>
      </c>
      <c r="X94" s="96">
        <f t="shared" si="34"/>
        <v>48.87498977258781</v>
      </c>
      <c r="Y94" s="97">
        <v>40</v>
      </c>
      <c r="Z94" s="95">
        <f t="shared" si="35"/>
        <v>75.875235230480428</v>
      </c>
      <c r="AA94" s="95">
        <v>64</v>
      </c>
      <c r="AB94" s="96">
        <f t="shared" si="36"/>
        <v>25.24977499693177</v>
      </c>
      <c r="AC94" s="97">
        <v>19</v>
      </c>
      <c r="AD94" s="95">
        <f t="shared" si="37"/>
        <v>56.750061364473154</v>
      </c>
      <c r="AE94" s="95">
        <v>47</v>
      </c>
      <c r="AF94" s="96">
        <f t="shared" si="38"/>
        <v>37.624887498465881</v>
      </c>
      <c r="AG94" s="97">
        <v>30</v>
      </c>
      <c r="AH94" s="95">
        <f t="shared" si="39"/>
        <v>36.499877271053691</v>
      </c>
      <c r="AI94" s="95">
        <v>29</v>
      </c>
      <c r="AJ94" s="96">
        <f t="shared" si="40"/>
        <v>15.124682950222038</v>
      </c>
      <c r="AK94" s="97">
        <v>10</v>
      </c>
      <c r="AL94" s="95">
        <f t="shared" si="41"/>
        <v>73.625214775656033</v>
      </c>
      <c r="AM94" s="95">
        <v>62</v>
      </c>
      <c r="AN94" s="96">
        <f t="shared" si="42"/>
        <v>96.125419323899877</v>
      </c>
      <c r="AO94" s="97">
        <v>82</v>
      </c>
      <c r="AP94" s="95">
        <f t="shared" si="43"/>
        <v>70.250184093419463</v>
      </c>
      <c r="AQ94" s="95">
        <v>59</v>
      </c>
      <c r="AR94" s="96">
        <f t="shared" si="44"/>
        <v>60.125092046709732</v>
      </c>
      <c r="AS94" s="99">
        <v>50</v>
      </c>
      <c r="AT94" s="95">
        <f t="shared" si="45"/>
        <v>42.124928408114656</v>
      </c>
      <c r="AU94" s="106">
        <v>34</v>
      </c>
      <c r="AV94" s="92">
        <f>'Exp_3 (Ann)'!Y94</f>
        <v>41</v>
      </c>
      <c r="AW94" s="79">
        <f>'Exp_3 (Ann)'!Z94</f>
        <v>22.22202020110192</v>
      </c>
    </row>
    <row r="95" spans="1:49" x14ac:dyDescent="0.2">
      <c r="A95" s="11" t="str">
        <f>'Exp_3 (All)'!A95</f>
        <v>Cactus_10_PckErr3</v>
      </c>
      <c r="B95" s="95">
        <f t="shared" si="23"/>
        <v>3.0519195144017957</v>
      </c>
      <c r="C95" s="95">
        <v>30</v>
      </c>
      <c r="D95" s="96">
        <f t="shared" si="24"/>
        <v>66.17489837625709</v>
      </c>
      <c r="E95" s="96">
        <v>77</v>
      </c>
      <c r="F95" s="95">
        <f t="shared" si="25"/>
        <v>28.56971947983266</v>
      </c>
      <c r="G95" s="95">
        <v>49</v>
      </c>
      <c r="H95" s="96">
        <f t="shared" si="26"/>
        <v>75.576193100363199</v>
      </c>
      <c r="I95" s="97">
        <v>84</v>
      </c>
      <c r="J95" s="95">
        <f t="shared" si="27"/>
        <v>75.576193100363199</v>
      </c>
      <c r="K95" s="98">
        <v>84</v>
      </c>
      <c r="L95" s="96">
        <f t="shared" si="28"/>
        <v>83.634445721025571</v>
      </c>
      <c r="M95" s="97">
        <v>90</v>
      </c>
      <c r="N95" s="95">
        <f t="shared" si="29"/>
        <v>28.56971947983266</v>
      </c>
      <c r="O95" s="98">
        <v>49</v>
      </c>
      <c r="P95" s="96">
        <f t="shared" si="30"/>
        <v>55.430561548707253</v>
      </c>
      <c r="Q95" s="97">
        <v>69</v>
      </c>
      <c r="R95" s="95">
        <f t="shared" si="31"/>
        <v>63.488814169369633</v>
      </c>
      <c r="S95" s="95">
        <v>75</v>
      </c>
      <c r="T95" s="96">
        <f t="shared" si="32"/>
        <v>68.860982583144548</v>
      </c>
      <c r="U95" s="97">
        <v>79</v>
      </c>
      <c r="V95" s="95">
        <f t="shared" si="33"/>
        <v>43.343182617713687</v>
      </c>
      <c r="W95" s="95">
        <v>60</v>
      </c>
      <c r="X95" s="96">
        <f t="shared" si="34"/>
        <v>56.773603652150982</v>
      </c>
      <c r="Y95" s="97">
        <v>70</v>
      </c>
      <c r="Z95" s="95">
        <f t="shared" si="35"/>
        <v>54.087519445263524</v>
      </c>
      <c r="AA95" s="95">
        <v>68</v>
      </c>
      <c r="AB95" s="96">
        <f t="shared" si="36"/>
        <v>16.48234054883909</v>
      </c>
      <c r="AC95" s="97">
        <v>40</v>
      </c>
      <c r="AD95" s="95">
        <f t="shared" si="37"/>
        <v>58.11664575559471</v>
      </c>
      <c r="AE95" s="95">
        <v>71</v>
      </c>
      <c r="AF95" s="96">
        <f t="shared" si="38"/>
        <v>66.17489837625709</v>
      </c>
      <c r="AG95" s="97">
        <v>77</v>
      </c>
      <c r="AH95" s="95">
        <f t="shared" si="39"/>
        <v>55.430561548707253</v>
      </c>
      <c r="AI95" s="95">
        <v>69</v>
      </c>
      <c r="AJ95" s="96">
        <f t="shared" si="40"/>
        <v>1.7088774109580669</v>
      </c>
      <c r="AK95" s="97">
        <v>29</v>
      </c>
      <c r="AL95" s="95">
        <f t="shared" si="41"/>
        <v>70.204024686588269</v>
      </c>
      <c r="AM95" s="95">
        <v>80</v>
      </c>
      <c r="AN95" s="96">
        <f t="shared" si="42"/>
        <v>75.576193100363199</v>
      </c>
      <c r="AO95" s="97">
        <v>84</v>
      </c>
      <c r="AP95" s="95">
        <f t="shared" si="43"/>
        <v>55.430561548707253</v>
      </c>
      <c r="AQ95" s="95">
        <v>69</v>
      </c>
      <c r="AR95" s="96">
        <f t="shared" si="44"/>
        <v>1.7088774109580669</v>
      </c>
      <c r="AS95" s="99">
        <v>29</v>
      </c>
      <c r="AT95" s="95">
        <f t="shared" si="45"/>
        <v>46.029266824601144</v>
      </c>
      <c r="AU95" s="106">
        <v>62</v>
      </c>
      <c r="AV95" s="92">
        <f>'Exp_3 (Ann)'!Y95</f>
        <v>64.956521739130437</v>
      </c>
      <c r="AW95" s="79">
        <f>'Exp_3 (Ann)'!Z95</f>
        <v>18.614457384393862</v>
      </c>
    </row>
    <row r="96" spans="1:49" x14ac:dyDescent="0.2">
      <c r="A96" s="11" t="str">
        <f>'Exp_3 (All)'!A96</f>
        <v>Cactus_11_PckErr1</v>
      </c>
      <c r="B96" s="95">
        <f t="shared" si="23"/>
        <v>12.181316918552277</v>
      </c>
      <c r="C96" s="95">
        <v>18</v>
      </c>
      <c r="D96" s="96">
        <f t="shared" si="24"/>
        <v>27.198297318755287</v>
      </c>
      <c r="E96" s="96">
        <v>31</v>
      </c>
      <c r="F96" s="95">
        <f t="shared" si="25"/>
        <v>32.974059011141065</v>
      </c>
      <c r="G96" s="95">
        <v>36</v>
      </c>
      <c r="H96" s="96">
        <f t="shared" si="26"/>
        <v>49.146191749821234</v>
      </c>
      <c r="I96" s="97">
        <v>50</v>
      </c>
      <c r="J96" s="95">
        <f t="shared" si="27"/>
        <v>79.180152550227263</v>
      </c>
      <c r="K96" s="98">
        <v>76</v>
      </c>
      <c r="L96" s="96">
        <f t="shared" si="28"/>
        <v>37.594668365049685</v>
      </c>
      <c r="M96" s="97">
        <v>40</v>
      </c>
      <c r="N96" s="95">
        <f t="shared" si="29"/>
        <v>13.336469257029428</v>
      </c>
      <c r="O96" s="98">
        <v>19</v>
      </c>
      <c r="P96" s="96">
        <f t="shared" si="30"/>
        <v>64.163172150024252</v>
      </c>
      <c r="Q96" s="97">
        <v>63</v>
      </c>
      <c r="R96" s="95">
        <f t="shared" si="31"/>
        <v>82.645609565658731</v>
      </c>
      <c r="S96" s="95">
        <v>79</v>
      </c>
      <c r="T96" s="96">
        <f t="shared" si="32"/>
        <v>72.249238519364326</v>
      </c>
      <c r="U96" s="97">
        <v>70</v>
      </c>
      <c r="V96" s="95">
        <f t="shared" si="33"/>
        <v>23.732840303323822</v>
      </c>
      <c r="W96" s="95">
        <v>28</v>
      </c>
      <c r="X96" s="96">
        <f t="shared" si="34"/>
        <v>82.645609565658731</v>
      </c>
      <c r="Y96" s="97">
        <v>79</v>
      </c>
      <c r="Z96" s="95">
        <f t="shared" si="35"/>
        <v>60.697715134592784</v>
      </c>
      <c r="AA96" s="95">
        <v>60</v>
      </c>
      <c r="AB96" s="96">
        <f t="shared" si="36"/>
        <v>37.594668365049685</v>
      </c>
      <c r="AC96" s="97">
        <v>40</v>
      </c>
      <c r="AD96" s="95">
        <f t="shared" si="37"/>
        <v>54.921953442207005</v>
      </c>
      <c r="AE96" s="95">
        <v>55</v>
      </c>
      <c r="AF96" s="96">
        <f t="shared" si="38"/>
        <v>79.180152550227263</v>
      </c>
      <c r="AG96" s="97">
        <v>76</v>
      </c>
      <c r="AH96" s="95">
        <f t="shared" si="39"/>
        <v>69.938933842410023</v>
      </c>
      <c r="AI96" s="95">
        <v>68</v>
      </c>
      <c r="AJ96" s="96">
        <f t="shared" si="40"/>
        <v>24.887992641800977</v>
      </c>
      <c r="AK96" s="97">
        <v>29</v>
      </c>
      <c r="AL96" s="95">
        <f t="shared" si="41"/>
        <v>74.559543196318643</v>
      </c>
      <c r="AM96" s="95">
        <v>72</v>
      </c>
      <c r="AN96" s="96">
        <f t="shared" si="42"/>
        <v>87.266218919567336</v>
      </c>
      <c r="AO96" s="97">
        <v>83</v>
      </c>
      <c r="AP96" s="95">
        <f t="shared" si="43"/>
        <v>26.043144980278132</v>
      </c>
      <c r="AQ96" s="95">
        <v>30</v>
      </c>
      <c r="AR96" s="96">
        <f t="shared" si="44"/>
        <v>26.043144980278132</v>
      </c>
      <c r="AS96" s="99">
        <v>30</v>
      </c>
      <c r="AT96" s="95">
        <f t="shared" si="45"/>
        <v>31.818906672663907</v>
      </c>
      <c r="AU96" s="106">
        <v>35</v>
      </c>
      <c r="AV96" s="92">
        <f>'Exp_3 (Ann)'!Y96</f>
        <v>50.739130434782609</v>
      </c>
      <c r="AW96" s="79">
        <f>'Exp_3 (Ann)'!Z96</f>
        <v>21.642167156028673</v>
      </c>
    </row>
    <row r="97" spans="1:49" x14ac:dyDescent="0.2">
      <c r="A97" s="11" t="str">
        <f>'Exp_3 (All)'!A97</f>
        <v>Cactus_11_PckErr3</v>
      </c>
      <c r="B97" s="95">
        <f t="shared" si="23"/>
        <v>11.963489229292399</v>
      </c>
      <c r="C97" s="95">
        <v>40</v>
      </c>
      <c r="D97" s="96">
        <f t="shared" si="24"/>
        <v>72.384076122617842</v>
      </c>
      <c r="E97" s="96">
        <v>88</v>
      </c>
      <c r="F97" s="95">
        <f t="shared" si="25"/>
        <v>24.551111498735203</v>
      </c>
      <c r="G97" s="95">
        <v>50</v>
      </c>
      <c r="H97" s="96">
        <f t="shared" si="26"/>
        <v>39.656258222066569</v>
      </c>
      <c r="I97" s="97">
        <v>62</v>
      </c>
      <c r="J97" s="95">
        <f t="shared" si="27"/>
        <v>54.761404945397928</v>
      </c>
      <c r="K97" s="98">
        <v>74</v>
      </c>
      <c r="L97" s="96">
        <f t="shared" si="28"/>
        <v>87.489222845949215</v>
      </c>
      <c r="M97" s="97">
        <v>100</v>
      </c>
      <c r="N97" s="95">
        <f t="shared" si="29"/>
        <v>35.879971541233722</v>
      </c>
      <c r="O97" s="98">
        <v>59</v>
      </c>
      <c r="P97" s="96">
        <f t="shared" si="30"/>
        <v>63.572740534007892</v>
      </c>
      <c r="Q97" s="97">
        <v>81</v>
      </c>
      <c r="R97" s="95">
        <f t="shared" si="31"/>
        <v>82.45417393817209</v>
      </c>
      <c r="S97" s="95">
        <v>96</v>
      </c>
      <c r="T97" s="96">
        <f t="shared" si="32"/>
        <v>49.726356037620803</v>
      </c>
      <c r="U97" s="97">
        <v>70</v>
      </c>
      <c r="V97" s="95">
        <f t="shared" si="33"/>
        <v>52.243880491509366</v>
      </c>
      <c r="W97" s="95">
        <v>72</v>
      </c>
      <c r="X97" s="96">
        <f t="shared" si="34"/>
        <v>87.489222845949215</v>
      </c>
      <c r="Y97" s="97">
        <v>100</v>
      </c>
      <c r="Z97" s="95">
        <f t="shared" si="35"/>
        <v>69.866551668729286</v>
      </c>
      <c r="AA97" s="95">
        <v>86</v>
      </c>
      <c r="AB97" s="96">
        <f t="shared" si="36"/>
        <v>0.63462918679388025</v>
      </c>
      <c r="AC97" s="97">
        <v>31</v>
      </c>
      <c r="AD97" s="95">
        <f t="shared" si="37"/>
        <v>37.138733768178007</v>
      </c>
      <c r="AE97" s="95">
        <v>60</v>
      </c>
      <c r="AF97" s="96">
        <f t="shared" si="38"/>
        <v>56.020167172342205</v>
      </c>
      <c r="AG97" s="97">
        <v>75</v>
      </c>
      <c r="AH97" s="95">
        <f t="shared" si="39"/>
        <v>48.467593810676526</v>
      </c>
      <c r="AI97" s="95">
        <v>69</v>
      </c>
      <c r="AJ97" s="96">
        <f t="shared" si="40"/>
        <v>-0.62413304015040438</v>
      </c>
      <c r="AK97" s="97">
        <v>30</v>
      </c>
      <c r="AL97" s="95">
        <f t="shared" si="41"/>
        <v>71.125313895673571</v>
      </c>
      <c r="AM97" s="95">
        <v>87</v>
      </c>
      <c r="AN97" s="96">
        <f t="shared" si="42"/>
        <v>73.642838349562126</v>
      </c>
      <c r="AO97" s="97">
        <v>89</v>
      </c>
      <c r="AP97" s="95">
        <f t="shared" si="43"/>
        <v>49.726356037620803</v>
      </c>
      <c r="AQ97" s="95">
        <v>70</v>
      </c>
      <c r="AR97" s="96">
        <f t="shared" si="44"/>
        <v>39.656258222066569</v>
      </c>
      <c r="AS97" s="99">
        <v>62</v>
      </c>
      <c r="AT97" s="95">
        <f t="shared" si="45"/>
        <v>42.173782675955124</v>
      </c>
      <c r="AU97" s="106">
        <v>64</v>
      </c>
      <c r="AV97" s="92">
        <f>'Exp_3 (Ann)'!Y97</f>
        <v>70.217391304347828</v>
      </c>
      <c r="AW97" s="79">
        <f>'Exp_3 (Ann)'!Z97</f>
        <v>19.860780268795466</v>
      </c>
    </row>
    <row r="98" spans="1:49" x14ac:dyDescent="0.2">
      <c r="A98" s="11" t="str">
        <f>'Exp_3 (All)'!A98</f>
        <v>Cactus_12_PckErr1</v>
      </c>
      <c r="B98" s="95">
        <f t="shared" si="23"/>
        <v>37.395098193131091</v>
      </c>
      <c r="C98" s="95">
        <v>29</v>
      </c>
      <c r="D98" s="96">
        <f t="shared" si="24"/>
        <v>71.567322483235785</v>
      </c>
      <c r="E98" s="96">
        <v>60</v>
      </c>
      <c r="F98" s="95">
        <f t="shared" si="25"/>
        <v>27.474129850842633</v>
      </c>
      <c r="G98" s="95">
        <v>20</v>
      </c>
      <c r="H98" s="96">
        <f t="shared" si="26"/>
        <v>72.669652299045609</v>
      </c>
      <c r="I98" s="97">
        <v>61</v>
      </c>
      <c r="J98" s="95">
        <f t="shared" si="27"/>
        <v>42.90674727218024</v>
      </c>
      <c r="K98" s="98">
        <v>34</v>
      </c>
      <c r="L98" s="96">
        <f t="shared" si="28"/>
        <v>5.4275335346460594</v>
      </c>
      <c r="M98" s="97">
        <v>0</v>
      </c>
      <c r="N98" s="95">
        <f t="shared" si="29"/>
        <v>48.418396351229383</v>
      </c>
      <c r="O98" s="98">
        <v>39</v>
      </c>
      <c r="P98" s="96">
        <f t="shared" si="30"/>
        <v>71.567322483235785</v>
      </c>
      <c r="Q98" s="97">
        <v>60</v>
      </c>
      <c r="R98" s="95">
        <f t="shared" si="31"/>
        <v>94.716248615242193</v>
      </c>
      <c r="S98" s="95">
        <v>81</v>
      </c>
      <c r="T98" s="96">
        <f t="shared" si="32"/>
        <v>60.544024325137499</v>
      </c>
      <c r="U98" s="97">
        <v>50</v>
      </c>
      <c r="V98" s="95">
        <f t="shared" si="33"/>
        <v>27.474129850842633</v>
      </c>
      <c r="W98" s="95">
        <v>20</v>
      </c>
      <c r="X98" s="96">
        <f t="shared" si="34"/>
        <v>70.464992667425946</v>
      </c>
      <c r="Y98" s="97">
        <v>59</v>
      </c>
      <c r="Z98" s="95">
        <f t="shared" si="35"/>
        <v>48.418396351229383</v>
      </c>
      <c r="AA98" s="95">
        <v>39</v>
      </c>
      <c r="AB98" s="96">
        <f t="shared" si="36"/>
        <v>26.371800035032805</v>
      </c>
      <c r="AC98" s="97">
        <v>19</v>
      </c>
      <c r="AD98" s="95">
        <f t="shared" si="37"/>
        <v>24.16714040341315</v>
      </c>
      <c r="AE98" s="95">
        <v>17</v>
      </c>
      <c r="AF98" s="96">
        <f t="shared" si="38"/>
        <v>59.441694509327668</v>
      </c>
      <c r="AG98" s="97">
        <v>49</v>
      </c>
      <c r="AH98" s="95">
        <f t="shared" si="39"/>
        <v>51.725385798658863</v>
      </c>
      <c r="AI98" s="95">
        <v>42</v>
      </c>
      <c r="AJ98" s="96">
        <f t="shared" si="40"/>
        <v>16.450831692744345</v>
      </c>
      <c r="AK98" s="97">
        <v>10</v>
      </c>
      <c r="AL98" s="95">
        <f t="shared" si="41"/>
        <v>78.181301378094759</v>
      </c>
      <c r="AM98" s="95">
        <v>66</v>
      </c>
      <c r="AN98" s="96">
        <f t="shared" si="42"/>
        <v>89.204599536193044</v>
      </c>
      <c r="AO98" s="97">
        <v>76</v>
      </c>
      <c r="AP98" s="95">
        <f t="shared" si="43"/>
        <v>10.939182613695202</v>
      </c>
      <c r="AQ98" s="95">
        <v>5</v>
      </c>
      <c r="AR98" s="96">
        <f t="shared" si="44"/>
        <v>48.418396351229383</v>
      </c>
      <c r="AS98" s="99">
        <v>39</v>
      </c>
      <c r="AT98" s="95">
        <f t="shared" si="45"/>
        <v>66.055673404186635</v>
      </c>
      <c r="AU98" s="106">
        <v>55</v>
      </c>
      <c r="AV98" s="92">
        <f>'Exp_3 (Ann)'!Y98</f>
        <v>40.434782608695649</v>
      </c>
      <c r="AW98" s="79">
        <f>'Exp_3 (Ann)'!Z98</f>
        <v>22.679237775704816</v>
      </c>
    </row>
    <row r="99" spans="1:49" x14ac:dyDescent="0.2">
      <c r="A99" s="11" t="str">
        <f>'Exp_3 (All)'!A99</f>
        <v>Cactus_12_PckErr3</v>
      </c>
      <c r="B99" s="95">
        <f t="shared" si="23"/>
        <v>-14.103396103478872</v>
      </c>
      <c r="C99" s="95">
        <v>9</v>
      </c>
      <c r="D99" s="96">
        <f t="shared" si="24"/>
        <v>65.164244239532636</v>
      </c>
      <c r="E99" s="96">
        <v>74</v>
      </c>
      <c r="F99" s="95">
        <f t="shared" si="25"/>
        <v>34.676690261451284</v>
      </c>
      <c r="G99" s="95">
        <v>49</v>
      </c>
      <c r="H99" s="96">
        <f t="shared" si="26"/>
        <v>45.652209693560572</v>
      </c>
      <c r="I99" s="97">
        <v>58</v>
      </c>
      <c r="J99" s="95">
        <f t="shared" si="27"/>
        <v>67.603248557779139</v>
      </c>
      <c r="K99" s="98">
        <v>76</v>
      </c>
      <c r="L99" s="96">
        <f t="shared" si="28"/>
        <v>96.871300376737238</v>
      </c>
      <c r="M99" s="97">
        <v>100</v>
      </c>
      <c r="N99" s="95">
        <f t="shared" si="29"/>
        <v>48.091214011807075</v>
      </c>
      <c r="O99" s="98">
        <v>60</v>
      </c>
      <c r="P99" s="96">
        <f t="shared" si="30"/>
        <v>65.164244239532636</v>
      </c>
      <c r="Q99" s="97">
        <v>74</v>
      </c>
      <c r="R99" s="95">
        <f t="shared" si="31"/>
        <v>85.895780944627944</v>
      </c>
      <c r="S99" s="95">
        <v>91</v>
      </c>
      <c r="T99" s="96">
        <f t="shared" si="32"/>
        <v>60.286235603039614</v>
      </c>
      <c r="U99" s="97">
        <v>70</v>
      </c>
      <c r="V99" s="95">
        <f t="shared" si="33"/>
        <v>12.72565139723271</v>
      </c>
      <c r="W99" s="95">
        <v>31</v>
      </c>
      <c r="X99" s="96">
        <f t="shared" si="34"/>
        <v>71.261755035148894</v>
      </c>
      <c r="Y99" s="97">
        <v>79</v>
      </c>
      <c r="Z99" s="95">
        <f t="shared" si="35"/>
        <v>56.627729125669852</v>
      </c>
      <c r="AA99" s="95">
        <v>67</v>
      </c>
      <c r="AB99" s="96">
        <f t="shared" si="36"/>
        <v>12.72565139723271</v>
      </c>
      <c r="AC99" s="97">
        <v>31</v>
      </c>
      <c r="AD99" s="95">
        <f t="shared" si="37"/>
        <v>27.35967730671176</v>
      </c>
      <c r="AE99" s="95">
        <v>43</v>
      </c>
      <c r="AF99" s="96">
        <f t="shared" si="38"/>
        <v>62.725239921286125</v>
      </c>
      <c r="AG99" s="97">
        <v>72</v>
      </c>
      <c r="AH99" s="95">
        <f t="shared" si="39"/>
        <v>61.505737762162873</v>
      </c>
      <c r="AI99" s="95">
        <v>71</v>
      </c>
      <c r="AJ99" s="96">
        <f t="shared" si="40"/>
        <v>22.481668670218742</v>
      </c>
      <c r="AK99" s="97">
        <v>39</v>
      </c>
      <c r="AL99" s="95">
        <f t="shared" si="41"/>
        <v>56.627729125669852</v>
      </c>
      <c r="AM99" s="95">
        <v>67</v>
      </c>
      <c r="AN99" s="96">
        <f t="shared" si="42"/>
        <v>59.066733443916362</v>
      </c>
      <c r="AO99" s="97">
        <v>69</v>
      </c>
      <c r="AP99" s="95">
        <f t="shared" si="43"/>
        <v>48.091214011807075</v>
      </c>
      <c r="AQ99" s="95">
        <v>60</v>
      </c>
      <c r="AR99" s="96">
        <f t="shared" si="44"/>
        <v>46.871711852683823</v>
      </c>
      <c r="AS99" s="99">
        <v>59</v>
      </c>
      <c r="AT99" s="95">
        <f t="shared" si="45"/>
        <v>56.627729125669852</v>
      </c>
      <c r="AU99" s="106">
        <v>67</v>
      </c>
      <c r="AV99" s="92">
        <f>'Exp_3 (Ann)'!Y99</f>
        <v>61.565217391304351</v>
      </c>
      <c r="AW99" s="79">
        <f>'Exp_3 (Ann)'!Z99</f>
        <v>20.500168706526473</v>
      </c>
    </row>
    <row r="100" spans="1:49" x14ac:dyDescent="0.2">
      <c r="A100" s="11" t="str">
        <f>'Exp_3 (All)'!A100</f>
        <v>Cactus_14_PckErr1</v>
      </c>
      <c r="B100" s="95">
        <f t="shared" si="23"/>
        <v>1.2844348462623287</v>
      </c>
      <c r="C100" s="95">
        <v>20</v>
      </c>
      <c r="D100" s="96">
        <f t="shared" si="24"/>
        <v>73.777177089792517</v>
      </c>
      <c r="E100" s="96">
        <v>77</v>
      </c>
      <c r="F100" s="95">
        <f t="shared" si="25"/>
        <v>33.079497233775569</v>
      </c>
      <c r="G100" s="95">
        <v>45</v>
      </c>
      <c r="H100" s="96">
        <f t="shared" si="26"/>
        <v>78.864387071794624</v>
      </c>
      <c r="I100" s="97">
        <v>81</v>
      </c>
      <c r="J100" s="95">
        <f t="shared" si="27"/>
        <v>90.310609531299406</v>
      </c>
      <c r="K100" s="98">
        <v>90</v>
      </c>
      <c r="L100" s="96">
        <f t="shared" si="28"/>
        <v>50.884732170782982</v>
      </c>
      <c r="M100" s="97">
        <v>59</v>
      </c>
      <c r="N100" s="95">
        <f t="shared" si="29"/>
        <v>14.002459801267619</v>
      </c>
      <c r="O100" s="98">
        <v>30</v>
      </c>
      <c r="P100" s="96">
        <f t="shared" si="30"/>
        <v>69.961769603290918</v>
      </c>
      <c r="Q100" s="97">
        <v>74</v>
      </c>
      <c r="R100" s="95">
        <f t="shared" si="31"/>
        <v>76.320782080793578</v>
      </c>
      <c r="S100" s="95">
        <v>79</v>
      </c>
      <c r="T100" s="96">
        <f t="shared" si="32"/>
        <v>38.166707215777684</v>
      </c>
      <c r="U100" s="97">
        <v>49</v>
      </c>
      <c r="V100" s="95">
        <f t="shared" si="33"/>
        <v>52.156534666283513</v>
      </c>
      <c r="W100" s="95">
        <v>60</v>
      </c>
      <c r="X100" s="96">
        <f t="shared" si="34"/>
        <v>64.87455962128881</v>
      </c>
      <c r="Y100" s="97">
        <v>70</v>
      </c>
      <c r="Z100" s="95">
        <f t="shared" si="35"/>
        <v>61.059152134787219</v>
      </c>
      <c r="AA100" s="95">
        <v>67</v>
      </c>
      <c r="AB100" s="96">
        <f t="shared" si="36"/>
        <v>14.002459801267619</v>
      </c>
      <c r="AC100" s="97">
        <v>30</v>
      </c>
      <c r="AD100" s="95">
        <f t="shared" si="37"/>
        <v>43.253917197779806</v>
      </c>
      <c r="AE100" s="95">
        <v>53</v>
      </c>
      <c r="AF100" s="96">
        <f t="shared" si="38"/>
        <v>52.156534666283513</v>
      </c>
      <c r="AG100" s="97">
        <v>60</v>
      </c>
      <c r="AH100" s="95">
        <f t="shared" si="39"/>
        <v>38.166707215777684</v>
      </c>
      <c r="AI100" s="95">
        <v>49</v>
      </c>
      <c r="AJ100" s="96">
        <f t="shared" si="40"/>
        <v>26.720484756272917</v>
      </c>
      <c r="AK100" s="97">
        <v>40</v>
      </c>
      <c r="AL100" s="95">
        <f t="shared" si="41"/>
        <v>69.961769603290918</v>
      </c>
      <c r="AM100" s="95">
        <v>74</v>
      </c>
      <c r="AN100" s="96">
        <f t="shared" si="42"/>
        <v>82.679794558296223</v>
      </c>
      <c r="AO100" s="97">
        <v>84</v>
      </c>
      <c r="AP100" s="95">
        <f t="shared" si="43"/>
        <v>12.730657305767096</v>
      </c>
      <c r="AQ100" s="95">
        <v>29</v>
      </c>
      <c r="AR100" s="96">
        <f t="shared" si="44"/>
        <v>64.87455962128881</v>
      </c>
      <c r="AS100" s="99">
        <v>70</v>
      </c>
      <c r="AT100" s="95">
        <f t="shared" si="45"/>
        <v>40.710312206778745</v>
      </c>
      <c r="AU100" s="106">
        <v>51</v>
      </c>
      <c r="AV100" s="92">
        <f>'Exp_3 (Ann)'!Y100</f>
        <v>58.304347826086953</v>
      </c>
      <c r="AW100" s="79">
        <f>'Exp_3 (Ann)'!Z100</f>
        <v>19.657140230850874</v>
      </c>
    </row>
    <row r="101" spans="1:49" x14ac:dyDescent="0.2">
      <c r="A101" s="11" t="str">
        <f>'Exp_3 (All)'!A101</f>
        <v>Cactus_14_PckErr3</v>
      </c>
      <c r="B101" s="95">
        <f t="shared" si="23"/>
        <v>18.395957530406161</v>
      </c>
      <c r="C101" s="95">
        <v>50</v>
      </c>
      <c r="D101" s="96">
        <f t="shared" si="24"/>
        <v>74.418537630649581</v>
      </c>
      <c r="E101" s="96">
        <v>90</v>
      </c>
      <c r="F101" s="95">
        <f t="shared" si="25"/>
        <v>18.395957530406161</v>
      </c>
      <c r="G101" s="95">
        <v>50</v>
      </c>
      <c r="H101" s="96">
        <f t="shared" si="26"/>
        <v>36.603296062985272</v>
      </c>
      <c r="I101" s="97">
        <v>63</v>
      </c>
      <c r="J101" s="95">
        <f t="shared" si="27"/>
        <v>68.816279620625238</v>
      </c>
      <c r="K101" s="98">
        <v>86</v>
      </c>
      <c r="L101" s="96">
        <f t="shared" si="28"/>
        <v>88.424182655710439</v>
      </c>
      <c r="M101" s="97">
        <v>100</v>
      </c>
      <c r="N101" s="95">
        <f t="shared" si="29"/>
        <v>5.7908770078513925</v>
      </c>
      <c r="O101" s="98">
        <v>41</v>
      </c>
      <c r="P101" s="96">
        <f t="shared" si="30"/>
        <v>64.614586113106981</v>
      </c>
      <c r="Q101" s="97">
        <v>83</v>
      </c>
      <c r="R101" s="95">
        <f t="shared" si="31"/>
        <v>56.211199098070473</v>
      </c>
      <c r="S101" s="95">
        <v>77</v>
      </c>
      <c r="T101" s="96">
        <f t="shared" si="32"/>
        <v>32.401602555467022</v>
      </c>
      <c r="U101" s="97">
        <v>60</v>
      </c>
      <c r="V101" s="95">
        <f t="shared" si="33"/>
        <v>46.407247580527873</v>
      </c>
      <c r="W101" s="95">
        <v>70</v>
      </c>
      <c r="X101" s="96">
        <f t="shared" si="34"/>
        <v>88.424182655710439</v>
      </c>
      <c r="Y101" s="97">
        <v>100</v>
      </c>
      <c r="Z101" s="95">
        <f t="shared" si="35"/>
        <v>45.006683078021787</v>
      </c>
      <c r="AA101" s="95">
        <v>69</v>
      </c>
      <c r="AB101" s="96">
        <f t="shared" si="36"/>
        <v>4.3903125053453067</v>
      </c>
      <c r="AC101" s="97">
        <v>40</v>
      </c>
      <c r="AD101" s="95">
        <f t="shared" si="37"/>
        <v>54.810634595564387</v>
      </c>
      <c r="AE101" s="95">
        <v>76</v>
      </c>
      <c r="AF101" s="96">
        <f t="shared" si="38"/>
        <v>46.407247580527873</v>
      </c>
      <c r="AG101" s="97">
        <v>70</v>
      </c>
      <c r="AH101" s="95">
        <f t="shared" si="39"/>
        <v>60.412892605588731</v>
      </c>
      <c r="AI101" s="95">
        <v>80</v>
      </c>
      <c r="AJ101" s="96">
        <f t="shared" si="40"/>
        <v>16.995393027900079</v>
      </c>
      <c r="AK101" s="97">
        <v>49</v>
      </c>
      <c r="AL101" s="95">
        <f t="shared" si="41"/>
        <v>82.821924645686096</v>
      </c>
      <c r="AM101" s="95">
        <v>96</v>
      </c>
      <c r="AN101" s="96">
        <f t="shared" si="42"/>
        <v>73.017973128143495</v>
      </c>
      <c r="AO101" s="97">
        <v>89</v>
      </c>
      <c r="AP101" s="95">
        <f t="shared" si="43"/>
        <v>59.012328103082645</v>
      </c>
      <c r="AQ101" s="95">
        <v>79</v>
      </c>
      <c r="AR101" s="96">
        <f t="shared" si="44"/>
        <v>47.807812083033959</v>
      </c>
      <c r="AS101" s="99">
        <v>71</v>
      </c>
      <c r="AT101" s="95">
        <f t="shared" si="45"/>
        <v>60.412892605588731</v>
      </c>
      <c r="AU101" s="106">
        <v>80</v>
      </c>
      <c r="AV101" s="92">
        <f>'Exp_3 (Ann)'!Y101</f>
        <v>72.565217391304344</v>
      </c>
      <c r="AW101" s="79">
        <f>'Exp_3 (Ann)'!Z101</f>
        <v>17.84994547217676</v>
      </c>
    </row>
    <row r="102" spans="1:49" x14ac:dyDescent="0.2">
      <c r="A102" s="11" t="str">
        <f>'Exp_3 (All)'!A102</f>
        <v>Cactus_15_PckErr1</v>
      </c>
      <c r="B102" s="95">
        <f t="shared" si="23"/>
        <v>-15.300491018208618</v>
      </c>
      <c r="C102" s="95">
        <v>10</v>
      </c>
      <c r="D102" s="96">
        <f t="shared" si="24"/>
        <v>43.85575248625171</v>
      </c>
      <c r="E102" s="96">
        <v>64</v>
      </c>
      <c r="F102" s="95">
        <f t="shared" si="25"/>
        <v>39.47380852295835</v>
      </c>
      <c r="G102" s="95">
        <v>60</v>
      </c>
      <c r="H102" s="96">
        <f t="shared" si="26"/>
        <v>49.333182440368411</v>
      </c>
      <c r="I102" s="97">
        <v>69</v>
      </c>
      <c r="J102" s="95">
        <f t="shared" si="27"/>
        <v>83.293248155891931</v>
      </c>
      <c r="K102" s="98">
        <v>100</v>
      </c>
      <c r="L102" s="96">
        <f t="shared" si="28"/>
        <v>83.293248155891931</v>
      </c>
      <c r="M102" s="97">
        <v>100</v>
      </c>
      <c r="N102" s="95">
        <f t="shared" si="29"/>
        <v>38.378322532135016</v>
      </c>
      <c r="O102" s="98">
        <v>59</v>
      </c>
      <c r="P102" s="96">
        <f t="shared" si="30"/>
        <v>54.810612394485105</v>
      </c>
      <c r="Q102" s="97">
        <v>74</v>
      </c>
      <c r="R102" s="95">
        <f t="shared" si="31"/>
        <v>72.338388247658543</v>
      </c>
      <c r="S102" s="95">
        <v>90</v>
      </c>
      <c r="T102" s="96">
        <f t="shared" si="32"/>
        <v>39.47380852295835</v>
      </c>
      <c r="U102" s="97">
        <v>60</v>
      </c>
      <c r="V102" s="95">
        <f t="shared" si="33"/>
        <v>6.6092287982581723</v>
      </c>
      <c r="W102" s="95">
        <v>30</v>
      </c>
      <c r="X102" s="96">
        <f t="shared" si="34"/>
        <v>83.293248155891931</v>
      </c>
      <c r="Y102" s="97">
        <v>100</v>
      </c>
      <c r="Z102" s="95">
        <f t="shared" si="35"/>
        <v>13.182144743198208</v>
      </c>
      <c r="AA102" s="95">
        <v>36</v>
      </c>
      <c r="AB102" s="96">
        <f t="shared" si="36"/>
        <v>39.47380852295835</v>
      </c>
      <c r="AC102" s="97">
        <v>60</v>
      </c>
      <c r="AD102" s="95">
        <f t="shared" si="37"/>
        <v>53.715126403661763</v>
      </c>
      <c r="AE102" s="95">
        <v>73</v>
      </c>
      <c r="AF102" s="96">
        <f t="shared" si="38"/>
        <v>61.383528339425141</v>
      </c>
      <c r="AG102" s="97">
        <v>80</v>
      </c>
      <c r="AH102" s="95">
        <f t="shared" si="39"/>
        <v>38.378322532135016</v>
      </c>
      <c r="AI102" s="95">
        <v>59</v>
      </c>
      <c r="AJ102" s="96">
        <f t="shared" si="40"/>
        <v>49.333182440368411</v>
      </c>
      <c r="AK102" s="97">
        <v>69</v>
      </c>
      <c r="AL102" s="95">
        <f t="shared" si="41"/>
        <v>72.338388247658543</v>
      </c>
      <c r="AM102" s="95">
        <v>90</v>
      </c>
      <c r="AN102" s="96">
        <f t="shared" si="42"/>
        <v>74.529360229305212</v>
      </c>
      <c r="AO102" s="97">
        <v>92</v>
      </c>
      <c r="AP102" s="95">
        <f t="shared" si="43"/>
        <v>72.338388247658543</v>
      </c>
      <c r="AQ102" s="95">
        <v>90</v>
      </c>
      <c r="AR102" s="96">
        <f t="shared" si="44"/>
        <v>50.428668431191745</v>
      </c>
      <c r="AS102" s="99">
        <v>70</v>
      </c>
      <c r="AT102" s="95">
        <f t="shared" si="45"/>
        <v>46.046724467898393</v>
      </c>
      <c r="AU102" s="106">
        <v>66</v>
      </c>
      <c r="AV102" s="92">
        <f>'Exp_3 (Ann)'!Y102</f>
        <v>69.608695652173907</v>
      </c>
      <c r="AW102" s="79">
        <f>'Exp_3 (Ann)'!Z102</f>
        <v>22.820921681719213</v>
      </c>
    </row>
    <row r="103" spans="1:49" x14ac:dyDescent="0.2">
      <c r="A103" s="11" t="str">
        <f>'Exp_3 (All)'!A103</f>
        <v>Cactus_15_PckErr3</v>
      </c>
      <c r="B103" s="95">
        <f t="shared" si="23"/>
        <v>-15.236930123752089</v>
      </c>
      <c r="C103" s="95">
        <v>39</v>
      </c>
      <c r="D103" s="96">
        <f t="shared" si="24"/>
        <v>61.551677493765723</v>
      </c>
      <c r="E103" s="96">
        <v>89</v>
      </c>
      <c r="F103" s="95">
        <f t="shared" si="25"/>
        <v>35.443550903809665</v>
      </c>
      <c r="G103" s="95">
        <v>72</v>
      </c>
      <c r="H103" s="96">
        <f t="shared" si="26"/>
        <v>63.087449646116077</v>
      </c>
      <c r="I103" s="97">
        <v>90</v>
      </c>
      <c r="J103" s="95">
        <f t="shared" si="27"/>
        <v>78.445171169619641</v>
      </c>
      <c r="K103" s="98">
        <v>100</v>
      </c>
      <c r="L103" s="96">
        <f t="shared" si="28"/>
        <v>78.445171169619641</v>
      </c>
      <c r="M103" s="97">
        <v>100</v>
      </c>
      <c r="N103" s="95">
        <f t="shared" si="29"/>
        <v>32.372006599108957</v>
      </c>
      <c r="O103" s="98">
        <v>70</v>
      </c>
      <c r="P103" s="96">
        <f t="shared" si="30"/>
        <v>46.193955970262159</v>
      </c>
      <c r="Q103" s="97">
        <v>79</v>
      </c>
      <c r="R103" s="95">
        <f t="shared" si="31"/>
        <v>78.445171169619641</v>
      </c>
      <c r="S103" s="95">
        <v>100</v>
      </c>
      <c r="T103" s="96">
        <f t="shared" si="32"/>
        <v>61.551677493765723</v>
      </c>
      <c r="U103" s="97">
        <v>89</v>
      </c>
      <c r="V103" s="95">
        <f t="shared" si="33"/>
        <v>32.372006599108957</v>
      </c>
      <c r="W103" s="95">
        <v>70</v>
      </c>
      <c r="X103" s="96">
        <f t="shared" si="34"/>
        <v>78.445171169619641</v>
      </c>
      <c r="Y103" s="97">
        <v>100</v>
      </c>
      <c r="Z103" s="95">
        <f t="shared" si="35"/>
        <v>30.836234446758596</v>
      </c>
      <c r="AA103" s="95">
        <v>69</v>
      </c>
      <c r="AB103" s="96">
        <f t="shared" si="36"/>
        <v>15.478512923255032</v>
      </c>
      <c r="AC103" s="97">
        <v>59</v>
      </c>
      <c r="AD103" s="95">
        <f t="shared" si="37"/>
        <v>35.443550903809665</v>
      </c>
      <c r="AE103" s="95">
        <v>72</v>
      </c>
      <c r="AF103" s="96">
        <f t="shared" si="38"/>
        <v>47.729728122612514</v>
      </c>
      <c r="AG103" s="97">
        <v>80</v>
      </c>
      <c r="AH103" s="95">
        <f t="shared" si="39"/>
        <v>70.766310407867863</v>
      </c>
      <c r="AI103" s="95">
        <v>95</v>
      </c>
      <c r="AJ103" s="96">
        <f t="shared" si="40"/>
        <v>15.478512923255032</v>
      </c>
      <c r="AK103" s="97">
        <v>59</v>
      </c>
      <c r="AL103" s="95">
        <f t="shared" si="41"/>
        <v>43.122411665561444</v>
      </c>
      <c r="AM103" s="95">
        <v>77</v>
      </c>
      <c r="AN103" s="96">
        <f t="shared" si="42"/>
        <v>78.445171169619641</v>
      </c>
      <c r="AO103" s="97">
        <v>100</v>
      </c>
      <c r="AP103" s="95">
        <f t="shared" si="43"/>
        <v>46.193955970262159</v>
      </c>
      <c r="AQ103" s="95">
        <v>79</v>
      </c>
      <c r="AR103" s="96">
        <f t="shared" si="44"/>
        <v>61.551677493765723</v>
      </c>
      <c r="AS103" s="99">
        <v>89</v>
      </c>
      <c r="AT103" s="95">
        <f t="shared" si="45"/>
        <v>73.837854712568571</v>
      </c>
      <c r="AU103" s="106">
        <v>97</v>
      </c>
      <c r="AV103" s="92">
        <f>'Exp_3 (Ann)'!Y103</f>
        <v>81.478260869565219</v>
      </c>
      <c r="AW103" s="79">
        <f>'Exp_3 (Ann)'!Z103</f>
        <v>16.278456385434406</v>
      </c>
    </row>
    <row r="104" spans="1:49" x14ac:dyDescent="0.2">
      <c r="A104" s="11" t="str">
        <f>'Exp_3 (All)'!A104</f>
        <v>Basketball_0</v>
      </c>
      <c r="B104" s="95">
        <f t="shared" si="23"/>
        <v>44.787139648573131</v>
      </c>
      <c r="C104" s="95">
        <v>0</v>
      </c>
      <c r="D104" s="96">
        <f t="shared" si="24"/>
        <v>44.787139648573131</v>
      </c>
      <c r="E104" s="96">
        <v>0</v>
      </c>
      <c r="F104" s="95">
        <f t="shared" si="25"/>
        <v>44.787139648573131</v>
      </c>
      <c r="G104" s="95">
        <v>0</v>
      </c>
      <c r="H104" s="96">
        <f t="shared" si="26"/>
        <v>44.787139648573131</v>
      </c>
      <c r="I104" s="97">
        <v>0</v>
      </c>
      <c r="J104" s="95">
        <f t="shared" si="27"/>
        <v>44.787139648573131</v>
      </c>
      <c r="K104" s="98">
        <v>0</v>
      </c>
      <c r="L104" s="96">
        <f t="shared" si="28"/>
        <v>44.787139648573131</v>
      </c>
      <c r="M104" s="97">
        <v>0</v>
      </c>
      <c r="N104" s="95">
        <f t="shared" si="29"/>
        <v>44.787139648573131</v>
      </c>
      <c r="O104" s="98">
        <v>0</v>
      </c>
      <c r="P104" s="96">
        <f t="shared" si="30"/>
        <v>44.787139648573131</v>
      </c>
      <c r="Q104" s="97">
        <v>0</v>
      </c>
      <c r="R104" s="95">
        <f t="shared" si="31"/>
        <v>44.787139648573131</v>
      </c>
      <c r="S104" s="95">
        <v>0</v>
      </c>
      <c r="T104" s="96">
        <f t="shared" si="32"/>
        <v>44.787139648573131</v>
      </c>
      <c r="U104" s="97">
        <v>0</v>
      </c>
      <c r="V104" s="95">
        <f t="shared" si="33"/>
        <v>44.787139648573131</v>
      </c>
      <c r="W104" s="95">
        <v>0</v>
      </c>
      <c r="X104" s="96">
        <f t="shared" si="34"/>
        <v>44.787139648573131</v>
      </c>
      <c r="Y104" s="97">
        <v>0</v>
      </c>
      <c r="Z104" s="95">
        <f t="shared" si="35"/>
        <v>44.787139648573131</v>
      </c>
      <c r="AA104" s="95">
        <v>0</v>
      </c>
      <c r="AB104" s="96">
        <f t="shared" si="36"/>
        <v>44.787139648573131</v>
      </c>
      <c r="AC104" s="97">
        <v>0</v>
      </c>
      <c r="AD104" s="95">
        <f t="shared" si="37"/>
        <v>44.787139648573131</v>
      </c>
      <c r="AE104" s="95">
        <v>0</v>
      </c>
      <c r="AF104" s="96">
        <f t="shared" si="38"/>
        <v>44.787139648573131</v>
      </c>
      <c r="AG104" s="97">
        <v>0</v>
      </c>
      <c r="AH104" s="95">
        <f t="shared" si="39"/>
        <v>44.787139648573131</v>
      </c>
      <c r="AI104" s="95">
        <v>0</v>
      </c>
      <c r="AJ104" s="96">
        <f t="shared" si="40"/>
        <v>44.787139648573131</v>
      </c>
      <c r="AK104" s="97">
        <v>0</v>
      </c>
      <c r="AL104" s="95">
        <f t="shared" si="41"/>
        <v>44.787139648573131</v>
      </c>
      <c r="AM104" s="95">
        <v>0</v>
      </c>
      <c r="AN104" s="96">
        <f t="shared" si="42"/>
        <v>44.787139648573131</v>
      </c>
      <c r="AO104" s="97">
        <v>0</v>
      </c>
      <c r="AP104" s="95">
        <f t="shared" si="43"/>
        <v>44.787139648573131</v>
      </c>
      <c r="AQ104" s="95">
        <v>0</v>
      </c>
      <c r="AR104" s="96">
        <f t="shared" si="44"/>
        <v>164.68292773139115</v>
      </c>
      <c r="AS104" s="99">
        <v>19</v>
      </c>
      <c r="AT104" s="95">
        <f t="shared" si="45"/>
        <v>44.787139648573131</v>
      </c>
      <c r="AU104" s="106">
        <v>0</v>
      </c>
      <c r="AV104" s="92">
        <f>'Exp_3 (Ann)'!Y104</f>
        <v>0.82608695652173914</v>
      </c>
      <c r="AW104" s="79">
        <f>'Exp_3 (Ann)'!Z104</f>
        <v>3.9617738670844203</v>
      </c>
    </row>
    <row r="105" spans="1:49" x14ac:dyDescent="0.2">
      <c r="A105" s="11" t="str">
        <f>'Exp_3 (All)'!A105</f>
        <v>Basketball_3</v>
      </c>
      <c r="B105" s="95">
        <f t="shared" si="23"/>
        <v>22.306294815794626</v>
      </c>
      <c r="C105" s="95">
        <v>0</v>
      </c>
      <c r="D105" s="96">
        <f t="shared" si="24"/>
        <v>22.306294815794626</v>
      </c>
      <c r="E105" s="96">
        <v>0</v>
      </c>
      <c r="F105" s="95">
        <f t="shared" si="25"/>
        <v>65.402047132217064</v>
      </c>
      <c r="G105" s="95">
        <v>50</v>
      </c>
      <c r="H105" s="96">
        <f t="shared" si="26"/>
        <v>36.958850603378252</v>
      </c>
      <c r="I105" s="97">
        <v>17</v>
      </c>
      <c r="J105" s="95">
        <f t="shared" si="27"/>
        <v>74.021197595501548</v>
      </c>
      <c r="K105" s="98">
        <v>60</v>
      </c>
      <c r="L105" s="96">
        <f t="shared" si="28"/>
        <v>99.016733939026565</v>
      </c>
      <c r="M105" s="97">
        <v>89</v>
      </c>
      <c r="N105" s="95">
        <f t="shared" si="29"/>
        <v>22.306294815794626</v>
      </c>
      <c r="O105" s="98">
        <v>0</v>
      </c>
      <c r="P105" s="96">
        <f t="shared" si="30"/>
        <v>55.920981622604124</v>
      </c>
      <c r="Q105" s="97">
        <v>39</v>
      </c>
      <c r="R105" s="95">
        <f t="shared" si="31"/>
        <v>83.50226310511448</v>
      </c>
      <c r="S105" s="95">
        <v>71</v>
      </c>
      <c r="T105" s="96">
        <f t="shared" si="32"/>
        <v>73.159282549173099</v>
      </c>
      <c r="U105" s="97">
        <v>59</v>
      </c>
      <c r="V105" s="95">
        <f t="shared" si="33"/>
        <v>30.063530232750665</v>
      </c>
      <c r="W105" s="95">
        <v>9</v>
      </c>
      <c r="X105" s="96">
        <f t="shared" si="34"/>
        <v>30.925445279079113</v>
      </c>
      <c r="Y105" s="97">
        <v>10</v>
      </c>
      <c r="Z105" s="95">
        <f t="shared" si="35"/>
        <v>48.163746205648089</v>
      </c>
      <c r="AA105" s="95">
        <v>30</v>
      </c>
      <c r="AB105" s="96">
        <f t="shared" si="36"/>
        <v>30.925445279079113</v>
      </c>
      <c r="AC105" s="97">
        <v>10</v>
      </c>
      <c r="AD105" s="95">
        <f t="shared" si="37"/>
        <v>53.335236483618779</v>
      </c>
      <c r="AE105" s="95">
        <v>36</v>
      </c>
      <c r="AF105" s="96">
        <f t="shared" si="38"/>
        <v>22.306294815794626</v>
      </c>
      <c r="AG105" s="97">
        <v>0</v>
      </c>
      <c r="AH105" s="95">
        <f t="shared" si="39"/>
        <v>38.682680696035149</v>
      </c>
      <c r="AI105" s="95">
        <v>19</v>
      </c>
      <c r="AJ105" s="96">
        <f t="shared" si="40"/>
        <v>39.544595742363597</v>
      </c>
      <c r="AK105" s="97">
        <v>20</v>
      </c>
      <c r="AL105" s="95">
        <f t="shared" si="41"/>
        <v>65.402047132217064</v>
      </c>
      <c r="AM105" s="95">
        <v>50</v>
      </c>
      <c r="AN105" s="96">
        <f t="shared" si="42"/>
        <v>100.74056403168346</v>
      </c>
      <c r="AO105" s="97">
        <v>91</v>
      </c>
      <c r="AP105" s="95">
        <f t="shared" si="43"/>
        <v>39.544595742363597</v>
      </c>
      <c r="AQ105" s="95">
        <v>20</v>
      </c>
      <c r="AR105" s="96">
        <f t="shared" si="44"/>
        <v>73.159282549173099</v>
      </c>
      <c r="AS105" s="99">
        <v>59</v>
      </c>
      <c r="AT105" s="95">
        <f t="shared" si="45"/>
        <v>22.306294815794626</v>
      </c>
      <c r="AU105" s="106">
        <v>0</v>
      </c>
      <c r="AV105" s="92">
        <f>'Exp_3 (Ann)'!Y105</f>
        <v>32.130434782608695</v>
      </c>
      <c r="AW105" s="79">
        <f>'Exp_3 (Ann)'!Z105</f>
        <v>29.005178766160309</v>
      </c>
    </row>
    <row r="106" spans="1:49" x14ac:dyDescent="0.2">
      <c r="A106" s="11" t="str">
        <f>'Exp_3 (All)'!A106</f>
        <v>Basketball_12</v>
      </c>
      <c r="B106" s="95">
        <f t="shared" si="23"/>
        <v>-1.7045227293932044</v>
      </c>
      <c r="C106" s="95">
        <v>10</v>
      </c>
      <c r="D106" s="96">
        <f t="shared" si="24"/>
        <v>16.61105077870868</v>
      </c>
      <c r="E106" s="96">
        <v>24</v>
      </c>
      <c r="F106" s="95">
        <f t="shared" si="25"/>
        <v>50.625687293755036</v>
      </c>
      <c r="G106" s="95">
        <v>50</v>
      </c>
      <c r="H106" s="96">
        <f t="shared" si="26"/>
        <v>63.708239799542092</v>
      </c>
      <c r="I106" s="97">
        <v>60</v>
      </c>
      <c r="J106" s="95">
        <f t="shared" si="27"/>
        <v>85.948579059380094</v>
      </c>
      <c r="K106" s="98">
        <v>77</v>
      </c>
      <c r="L106" s="96">
        <f t="shared" si="28"/>
        <v>91.181600061694922</v>
      </c>
      <c r="M106" s="97">
        <v>81</v>
      </c>
      <c r="N106" s="95">
        <f t="shared" si="29"/>
        <v>34.926624286810565</v>
      </c>
      <c r="O106" s="98">
        <v>38</v>
      </c>
      <c r="P106" s="96">
        <f t="shared" si="30"/>
        <v>34.926624286810565</v>
      </c>
      <c r="Q106" s="97">
        <v>38</v>
      </c>
      <c r="R106" s="95">
        <f t="shared" si="31"/>
        <v>65.016495050120795</v>
      </c>
      <c r="S106" s="95">
        <v>61</v>
      </c>
      <c r="T106" s="96">
        <f t="shared" si="32"/>
        <v>50.625687293755036</v>
      </c>
      <c r="U106" s="97">
        <v>50</v>
      </c>
      <c r="V106" s="95">
        <f t="shared" si="33"/>
        <v>63.708239799542092</v>
      </c>
      <c r="W106" s="95">
        <v>60</v>
      </c>
      <c r="X106" s="96">
        <f t="shared" si="34"/>
        <v>36.234879537389268</v>
      </c>
      <c r="Y106" s="97">
        <v>39</v>
      </c>
      <c r="Z106" s="95">
        <f t="shared" si="35"/>
        <v>38.851390038546683</v>
      </c>
      <c r="AA106" s="95">
        <v>41</v>
      </c>
      <c r="AB106" s="96">
        <f t="shared" si="36"/>
        <v>11.378029776393859</v>
      </c>
      <c r="AC106" s="97">
        <v>20</v>
      </c>
      <c r="AD106" s="95">
        <f t="shared" si="37"/>
        <v>34.926624286810565</v>
      </c>
      <c r="AE106" s="95">
        <v>38</v>
      </c>
      <c r="AF106" s="96">
        <f t="shared" si="38"/>
        <v>51.933942544333739</v>
      </c>
      <c r="AG106" s="97">
        <v>51</v>
      </c>
      <c r="AH106" s="95">
        <f t="shared" si="39"/>
        <v>21.844071781023505</v>
      </c>
      <c r="AI106" s="95">
        <v>28</v>
      </c>
      <c r="AJ106" s="96">
        <f t="shared" si="40"/>
        <v>37.543134787967972</v>
      </c>
      <c r="AK106" s="97">
        <v>40</v>
      </c>
      <c r="AL106" s="95">
        <f t="shared" si="41"/>
        <v>74.174281804171741</v>
      </c>
      <c r="AM106" s="95">
        <v>68</v>
      </c>
      <c r="AN106" s="96">
        <f t="shared" si="42"/>
        <v>61.091729298384685</v>
      </c>
      <c r="AO106" s="97">
        <v>58</v>
      </c>
      <c r="AP106" s="95">
        <f t="shared" si="43"/>
        <v>63.708239799542092</v>
      </c>
      <c r="AQ106" s="95">
        <v>60</v>
      </c>
      <c r="AR106" s="96">
        <f t="shared" si="44"/>
        <v>75.482537054750452</v>
      </c>
      <c r="AS106" s="99">
        <v>69</v>
      </c>
      <c r="AT106" s="95">
        <f t="shared" si="45"/>
        <v>87.256834309958805</v>
      </c>
      <c r="AU106" s="106">
        <v>78</v>
      </c>
      <c r="AV106" s="92">
        <f>'Exp_3 (Ann)'!Y106</f>
        <v>49.521739130434781</v>
      </c>
      <c r="AW106" s="79">
        <f>'Exp_3 (Ann)'!Z106</f>
        <v>19.1094207257653</v>
      </c>
    </row>
    <row r="107" spans="1:49" x14ac:dyDescent="0.2">
      <c r="A107" s="11" t="str">
        <f>'Exp_3 (All)'!A107</f>
        <v>Basketball_0_PckErr3</v>
      </c>
      <c r="B107" s="95">
        <f t="shared" si="23"/>
        <v>25.491169883324456</v>
      </c>
      <c r="C107" s="95">
        <v>21</v>
      </c>
      <c r="D107" s="96">
        <f t="shared" si="24"/>
        <v>103.6927549954915</v>
      </c>
      <c r="E107" s="96">
        <v>93</v>
      </c>
      <c r="F107" s="95">
        <f t="shared" si="25"/>
        <v>24.405036756766581</v>
      </c>
      <c r="G107" s="95">
        <v>20</v>
      </c>
      <c r="H107" s="96">
        <f t="shared" si="26"/>
        <v>58.075163680060726</v>
      </c>
      <c r="I107" s="97">
        <v>51</v>
      </c>
      <c r="J107" s="95">
        <f t="shared" si="27"/>
        <v>66.76422869252373</v>
      </c>
      <c r="K107" s="98">
        <v>59</v>
      </c>
      <c r="L107" s="96">
        <f t="shared" si="28"/>
        <v>89.573024350239109</v>
      </c>
      <c r="M107" s="97">
        <v>80</v>
      </c>
      <c r="N107" s="95">
        <f t="shared" si="29"/>
        <v>34.180234895787464</v>
      </c>
      <c r="O107" s="98">
        <v>29</v>
      </c>
      <c r="P107" s="96">
        <f t="shared" si="30"/>
        <v>51.558364920713473</v>
      </c>
      <c r="Q107" s="97">
        <v>45</v>
      </c>
      <c r="R107" s="95">
        <f t="shared" si="31"/>
        <v>93.917556856470611</v>
      </c>
      <c r="S107" s="95">
        <v>84</v>
      </c>
      <c r="T107" s="96">
        <f t="shared" si="32"/>
        <v>36.352501148903215</v>
      </c>
      <c r="U107" s="97">
        <v>31</v>
      </c>
      <c r="V107" s="95">
        <f t="shared" si="33"/>
        <v>24.405036756766581</v>
      </c>
      <c r="W107" s="95">
        <v>20</v>
      </c>
      <c r="X107" s="96">
        <f t="shared" si="34"/>
        <v>46.127699287924095</v>
      </c>
      <c r="Y107" s="97">
        <v>40</v>
      </c>
      <c r="Z107" s="95">
        <f t="shared" si="35"/>
        <v>42.869299908250468</v>
      </c>
      <c r="AA107" s="95">
        <v>37</v>
      </c>
      <c r="AB107" s="96">
        <f t="shared" si="36"/>
        <v>23.318903630208705</v>
      </c>
      <c r="AC107" s="97">
        <v>19</v>
      </c>
      <c r="AD107" s="95">
        <f t="shared" si="37"/>
        <v>33.094101769229582</v>
      </c>
      <c r="AE107" s="95">
        <v>28</v>
      </c>
      <c r="AF107" s="96">
        <f t="shared" si="38"/>
        <v>45.041566161366219</v>
      </c>
      <c r="AG107" s="97">
        <v>39</v>
      </c>
      <c r="AH107" s="95">
        <f t="shared" si="39"/>
        <v>35.266368022345333</v>
      </c>
      <c r="AI107" s="95">
        <v>30</v>
      </c>
      <c r="AJ107" s="96">
        <f t="shared" si="40"/>
        <v>45.041566161366219</v>
      </c>
      <c r="AK107" s="97">
        <v>39</v>
      </c>
      <c r="AL107" s="95">
        <f t="shared" si="41"/>
        <v>70.02262807219735</v>
      </c>
      <c r="AM107" s="95">
        <v>62</v>
      </c>
      <c r="AN107" s="96">
        <f t="shared" si="42"/>
        <v>80.883959337776105</v>
      </c>
      <c r="AO107" s="97">
        <v>72</v>
      </c>
      <c r="AP107" s="95">
        <f t="shared" si="43"/>
        <v>13.543705491187829</v>
      </c>
      <c r="AQ107" s="95">
        <v>10</v>
      </c>
      <c r="AR107" s="96">
        <f t="shared" si="44"/>
        <v>35.266368022345333</v>
      </c>
      <c r="AS107" s="99">
        <v>30</v>
      </c>
      <c r="AT107" s="95">
        <f t="shared" si="45"/>
        <v>71.108761198755232</v>
      </c>
      <c r="AU107" s="106">
        <v>63</v>
      </c>
      <c r="AV107" s="92">
        <f>'Exp_3 (Ann)'!Y107</f>
        <v>43.565217391304351</v>
      </c>
      <c r="AW107" s="79">
        <f>'Exp_3 (Ann)'!Z107</f>
        <v>23.01743625040595</v>
      </c>
    </row>
    <row r="108" spans="1:49" x14ac:dyDescent="0.2">
      <c r="A108" s="11" t="str">
        <f>'Exp_3 (All)'!A108</f>
        <v>Basketball_2_PckErr1</v>
      </c>
      <c r="B108" s="95">
        <f t="shared" si="23"/>
        <v>30.194261759094477</v>
      </c>
      <c r="C108" s="95">
        <v>9</v>
      </c>
      <c r="D108" s="96">
        <f t="shared" si="24"/>
        <v>87.526661930136783</v>
      </c>
      <c r="E108" s="96">
        <v>64</v>
      </c>
      <c r="F108" s="95">
        <f t="shared" si="25"/>
        <v>24.982225379908812</v>
      </c>
      <c r="G108" s="95">
        <v>4</v>
      </c>
      <c r="H108" s="96">
        <f t="shared" si="26"/>
        <v>102.12036379185665</v>
      </c>
      <c r="I108" s="97">
        <v>78</v>
      </c>
      <c r="J108" s="95">
        <f t="shared" si="27"/>
        <v>52.084814551674263</v>
      </c>
      <c r="K108" s="98">
        <v>30</v>
      </c>
      <c r="L108" s="96">
        <f t="shared" si="28"/>
        <v>93.78110558515958</v>
      </c>
      <c r="M108" s="97">
        <v>70</v>
      </c>
      <c r="N108" s="95">
        <f t="shared" si="29"/>
        <v>30.194261759094477</v>
      </c>
      <c r="O108" s="98">
        <v>9</v>
      </c>
      <c r="P108" s="96">
        <f t="shared" si="30"/>
        <v>36.448705414117271</v>
      </c>
      <c r="Q108" s="97">
        <v>15</v>
      </c>
      <c r="R108" s="95">
        <f t="shared" si="31"/>
        <v>85.441847378462512</v>
      </c>
      <c r="S108" s="95">
        <v>62</v>
      </c>
      <c r="T108" s="96">
        <f t="shared" si="32"/>
        <v>30.194261759094477</v>
      </c>
      <c r="U108" s="97">
        <v>9</v>
      </c>
      <c r="V108" s="95">
        <f t="shared" si="33"/>
        <v>35.406298138280142</v>
      </c>
      <c r="W108" s="95">
        <v>14</v>
      </c>
      <c r="X108" s="96">
        <f t="shared" si="34"/>
        <v>31.236669034931609</v>
      </c>
      <c r="Y108" s="97">
        <v>10</v>
      </c>
      <c r="Z108" s="95">
        <f t="shared" si="35"/>
        <v>51.042407275837135</v>
      </c>
      <c r="AA108" s="95">
        <v>29</v>
      </c>
      <c r="AB108" s="96">
        <f t="shared" si="36"/>
        <v>30.194261759094477</v>
      </c>
      <c r="AC108" s="97">
        <v>9</v>
      </c>
      <c r="AD108" s="95">
        <f t="shared" si="37"/>
        <v>28.10944720742021</v>
      </c>
      <c r="AE108" s="95">
        <v>7</v>
      </c>
      <c r="AF108" s="96">
        <f t="shared" si="38"/>
        <v>41.66074179330294</v>
      </c>
      <c r="AG108" s="97">
        <v>20</v>
      </c>
      <c r="AH108" s="95">
        <f t="shared" si="39"/>
        <v>28.10944720742021</v>
      </c>
      <c r="AI108" s="95">
        <v>7</v>
      </c>
      <c r="AJ108" s="96">
        <f t="shared" si="40"/>
        <v>41.66074179330294</v>
      </c>
      <c r="AK108" s="97">
        <v>20</v>
      </c>
      <c r="AL108" s="95">
        <f t="shared" si="41"/>
        <v>51.042407275837135</v>
      </c>
      <c r="AM108" s="95">
        <v>29</v>
      </c>
      <c r="AN108" s="96">
        <f t="shared" si="42"/>
        <v>93.78110558515958</v>
      </c>
      <c r="AO108" s="97">
        <v>70</v>
      </c>
      <c r="AP108" s="95">
        <f t="shared" si="43"/>
        <v>31.236669034931609</v>
      </c>
      <c r="AQ108" s="95">
        <v>10</v>
      </c>
      <c r="AR108" s="96">
        <f t="shared" si="44"/>
        <v>61.466480034208459</v>
      </c>
      <c r="AS108" s="99">
        <v>39</v>
      </c>
      <c r="AT108" s="95">
        <f t="shared" si="45"/>
        <v>52.084814551674263</v>
      </c>
      <c r="AU108" s="106">
        <v>30</v>
      </c>
      <c r="AV108" s="92">
        <f>'Exp_3 (Ann)'!Y108</f>
        <v>28</v>
      </c>
      <c r="AW108" s="79">
        <f>'Exp_3 (Ann)'!Z108</f>
        <v>23.982948488078318</v>
      </c>
    </row>
    <row r="109" spans="1:49" x14ac:dyDescent="0.2">
      <c r="A109" s="11" t="str">
        <f>'Exp_3 (All)'!A109</f>
        <v>Basketball_2_PckErr3</v>
      </c>
      <c r="B109" s="95">
        <f t="shared" si="23"/>
        <v>24.708480417089831</v>
      </c>
      <c r="C109" s="95">
        <v>39</v>
      </c>
      <c r="D109" s="96">
        <f t="shared" si="24"/>
        <v>70.089717682878998</v>
      </c>
      <c r="E109" s="96">
        <v>83</v>
      </c>
      <c r="F109" s="95">
        <f t="shared" si="25"/>
        <v>59.775800122472376</v>
      </c>
      <c r="G109" s="95">
        <v>73</v>
      </c>
      <c r="H109" s="96">
        <f t="shared" si="26"/>
        <v>55.65023309830972</v>
      </c>
      <c r="I109" s="97">
        <v>69</v>
      </c>
      <c r="J109" s="95">
        <f t="shared" si="27"/>
        <v>87.62337753557027</v>
      </c>
      <c r="K109" s="98">
        <v>100</v>
      </c>
      <c r="L109" s="96">
        <f t="shared" si="28"/>
        <v>87.62337753557027</v>
      </c>
      <c r="M109" s="97">
        <v>100</v>
      </c>
      <c r="N109" s="95">
        <f t="shared" si="29"/>
        <v>45.33631553790309</v>
      </c>
      <c r="O109" s="98">
        <v>59</v>
      </c>
      <c r="P109" s="96">
        <f t="shared" si="30"/>
        <v>46.367707293943752</v>
      </c>
      <c r="Q109" s="97">
        <v>60</v>
      </c>
      <c r="R109" s="95">
        <f t="shared" si="31"/>
        <v>74.215284707041647</v>
      </c>
      <c r="S109" s="95">
        <v>87</v>
      </c>
      <c r="T109" s="96">
        <f t="shared" si="32"/>
        <v>56.681624854350382</v>
      </c>
      <c r="U109" s="97">
        <v>70</v>
      </c>
      <c r="V109" s="95">
        <f t="shared" si="33"/>
        <v>14.394562856683201</v>
      </c>
      <c r="W109" s="95">
        <v>29</v>
      </c>
      <c r="X109" s="96">
        <f t="shared" si="34"/>
        <v>46.367707293943752</v>
      </c>
      <c r="Y109" s="97">
        <v>60</v>
      </c>
      <c r="Z109" s="95">
        <f t="shared" si="35"/>
        <v>9.2376040764798901</v>
      </c>
      <c r="AA109" s="95">
        <v>24</v>
      </c>
      <c r="AB109" s="96">
        <f t="shared" si="36"/>
        <v>5.112037052317234</v>
      </c>
      <c r="AC109" s="97">
        <v>20</v>
      </c>
      <c r="AD109" s="95">
        <f t="shared" si="37"/>
        <v>58.744408366431706</v>
      </c>
      <c r="AE109" s="95">
        <v>72</v>
      </c>
      <c r="AF109" s="96">
        <f t="shared" si="38"/>
        <v>22.645696905008506</v>
      </c>
      <c r="AG109" s="97">
        <v>37</v>
      </c>
      <c r="AH109" s="95">
        <f t="shared" si="39"/>
        <v>73.183892951000985</v>
      </c>
      <c r="AI109" s="95">
        <v>86</v>
      </c>
      <c r="AJ109" s="96">
        <f t="shared" si="40"/>
        <v>24.708480417089831</v>
      </c>
      <c r="AK109" s="97">
        <v>39</v>
      </c>
      <c r="AL109" s="95">
        <f t="shared" si="41"/>
        <v>76.278068219122986</v>
      </c>
      <c r="AM109" s="95">
        <v>89</v>
      </c>
      <c r="AN109" s="96">
        <f t="shared" si="42"/>
        <v>75.246676463082309</v>
      </c>
      <c r="AO109" s="97">
        <v>88</v>
      </c>
      <c r="AP109" s="95">
        <f t="shared" si="43"/>
        <v>25.739872173130497</v>
      </c>
      <c r="AQ109" s="95">
        <v>40</v>
      </c>
      <c r="AR109" s="96">
        <f t="shared" si="44"/>
        <v>46.367707293943752</v>
      </c>
      <c r="AS109" s="99">
        <v>60</v>
      </c>
      <c r="AT109" s="95">
        <f t="shared" si="45"/>
        <v>63.901367146635025</v>
      </c>
      <c r="AU109" s="106">
        <v>77</v>
      </c>
      <c r="AV109" s="92">
        <f>'Exp_3 (Ann)'!Y109</f>
        <v>63.521739130434781</v>
      </c>
      <c r="AW109" s="79">
        <f>'Exp_3 (Ann)'!Z109</f>
        <v>24.239092327022988</v>
      </c>
    </row>
    <row r="110" spans="1:49" x14ac:dyDescent="0.2">
      <c r="A110" s="11" t="str">
        <f>'Exp_3 (All)'!A110</f>
        <v>Basketball_3_PckErr1</v>
      </c>
      <c r="B110" s="95">
        <f t="shared" si="23"/>
        <v>45.571130599084142</v>
      </c>
      <c r="C110" s="95">
        <v>31</v>
      </c>
      <c r="D110" s="96">
        <f t="shared" si="24"/>
        <v>38.780197517679831</v>
      </c>
      <c r="E110" s="96">
        <v>24</v>
      </c>
      <c r="F110" s="95">
        <f t="shared" si="25"/>
        <v>23.258064760184265</v>
      </c>
      <c r="G110" s="95">
        <v>8</v>
      </c>
      <c r="H110" s="96">
        <f t="shared" si="26"/>
        <v>53.332196977831927</v>
      </c>
      <c r="I110" s="97">
        <v>39</v>
      </c>
      <c r="J110" s="95">
        <f t="shared" si="27"/>
        <v>97.958328655631675</v>
      </c>
      <c r="K110" s="98">
        <v>85</v>
      </c>
      <c r="L110" s="96">
        <f t="shared" si="28"/>
        <v>112.51032811578378</v>
      </c>
      <c r="M110" s="97">
        <v>100</v>
      </c>
      <c r="N110" s="95">
        <f t="shared" si="29"/>
        <v>32.959397733618999</v>
      </c>
      <c r="O110" s="98">
        <v>18</v>
      </c>
      <c r="P110" s="96">
        <f t="shared" si="30"/>
        <v>54.3023302751754</v>
      </c>
      <c r="Q110" s="97">
        <v>40</v>
      </c>
      <c r="R110" s="95">
        <f t="shared" si="31"/>
        <v>64.003663248610124</v>
      </c>
      <c r="S110" s="95">
        <v>50</v>
      </c>
      <c r="T110" s="96">
        <f t="shared" si="32"/>
        <v>53.332196977831927</v>
      </c>
      <c r="U110" s="97">
        <v>39</v>
      </c>
      <c r="V110" s="95">
        <f t="shared" si="33"/>
        <v>25.198331354871211</v>
      </c>
      <c r="W110" s="95">
        <v>10</v>
      </c>
      <c r="X110" s="96">
        <f t="shared" si="34"/>
        <v>25.198331354871211</v>
      </c>
      <c r="Y110" s="97">
        <v>10</v>
      </c>
      <c r="Z110" s="95">
        <f t="shared" si="35"/>
        <v>40.720464112366777</v>
      </c>
      <c r="AA110" s="95">
        <v>26</v>
      </c>
      <c r="AB110" s="96">
        <f t="shared" si="36"/>
        <v>44.600997301740669</v>
      </c>
      <c r="AC110" s="97">
        <v>30</v>
      </c>
      <c r="AD110" s="95">
        <f t="shared" si="37"/>
        <v>43.630864004397196</v>
      </c>
      <c r="AE110" s="95">
        <v>29</v>
      </c>
      <c r="AF110" s="96">
        <f t="shared" si="38"/>
        <v>24.228198057527738</v>
      </c>
      <c r="AG110" s="97">
        <v>9</v>
      </c>
      <c r="AH110" s="95">
        <f t="shared" si="39"/>
        <v>23.258064760184265</v>
      </c>
      <c r="AI110" s="95">
        <v>8</v>
      </c>
      <c r="AJ110" s="96">
        <f t="shared" si="40"/>
        <v>24.228198057527738</v>
      </c>
      <c r="AK110" s="97">
        <v>9</v>
      </c>
      <c r="AL110" s="95">
        <f t="shared" si="41"/>
        <v>68.854329735327497</v>
      </c>
      <c r="AM110" s="95">
        <v>55</v>
      </c>
      <c r="AN110" s="96">
        <f t="shared" si="42"/>
        <v>92.137528871570836</v>
      </c>
      <c r="AO110" s="97">
        <v>79</v>
      </c>
      <c r="AP110" s="95">
        <f t="shared" si="43"/>
        <v>63.033529951266658</v>
      </c>
      <c r="AQ110" s="95">
        <v>49</v>
      </c>
      <c r="AR110" s="96">
        <f t="shared" si="44"/>
        <v>34.899664328305938</v>
      </c>
      <c r="AS110" s="99">
        <v>20</v>
      </c>
      <c r="AT110" s="95">
        <f t="shared" si="45"/>
        <v>64.003663248610124</v>
      </c>
      <c r="AU110" s="106">
        <v>50</v>
      </c>
      <c r="AV110" s="92">
        <f>'Exp_3 (Ann)'!Y110</f>
        <v>35.565217391304351</v>
      </c>
      <c r="AW110" s="79">
        <f>'Exp_3 (Ann)'!Z110</f>
        <v>25.769654611853635</v>
      </c>
    </row>
    <row r="111" spans="1:49" x14ac:dyDescent="0.2">
      <c r="A111" s="11" t="str">
        <f>'Exp_3 (All)'!A111</f>
        <v>Basketball_3_PckErr3</v>
      </c>
      <c r="B111" s="95">
        <f t="shared" si="23"/>
        <v>20.751170159009146</v>
      </c>
      <c r="C111" s="95">
        <v>40</v>
      </c>
      <c r="D111" s="96">
        <f t="shared" si="24"/>
        <v>61.99089958998475</v>
      </c>
      <c r="E111" s="96">
        <v>72</v>
      </c>
      <c r="F111" s="95">
        <f t="shared" si="25"/>
        <v>36.216068695624998</v>
      </c>
      <c r="G111" s="95">
        <v>52</v>
      </c>
      <c r="H111" s="96">
        <f t="shared" si="26"/>
        <v>43.948517963932922</v>
      </c>
      <c r="I111" s="97">
        <v>58</v>
      </c>
      <c r="J111" s="95">
        <f t="shared" si="27"/>
        <v>98.075662842088406</v>
      </c>
      <c r="K111" s="98">
        <v>100</v>
      </c>
      <c r="L111" s="96">
        <f t="shared" si="28"/>
        <v>98.075662842088406</v>
      </c>
      <c r="M111" s="97">
        <v>100</v>
      </c>
      <c r="N111" s="95">
        <f t="shared" si="29"/>
        <v>22.039911703727132</v>
      </c>
      <c r="O111" s="98">
        <v>41</v>
      </c>
      <c r="P111" s="96">
        <f t="shared" si="30"/>
        <v>36.216068695624998</v>
      </c>
      <c r="Q111" s="97">
        <v>52</v>
      </c>
      <c r="R111" s="95">
        <f t="shared" si="31"/>
        <v>81.322022760754564</v>
      </c>
      <c r="S111" s="95">
        <v>87</v>
      </c>
      <c r="T111" s="96">
        <f t="shared" si="32"/>
        <v>46.526001053368901</v>
      </c>
      <c r="U111" s="97">
        <v>60</v>
      </c>
      <c r="V111" s="95">
        <f t="shared" si="33"/>
        <v>19.462428614291156</v>
      </c>
      <c r="W111" s="95">
        <v>39</v>
      </c>
      <c r="X111" s="96">
        <f t="shared" si="34"/>
        <v>46.526001053368901</v>
      </c>
      <c r="Y111" s="97">
        <v>60</v>
      </c>
      <c r="Z111" s="95">
        <f t="shared" si="35"/>
        <v>58.124674955830784</v>
      </c>
      <c r="AA111" s="95">
        <v>69</v>
      </c>
      <c r="AB111" s="96">
        <f t="shared" si="36"/>
        <v>7.8637547118292659</v>
      </c>
      <c r="AC111" s="97">
        <v>30</v>
      </c>
      <c r="AD111" s="95">
        <f t="shared" si="37"/>
        <v>36.216068695624998</v>
      </c>
      <c r="AE111" s="95">
        <v>52</v>
      </c>
      <c r="AF111" s="96">
        <f t="shared" si="38"/>
        <v>72.300831947728653</v>
      </c>
      <c r="AG111" s="97">
        <v>80</v>
      </c>
      <c r="AH111" s="95">
        <f t="shared" si="39"/>
        <v>60.702158045266764</v>
      </c>
      <c r="AI111" s="95">
        <v>71</v>
      </c>
      <c r="AJ111" s="96">
        <f t="shared" si="40"/>
        <v>46.526001053368901</v>
      </c>
      <c r="AK111" s="97">
        <v>60</v>
      </c>
      <c r="AL111" s="95">
        <f t="shared" si="41"/>
        <v>81.322022760754564</v>
      </c>
      <c r="AM111" s="95">
        <v>87</v>
      </c>
      <c r="AN111" s="96">
        <f t="shared" si="42"/>
        <v>59.413416500548777</v>
      </c>
      <c r="AO111" s="97">
        <v>70</v>
      </c>
      <c r="AP111" s="95">
        <f t="shared" si="43"/>
        <v>20.751170159009146</v>
      </c>
      <c r="AQ111" s="95">
        <v>40</v>
      </c>
      <c r="AR111" s="96">
        <f t="shared" si="44"/>
        <v>33.638585606189025</v>
      </c>
      <c r="AS111" s="99">
        <v>50</v>
      </c>
      <c r="AT111" s="95">
        <f t="shared" si="45"/>
        <v>61.99089958998475</v>
      </c>
      <c r="AU111" s="106">
        <v>72</v>
      </c>
      <c r="AV111" s="92">
        <f>'Exp_3 (Ann)'!Y111</f>
        <v>62.695652173913047</v>
      </c>
      <c r="AW111" s="79">
        <f>'Exp_3 (Ann)'!Z111</f>
        <v>19.398769367267267</v>
      </c>
    </row>
    <row r="112" spans="1:49" x14ac:dyDescent="0.2">
      <c r="A112" s="11" t="str">
        <f>'Exp_3 (All)'!A112</f>
        <v>Basketball_8_PckErr1</v>
      </c>
      <c r="B112" s="95">
        <f t="shared" si="23"/>
        <v>2.6316523077532921</v>
      </c>
      <c r="C112" s="95">
        <v>0</v>
      </c>
      <c r="D112" s="96">
        <f t="shared" si="24"/>
        <v>82.739887375523466</v>
      </c>
      <c r="E112" s="96">
        <v>80</v>
      </c>
      <c r="F112" s="95">
        <f t="shared" si="25"/>
        <v>62.712828608580921</v>
      </c>
      <c r="G112" s="95">
        <v>60</v>
      </c>
      <c r="H112" s="96">
        <f t="shared" si="26"/>
        <v>42.685769841638376</v>
      </c>
      <c r="I112" s="97">
        <v>40</v>
      </c>
      <c r="J112" s="95">
        <f t="shared" si="27"/>
        <v>82.739887375523466</v>
      </c>
      <c r="K112" s="98">
        <v>80</v>
      </c>
      <c r="L112" s="96">
        <f t="shared" si="28"/>
        <v>81.738534437176341</v>
      </c>
      <c r="M112" s="97">
        <v>79</v>
      </c>
      <c r="N112" s="95">
        <f t="shared" si="29"/>
        <v>40.683063964944125</v>
      </c>
      <c r="O112" s="98">
        <v>38</v>
      </c>
      <c r="P112" s="96">
        <f t="shared" si="30"/>
        <v>7.6384169994889319</v>
      </c>
      <c r="Q112" s="97">
        <v>5</v>
      </c>
      <c r="R112" s="95">
        <f t="shared" si="31"/>
        <v>90.750710882300481</v>
      </c>
      <c r="S112" s="95">
        <v>88</v>
      </c>
      <c r="T112" s="96">
        <f t="shared" si="32"/>
        <v>32.67224045816711</v>
      </c>
      <c r="U112" s="97">
        <v>30</v>
      </c>
      <c r="V112" s="95">
        <f t="shared" si="33"/>
        <v>41.68441690329125</v>
      </c>
      <c r="W112" s="95">
        <v>39</v>
      </c>
      <c r="X112" s="96">
        <f t="shared" si="34"/>
        <v>22.658711074695837</v>
      </c>
      <c r="Y112" s="97">
        <v>20</v>
      </c>
      <c r="Z112" s="95">
        <f t="shared" si="35"/>
        <v>53.70065216345678</v>
      </c>
      <c r="AA112" s="95">
        <v>51</v>
      </c>
      <c r="AB112" s="96">
        <f t="shared" si="36"/>
        <v>11.64382875287744</v>
      </c>
      <c r="AC112" s="97">
        <v>9</v>
      </c>
      <c r="AD112" s="95">
        <f t="shared" si="37"/>
        <v>52.699299225109648</v>
      </c>
      <c r="AE112" s="95">
        <v>50</v>
      </c>
      <c r="AF112" s="96">
        <f t="shared" si="38"/>
        <v>52.699299225109648</v>
      </c>
      <c r="AG112" s="97">
        <v>50</v>
      </c>
      <c r="AH112" s="95">
        <f t="shared" si="39"/>
        <v>42.685769841638376</v>
      </c>
      <c r="AI112" s="95">
        <v>40</v>
      </c>
      <c r="AJ112" s="96">
        <f t="shared" si="40"/>
        <v>32.67224045816711</v>
      </c>
      <c r="AK112" s="97">
        <v>30</v>
      </c>
      <c r="AL112" s="95">
        <f t="shared" si="41"/>
        <v>62.712828608580921</v>
      </c>
      <c r="AM112" s="95">
        <v>60</v>
      </c>
      <c r="AN112" s="96">
        <f t="shared" si="42"/>
        <v>83.741240313870591</v>
      </c>
      <c r="AO112" s="97">
        <v>81</v>
      </c>
      <c r="AP112" s="95">
        <f t="shared" si="43"/>
        <v>42.685769841638376</v>
      </c>
      <c r="AQ112" s="95">
        <v>40</v>
      </c>
      <c r="AR112" s="96">
        <f t="shared" si="44"/>
        <v>61.711475670233796</v>
      </c>
      <c r="AS112" s="99">
        <v>59</v>
      </c>
      <c r="AT112" s="95">
        <f t="shared" si="45"/>
        <v>61.711475670233796</v>
      </c>
      <c r="AU112" s="106">
        <v>59</v>
      </c>
      <c r="AV112" s="92">
        <f>'Exp_3 (Ann)'!Y112</f>
        <v>47.304347826086953</v>
      </c>
      <c r="AW112" s="79">
        <f>'Exp_3 (Ann)'!Z112</f>
        <v>24.966222240547864</v>
      </c>
    </row>
    <row r="113" spans="1:49" x14ac:dyDescent="0.2">
      <c r="A113" s="11" t="str">
        <f>'Exp_3 (All)'!A113</f>
        <v>Basketball_8_PckErr3</v>
      </c>
      <c r="B113" s="95">
        <f t="shared" si="23"/>
        <v>-6.2234773054721444</v>
      </c>
      <c r="C113" s="95">
        <v>19</v>
      </c>
      <c r="D113" s="96">
        <f t="shared" si="24"/>
        <v>71.58723770467985</v>
      </c>
      <c r="E113" s="96">
        <v>82</v>
      </c>
      <c r="F113" s="95">
        <f t="shared" si="25"/>
        <v>45.650332701295852</v>
      </c>
      <c r="G113" s="95">
        <v>61</v>
      </c>
      <c r="H113" s="96">
        <f t="shared" si="26"/>
        <v>58.001239845764424</v>
      </c>
      <c r="I113" s="97">
        <v>71</v>
      </c>
      <c r="J113" s="95">
        <f t="shared" si="27"/>
        <v>80.23287270580785</v>
      </c>
      <c r="K113" s="98">
        <v>89</v>
      </c>
      <c r="L113" s="96">
        <f t="shared" si="28"/>
        <v>93.818870564723284</v>
      </c>
      <c r="M113" s="97">
        <v>100</v>
      </c>
      <c r="N113" s="95">
        <f t="shared" si="29"/>
        <v>30.829244127933567</v>
      </c>
      <c r="O113" s="98">
        <v>49</v>
      </c>
      <c r="P113" s="96">
        <f t="shared" si="30"/>
        <v>43.180151272402142</v>
      </c>
      <c r="Q113" s="97">
        <v>59</v>
      </c>
      <c r="R113" s="95">
        <f t="shared" si="31"/>
        <v>64.176693417998706</v>
      </c>
      <c r="S113" s="95">
        <v>76</v>
      </c>
      <c r="T113" s="96">
        <f t="shared" si="32"/>
        <v>56.766149131317569</v>
      </c>
      <c r="U113" s="97">
        <v>70</v>
      </c>
      <c r="V113" s="95">
        <f t="shared" si="33"/>
        <v>43.180151272402142</v>
      </c>
      <c r="W113" s="95">
        <v>59</v>
      </c>
      <c r="X113" s="96">
        <f t="shared" si="34"/>
        <v>32.064334842380426</v>
      </c>
      <c r="Y113" s="97">
        <v>50</v>
      </c>
      <c r="Z113" s="95">
        <f t="shared" si="35"/>
        <v>51.825786273530142</v>
      </c>
      <c r="AA113" s="95">
        <v>66</v>
      </c>
      <c r="AB113" s="96">
        <f t="shared" si="36"/>
        <v>-4.9883865910252823</v>
      </c>
      <c r="AC113" s="97">
        <v>20</v>
      </c>
      <c r="AD113" s="95">
        <f t="shared" si="37"/>
        <v>35.769606985720998</v>
      </c>
      <c r="AE113" s="95">
        <v>53</v>
      </c>
      <c r="AF113" s="96">
        <f t="shared" si="38"/>
        <v>56.766149131317569</v>
      </c>
      <c r="AG113" s="97">
        <v>70</v>
      </c>
      <c r="AH113" s="95">
        <f t="shared" si="39"/>
        <v>44.415241986848997</v>
      </c>
      <c r="AI113" s="95">
        <v>60</v>
      </c>
      <c r="AJ113" s="96">
        <f t="shared" si="40"/>
        <v>30.829244127933567</v>
      </c>
      <c r="AK113" s="97">
        <v>49</v>
      </c>
      <c r="AL113" s="95">
        <f t="shared" si="41"/>
        <v>80.23287270580785</v>
      </c>
      <c r="AM113" s="95">
        <v>89</v>
      </c>
      <c r="AN113" s="96">
        <f t="shared" si="42"/>
        <v>81.467963420254705</v>
      </c>
      <c r="AO113" s="97">
        <v>90</v>
      </c>
      <c r="AP113" s="95">
        <f t="shared" si="43"/>
        <v>43.180151272402142</v>
      </c>
      <c r="AQ113" s="95">
        <v>59</v>
      </c>
      <c r="AR113" s="96">
        <f t="shared" si="44"/>
        <v>44.415241986848997</v>
      </c>
      <c r="AS113" s="99">
        <v>60</v>
      </c>
      <c r="AT113" s="95">
        <f t="shared" si="45"/>
        <v>72.822328419126706</v>
      </c>
      <c r="AU113" s="106">
        <v>83</v>
      </c>
      <c r="AV113" s="92">
        <f>'Exp_3 (Ann)'!Y113</f>
        <v>64.521739130434781</v>
      </c>
      <c r="AW113" s="79">
        <f>'Exp_3 (Ann)'!Z113</f>
        <v>20.241428186265981</v>
      </c>
    </row>
    <row r="114" spans="1:49" x14ac:dyDescent="0.2">
      <c r="A114" s="11" t="str">
        <f>'Exp_3 (All)'!A114</f>
        <v>Basketball_10_PckErr1</v>
      </c>
      <c r="B114" s="95">
        <f t="shared" si="23"/>
        <v>34.762242664974643</v>
      </c>
      <c r="C114" s="95">
        <v>40</v>
      </c>
      <c r="D114" s="96">
        <f t="shared" si="24"/>
        <v>37.106513024209313</v>
      </c>
      <c r="E114" s="96">
        <v>42</v>
      </c>
      <c r="F114" s="95">
        <f t="shared" si="25"/>
        <v>55.860675898086676</v>
      </c>
      <c r="G114" s="95">
        <v>58</v>
      </c>
      <c r="H114" s="96">
        <f t="shared" si="26"/>
        <v>46.483594461147995</v>
      </c>
      <c r="I114" s="97">
        <v>50</v>
      </c>
      <c r="J114" s="95">
        <f t="shared" si="27"/>
        <v>93.369001645841394</v>
      </c>
      <c r="K114" s="98">
        <v>90</v>
      </c>
      <c r="L114" s="96">
        <f t="shared" si="28"/>
        <v>21.868755689183956</v>
      </c>
      <c r="M114" s="97">
        <v>29</v>
      </c>
      <c r="N114" s="95">
        <f t="shared" si="29"/>
        <v>10.147403893010605</v>
      </c>
      <c r="O114" s="98">
        <v>19</v>
      </c>
      <c r="P114" s="96">
        <f t="shared" si="30"/>
        <v>66.409892514642692</v>
      </c>
      <c r="Q114" s="97">
        <v>67</v>
      </c>
      <c r="R114" s="95">
        <f t="shared" si="31"/>
        <v>89.852596106989395</v>
      </c>
      <c r="S114" s="95">
        <v>87</v>
      </c>
      <c r="T114" s="96">
        <f t="shared" si="32"/>
        <v>33.590107485357308</v>
      </c>
      <c r="U114" s="97">
        <v>39</v>
      </c>
      <c r="V114" s="95">
        <f t="shared" si="33"/>
        <v>24.213026048418627</v>
      </c>
      <c r="W114" s="95">
        <v>31</v>
      </c>
      <c r="X114" s="96">
        <f t="shared" si="34"/>
        <v>23.040890868801291</v>
      </c>
      <c r="Y114" s="97">
        <v>30</v>
      </c>
      <c r="Z114" s="95">
        <f t="shared" si="35"/>
        <v>48.827864820382665</v>
      </c>
      <c r="AA114" s="95">
        <v>52</v>
      </c>
      <c r="AB114" s="96">
        <f t="shared" si="36"/>
        <v>21.868755689183956</v>
      </c>
      <c r="AC114" s="97">
        <v>29</v>
      </c>
      <c r="AD114" s="95">
        <f t="shared" si="37"/>
        <v>17.180214970714616</v>
      </c>
      <c r="AE114" s="95">
        <v>25</v>
      </c>
      <c r="AF114" s="96">
        <f t="shared" si="38"/>
        <v>62.893486975790687</v>
      </c>
      <c r="AG114" s="97">
        <v>64</v>
      </c>
      <c r="AH114" s="95">
        <f t="shared" si="39"/>
        <v>47.65572964076533</v>
      </c>
      <c r="AI114" s="95">
        <v>51</v>
      </c>
      <c r="AJ114" s="96">
        <f t="shared" si="40"/>
        <v>58.204946257321346</v>
      </c>
      <c r="AK114" s="97">
        <v>60</v>
      </c>
      <c r="AL114" s="95">
        <f t="shared" si="41"/>
        <v>83.991920208902712</v>
      </c>
      <c r="AM114" s="95">
        <v>82</v>
      </c>
      <c r="AN114" s="96">
        <f t="shared" si="42"/>
        <v>89.852596106989395</v>
      </c>
      <c r="AO114" s="97">
        <v>87</v>
      </c>
      <c r="AP114" s="95">
        <f t="shared" si="43"/>
        <v>68.754162873877362</v>
      </c>
      <c r="AQ114" s="95">
        <v>69</v>
      </c>
      <c r="AR114" s="96">
        <f t="shared" si="44"/>
        <v>46.483594461147995</v>
      </c>
      <c r="AS114" s="99">
        <v>50</v>
      </c>
      <c r="AT114" s="95">
        <f t="shared" si="45"/>
        <v>67.582027694260034</v>
      </c>
      <c r="AU114" s="106">
        <v>68</v>
      </c>
      <c r="AV114" s="92">
        <f>'Exp_3 (Ann)'!Y114</f>
        <v>53</v>
      </c>
      <c r="AW114" s="79">
        <f>'Exp_3 (Ann)'!Z114</f>
        <v>21.328597959291439</v>
      </c>
    </row>
    <row r="115" spans="1:49" x14ac:dyDescent="0.2">
      <c r="A115" s="11" t="str">
        <f>'Exp_3 (All)'!A115</f>
        <v>Basketball_10_PckErr3</v>
      </c>
      <c r="B115" s="95">
        <f t="shared" si="23"/>
        <v>-7.1244057632962523</v>
      </c>
      <c r="C115" s="95">
        <v>18</v>
      </c>
      <c r="D115" s="96">
        <f t="shared" si="24"/>
        <v>76.835644849078733</v>
      </c>
      <c r="E115" s="96">
        <v>92</v>
      </c>
      <c r="F115" s="95">
        <f t="shared" si="25"/>
        <v>40.528595935619279</v>
      </c>
      <c r="G115" s="95">
        <v>60</v>
      </c>
      <c r="H115" s="96">
        <f t="shared" si="26"/>
        <v>50.739953442529753</v>
      </c>
      <c r="I115" s="97">
        <v>69</v>
      </c>
      <c r="J115" s="95">
        <f t="shared" si="27"/>
        <v>80.239430684715558</v>
      </c>
      <c r="K115" s="98">
        <v>95</v>
      </c>
      <c r="L115" s="96">
        <f t="shared" si="28"/>
        <v>73.431859013441908</v>
      </c>
      <c r="M115" s="97">
        <v>89</v>
      </c>
      <c r="N115" s="95">
        <f t="shared" si="29"/>
        <v>18.971285643252727</v>
      </c>
      <c r="O115" s="98">
        <v>41</v>
      </c>
      <c r="P115" s="96">
        <f t="shared" si="30"/>
        <v>48.470762885438532</v>
      </c>
      <c r="Q115" s="97">
        <v>67</v>
      </c>
      <c r="R115" s="95">
        <f t="shared" si="31"/>
        <v>72.297263734896305</v>
      </c>
      <c r="S115" s="95">
        <v>88</v>
      </c>
      <c r="T115" s="96">
        <f t="shared" si="32"/>
        <v>40.528595935619279</v>
      </c>
      <c r="U115" s="97">
        <v>60</v>
      </c>
      <c r="V115" s="95">
        <f t="shared" si="33"/>
        <v>41.66319121416489</v>
      </c>
      <c r="W115" s="95">
        <v>61</v>
      </c>
      <c r="X115" s="96">
        <f t="shared" si="34"/>
        <v>62.085906227985831</v>
      </c>
      <c r="Y115" s="97">
        <v>79</v>
      </c>
      <c r="Z115" s="95">
        <f t="shared" si="35"/>
        <v>41.66319121416489</v>
      </c>
      <c r="AA115" s="95">
        <v>61</v>
      </c>
      <c r="AB115" s="96">
        <f t="shared" si="36"/>
        <v>5.3561423007054358</v>
      </c>
      <c r="AC115" s="97">
        <v>29</v>
      </c>
      <c r="AD115" s="95">
        <f t="shared" si="37"/>
        <v>48.470762885438532</v>
      </c>
      <c r="AE115" s="95">
        <v>67</v>
      </c>
      <c r="AF115" s="96">
        <f t="shared" si="38"/>
        <v>8.7599281363422605</v>
      </c>
      <c r="AG115" s="97">
        <v>32</v>
      </c>
      <c r="AH115" s="95">
        <f t="shared" si="39"/>
        <v>62.085906227985831</v>
      </c>
      <c r="AI115" s="95">
        <v>79</v>
      </c>
      <c r="AJ115" s="96">
        <f t="shared" si="40"/>
        <v>39.394000657073676</v>
      </c>
      <c r="AK115" s="97">
        <v>59</v>
      </c>
      <c r="AL115" s="95">
        <f t="shared" si="41"/>
        <v>67.758882620713877</v>
      </c>
      <c r="AM115" s="95">
        <v>84</v>
      </c>
      <c r="AN115" s="96">
        <f t="shared" si="42"/>
        <v>72.297263734896305</v>
      </c>
      <c r="AO115" s="97">
        <v>88</v>
      </c>
      <c r="AP115" s="95">
        <f t="shared" si="43"/>
        <v>85.912407077443589</v>
      </c>
      <c r="AQ115" s="95">
        <v>100</v>
      </c>
      <c r="AR115" s="96">
        <f t="shared" si="44"/>
        <v>51.874548721075357</v>
      </c>
      <c r="AS115" s="99">
        <v>70</v>
      </c>
      <c r="AT115" s="95">
        <f t="shared" si="45"/>
        <v>67.758882620713877</v>
      </c>
      <c r="AU115" s="106">
        <v>84</v>
      </c>
      <c r="AV115" s="92">
        <f>'Exp_3 (Ann)'!Y115</f>
        <v>68.347826086956516</v>
      </c>
      <c r="AW115" s="79">
        <f>'Exp_3 (Ann)'!Z115</f>
        <v>22.034288765987547</v>
      </c>
    </row>
    <row r="116" spans="1:49" x14ac:dyDescent="0.2">
      <c r="A116" s="11" t="str">
        <f>'Exp_3 (All)'!A116</f>
        <v>Basketball_11_PckErr1</v>
      </c>
      <c r="B116" s="95">
        <f t="shared" si="23"/>
        <v>10.116028881900476</v>
      </c>
      <c r="C116" s="95">
        <v>30</v>
      </c>
      <c r="D116" s="96">
        <f t="shared" si="24"/>
        <v>52.882058519023509</v>
      </c>
      <c r="E116" s="96">
        <v>70</v>
      </c>
      <c r="F116" s="95">
        <f t="shared" si="25"/>
        <v>58.227812223663889</v>
      </c>
      <c r="G116" s="95">
        <v>75</v>
      </c>
      <c r="H116" s="96">
        <f t="shared" si="26"/>
        <v>59.29696296459197</v>
      </c>
      <c r="I116" s="97">
        <v>76</v>
      </c>
      <c r="J116" s="95">
        <f t="shared" si="27"/>
        <v>84.956580746865797</v>
      </c>
      <c r="K116" s="98">
        <v>100</v>
      </c>
      <c r="L116" s="96">
        <f t="shared" si="28"/>
        <v>84.956580746865797</v>
      </c>
      <c r="M116" s="97">
        <v>100</v>
      </c>
      <c r="N116" s="95">
        <f t="shared" si="29"/>
        <v>11.185179622828556</v>
      </c>
      <c r="O116" s="98">
        <v>31</v>
      </c>
      <c r="P116" s="96">
        <f t="shared" si="30"/>
        <v>40.052249627886603</v>
      </c>
      <c r="Q116" s="97">
        <v>58</v>
      </c>
      <c r="R116" s="95">
        <f t="shared" si="31"/>
        <v>84.956580746865797</v>
      </c>
      <c r="S116" s="95">
        <v>100</v>
      </c>
      <c r="T116" s="96">
        <f t="shared" si="32"/>
        <v>40.052249627886603</v>
      </c>
      <c r="U116" s="97">
        <v>58</v>
      </c>
      <c r="V116" s="95">
        <f t="shared" si="33"/>
        <v>45.398003332526983</v>
      </c>
      <c r="W116" s="95">
        <v>63</v>
      </c>
      <c r="X116" s="96">
        <f t="shared" si="34"/>
        <v>63.573565928304269</v>
      </c>
      <c r="Y116" s="97">
        <v>80</v>
      </c>
      <c r="Z116" s="95">
        <f t="shared" si="35"/>
        <v>52.882058519023509</v>
      </c>
      <c r="AA116" s="95">
        <v>70</v>
      </c>
      <c r="AB116" s="96">
        <f t="shared" si="36"/>
        <v>-0.57547852738027672</v>
      </c>
      <c r="AC116" s="97">
        <v>20</v>
      </c>
      <c r="AD116" s="95">
        <f t="shared" si="37"/>
        <v>31.499043700461996</v>
      </c>
      <c r="AE116" s="95">
        <v>50</v>
      </c>
      <c r="AF116" s="96">
        <f t="shared" si="38"/>
        <v>51.812907778095436</v>
      </c>
      <c r="AG116" s="97">
        <v>69</v>
      </c>
      <c r="AH116" s="95">
        <f t="shared" si="39"/>
        <v>61.435264446448116</v>
      </c>
      <c r="AI116" s="95">
        <v>78</v>
      </c>
      <c r="AJ116" s="96">
        <f t="shared" si="40"/>
        <v>9.0468781409724031</v>
      </c>
      <c r="AK116" s="97">
        <v>29</v>
      </c>
      <c r="AL116" s="95">
        <f t="shared" si="41"/>
        <v>78.541676301297329</v>
      </c>
      <c r="AM116" s="95">
        <v>94</v>
      </c>
      <c r="AN116" s="96">
        <f t="shared" si="42"/>
        <v>77.472525560369263</v>
      </c>
      <c r="AO116" s="97">
        <v>93</v>
      </c>
      <c r="AP116" s="95">
        <f t="shared" si="43"/>
        <v>42.190551109742756</v>
      </c>
      <c r="AQ116" s="95">
        <v>60</v>
      </c>
      <c r="AR116" s="96">
        <f t="shared" si="44"/>
        <v>51.812907778095436</v>
      </c>
      <c r="AS116" s="99">
        <v>69</v>
      </c>
      <c r="AT116" s="95">
        <f t="shared" si="45"/>
        <v>58.227812223663889</v>
      </c>
      <c r="AU116" s="106">
        <v>75</v>
      </c>
      <c r="AV116" s="92">
        <f>'Exp_3 (Ann)'!Y116</f>
        <v>67.304347826086953</v>
      </c>
      <c r="AW116" s="79">
        <f>'Exp_3 (Ann)'!Z116</f>
        <v>23.383045105780649</v>
      </c>
    </row>
    <row r="117" spans="1:49" x14ac:dyDescent="0.2">
      <c r="A117" s="11" t="str">
        <f>'Exp_3 (All)'!A117</f>
        <v>Basketball_11_PckErr3</v>
      </c>
      <c r="B117" s="95">
        <f t="shared" si="23"/>
        <v>2.2950726865920004</v>
      </c>
      <c r="C117" s="95">
        <v>49</v>
      </c>
      <c r="D117" s="96">
        <f t="shared" si="24"/>
        <v>69.440255497675309</v>
      </c>
      <c r="E117" s="96">
        <v>93</v>
      </c>
      <c r="F117" s="95">
        <f t="shared" si="25"/>
        <v>54.179986676974551</v>
      </c>
      <c r="G117" s="95">
        <v>83</v>
      </c>
      <c r="H117" s="96">
        <f t="shared" si="26"/>
        <v>80.122443672165829</v>
      </c>
      <c r="I117" s="97">
        <v>100</v>
      </c>
      <c r="J117" s="95">
        <f t="shared" si="27"/>
        <v>80.122443672165829</v>
      </c>
      <c r="K117" s="98">
        <v>100</v>
      </c>
      <c r="L117" s="96">
        <f t="shared" si="28"/>
        <v>80.122443672165829</v>
      </c>
      <c r="M117" s="97">
        <v>100</v>
      </c>
      <c r="N117" s="95">
        <f t="shared" si="29"/>
        <v>2.2950726865920004</v>
      </c>
      <c r="O117" s="98">
        <v>49</v>
      </c>
      <c r="P117" s="96">
        <f t="shared" si="30"/>
        <v>46.549852266624178</v>
      </c>
      <c r="Q117" s="97">
        <v>78</v>
      </c>
      <c r="R117" s="95">
        <f t="shared" si="31"/>
        <v>80.122443672165829</v>
      </c>
      <c r="S117" s="95">
        <v>100</v>
      </c>
      <c r="T117" s="96">
        <f t="shared" si="32"/>
        <v>64.862174851465085</v>
      </c>
      <c r="U117" s="97">
        <v>90</v>
      </c>
      <c r="V117" s="95">
        <f t="shared" si="33"/>
        <v>48.075879148694256</v>
      </c>
      <c r="W117" s="95">
        <v>79</v>
      </c>
      <c r="X117" s="96">
        <f t="shared" si="34"/>
        <v>49.601906030764326</v>
      </c>
      <c r="Y117" s="97">
        <v>80</v>
      </c>
      <c r="Z117" s="95">
        <f t="shared" si="35"/>
        <v>34.341637210063581</v>
      </c>
      <c r="AA117" s="95">
        <v>70</v>
      </c>
      <c r="AB117" s="96">
        <f t="shared" si="36"/>
        <v>19.081368389362826</v>
      </c>
      <c r="AC117" s="97">
        <v>60</v>
      </c>
      <c r="AD117" s="95">
        <f t="shared" si="37"/>
        <v>9.9252070969423798</v>
      </c>
      <c r="AE117" s="95">
        <v>54</v>
      </c>
      <c r="AF117" s="96">
        <f t="shared" si="38"/>
        <v>43.497798502484031</v>
      </c>
      <c r="AG117" s="97">
        <v>76</v>
      </c>
      <c r="AH117" s="95">
        <f t="shared" si="39"/>
        <v>31.289583445923427</v>
      </c>
      <c r="AI117" s="95">
        <v>68</v>
      </c>
      <c r="AJ117" s="96">
        <f t="shared" si="40"/>
        <v>32.815610327993504</v>
      </c>
      <c r="AK117" s="97">
        <v>69</v>
      </c>
      <c r="AL117" s="95">
        <f t="shared" si="41"/>
        <v>72.49230926181545</v>
      </c>
      <c r="AM117" s="95">
        <v>95</v>
      </c>
      <c r="AN117" s="96">
        <f t="shared" si="42"/>
        <v>75.544363025955604</v>
      </c>
      <c r="AO117" s="97">
        <v>97</v>
      </c>
      <c r="AP117" s="95">
        <f t="shared" si="43"/>
        <v>49.601906030764326</v>
      </c>
      <c r="AQ117" s="95">
        <v>80</v>
      </c>
      <c r="AR117" s="96">
        <f t="shared" si="44"/>
        <v>63.336147969395007</v>
      </c>
      <c r="AS117" s="99">
        <v>89</v>
      </c>
      <c r="AT117" s="95">
        <f t="shared" si="45"/>
        <v>60.284094205254853</v>
      </c>
      <c r="AU117" s="106">
        <v>87</v>
      </c>
      <c r="AV117" s="92">
        <f>'Exp_3 (Ann)'!Y117</f>
        <v>80.260869565217391</v>
      </c>
      <c r="AW117" s="79">
        <f>'Exp_3 (Ann)'!Z117</f>
        <v>16.382411275800841</v>
      </c>
    </row>
    <row r="118" spans="1:49" x14ac:dyDescent="0.2">
      <c r="A118" s="11" t="str">
        <f>'Exp_3 (All)'!A118</f>
        <v>Basketball_12_PckErr1</v>
      </c>
      <c r="B118" s="95">
        <f t="shared" si="23"/>
        <v>1.3687650095701684</v>
      </c>
      <c r="C118" s="95">
        <v>19</v>
      </c>
      <c r="D118" s="96">
        <f t="shared" si="24"/>
        <v>83.087004628191977</v>
      </c>
      <c r="E118" s="96">
        <v>83</v>
      </c>
      <c r="F118" s="95">
        <f t="shared" si="25"/>
        <v>51.165817277167832</v>
      </c>
      <c r="G118" s="95">
        <v>58</v>
      </c>
      <c r="H118" s="96">
        <f t="shared" si="26"/>
        <v>61.380597229495564</v>
      </c>
      <c r="I118" s="97">
        <v>66</v>
      </c>
      <c r="J118" s="95">
        <f t="shared" si="27"/>
        <v>52.442664771208804</v>
      </c>
      <c r="K118" s="98">
        <v>59</v>
      </c>
      <c r="L118" s="96">
        <f t="shared" si="28"/>
        <v>65.211139711618458</v>
      </c>
      <c r="M118" s="97">
        <v>69</v>
      </c>
      <c r="N118" s="95">
        <f t="shared" si="29"/>
        <v>26.905714890389486</v>
      </c>
      <c r="O118" s="98">
        <v>39</v>
      </c>
      <c r="P118" s="96">
        <f t="shared" si="30"/>
        <v>52.442664771208804</v>
      </c>
      <c r="Q118" s="97">
        <v>59</v>
      </c>
      <c r="R118" s="95">
        <f t="shared" si="31"/>
        <v>93.301784580519708</v>
      </c>
      <c r="S118" s="95">
        <v>91</v>
      </c>
      <c r="T118" s="96">
        <f t="shared" si="32"/>
        <v>39.674189830799143</v>
      </c>
      <c r="U118" s="97">
        <v>49</v>
      </c>
      <c r="V118" s="95">
        <f t="shared" si="33"/>
        <v>12.860392455938864</v>
      </c>
      <c r="W118" s="95">
        <v>28</v>
      </c>
      <c r="X118" s="96">
        <f t="shared" si="34"/>
        <v>26.905714890389486</v>
      </c>
      <c r="Y118" s="97">
        <v>39</v>
      </c>
      <c r="Z118" s="95">
        <f t="shared" si="35"/>
        <v>20.521477420184656</v>
      </c>
      <c r="AA118" s="95">
        <v>34</v>
      </c>
      <c r="AB118" s="96">
        <f t="shared" si="36"/>
        <v>2.6456125036111402</v>
      </c>
      <c r="AC118" s="97">
        <v>20</v>
      </c>
      <c r="AD118" s="95">
        <f t="shared" si="37"/>
        <v>72.87222467586426</v>
      </c>
      <c r="AE118" s="95">
        <v>75</v>
      </c>
      <c r="AF118" s="96">
        <f t="shared" si="38"/>
        <v>66.487987205659422</v>
      </c>
      <c r="AG118" s="97">
        <v>70</v>
      </c>
      <c r="AH118" s="95">
        <f t="shared" si="39"/>
        <v>65.211139711618458</v>
      </c>
      <c r="AI118" s="95">
        <v>69</v>
      </c>
      <c r="AJ118" s="96">
        <f t="shared" si="40"/>
        <v>53.719512265249769</v>
      </c>
      <c r="AK118" s="97">
        <v>60</v>
      </c>
      <c r="AL118" s="95">
        <f t="shared" si="41"/>
        <v>77.979614652028118</v>
      </c>
      <c r="AM118" s="95">
        <v>79</v>
      </c>
      <c r="AN118" s="96">
        <f t="shared" si="42"/>
        <v>66.487987205659422</v>
      </c>
      <c r="AO118" s="97">
        <v>70</v>
      </c>
      <c r="AP118" s="95">
        <f t="shared" si="43"/>
        <v>52.442664771208804</v>
      </c>
      <c r="AQ118" s="95">
        <v>59</v>
      </c>
      <c r="AR118" s="96">
        <f t="shared" si="44"/>
        <v>40.951037324840108</v>
      </c>
      <c r="AS118" s="99">
        <v>50</v>
      </c>
      <c r="AT118" s="95">
        <f t="shared" si="45"/>
        <v>63.934292217577493</v>
      </c>
      <c r="AU118" s="106">
        <v>68</v>
      </c>
      <c r="AV118" s="92">
        <f>'Exp_3 (Ann)'!Y118</f>
        <v>57.086956521739133</v>
      </c>
      <c r="AW118" s="79">
        <f>'Exp_3 (Ann)'!Z118</f>
        <v>19.579472189650485</v>
      </c>
    </row>
    <row r="119" spans="1:49" x14ac:dyDescent="0.2">
      <c r="A119" s="11" t="str">
        <f>'Exp_3 (All)'!A119</f>
        <v>Basketball_12_PckErr3</v>
      </c>
      <c r="B119" s="95">
        <f t="shared" si="23"/>
        <v>15.264894830884316</v>
      </c>
      <c r="C119" s="95">
        <v>49</v>
      </c>
      <c r="D119" s="96">
        <f t="shared" si="24"/>
        <v>73.685912665594429</v>
      </c>
      <c r="E119" s="96">
        <v>89</v>
      </c>
      <c r="F119" s="95">
        <f t="shared" si="25"/>
        <v>31.330674735429596</v>
      </c>
      <c r="G119" s="95">
        <v>60</v>
      </c>
      <c r="H119" s="96">
        <f t="shared" si="26"/>
        <v>54.699081869313645</v>
      </c>
      <c r="I119" s="97">
        <v>76</v>
      </c>
      <c r="J119" s="95">
        <f t="shared" si="27"/>
        <v>75.146438111462174</v>
      </c>
      <c r="K119" s="98">
        <v>90</v>
      </c>
      <c r="L119" s="96">
        <f t="shared" si="28"/>
        <v>60.541183652784653</v>
      </c>
      <c r="M119" s="97">
        <v>80</v>
      </c>
      <c r="N119" s="95">
        <f t="shared" si="29"/>
        <v>45.935929194107125</v>
      </c>
      <c r="O119" s="98">
        <v>70</v>
      </c>
      <c r="P119" s="96">
        <f t="shared" si="30"/>
        <v>24.028047506090832</v>
      </c>
      <c r="Q119" s="97">
        <v>55</v>
      </c>
      <c r="R119" s="95">
        <f t="shared" si="31"/>
        <v>69.304336327991166</v>
      </c>
      <c r="S119" s="95">
        <v>86</v>
      </c>
      <c r="T119" s="96">
        <f t="shared" si="32"/>
        <v>60.541183652784653</v>
      </c>
      <c r="U119" s="97">
        <v>80</v>
      </c>
      <c r="V119" s="95">
        <f t="shared" si="33"/>
        <v>43.014878302371621</v>
      </c>
      <c r="W119" s="95">
        <v>68</v>
      </c>
      <c r="X119" s="96">
        <f t="shared" si="34"/>
        <v>73.685912665594429</v>
      </c>
      <c r="Y119" s="97">
        <v>89</v>
      </c>
      <c r="Z119" s="95">
        <f t="shared" si="35"/>
        <v>37.172776518900605</v>
      </c>
      <c r="AA119" s="95">
        <v>64</v>
      </c>
      <c r="AB119" s="96">
        <f t="shared" si="36"/>
        <v>-25.629817653412758</v>
      </c>
      <c r="AC119" s="97">
        <v>21</v>
      </c>
      <c r="AD119" s="95">
        <f t="shared" si="37"/>
        <v>50.317505531710381</v>
      </c>
      <c r="AE119" s="95">
        <v>73</v>
      </c>
      <c r="AF119" s="96">
        <f t="shared" si="38"/>
        <v>62.001709098652405</v>
      </c>
      <c r="AG119" s="97">
        <v>81</v>
      </c>
      <c r="AH119" s="95">
        <f t="shared" si="39"/>
        <v>70.764861773858925</v>
      </c>
      <c r="AI119" s="95">
        <v>87</v>
      </c>
      <c r="AJ119" s="96">
        <f t="shared" si="40"/>
        <v>15.264894830884316</v>
      </c>
      <c r="AK119" s="97">
        <v>49</v>
      </c>
      <c r="AL119" s="95">
        <f t="shared" si="41"/>
        <v>60.541183652784653</v>
      </c>
      <c r="AM119" s="95">
        <v>80</v>
      </c>
      <c r="AN119" s="96">
        <f t="shared" si="42"/>
        <v>73.685912665594429</v>
      </c>
      <c r="AO119" s="97">
        <v>89</v>
      </c>
      <c r="AP119" s="95">
        <f t="shared" si="43"/>
        <v>44.475403748239373</v>
      </c>
      <c r="AQ119" s="95">
        <v>69</v>
      </c>
      <c r="AR119" s="96">
        <f t="shared" si="44"/>
        <v>59.080658206916901</v>
      </c>
      <c r="AS119" s="99">
        <v>79</v>
      </c>
      <c r="AT119" s="95">
        <f t="shared" si="45"/>
        <v>75.146438111462174</v>
      </c>
      <c r="AU119" s="106">
        <v>90</v>
      </c>
      <c r="AV119" s="92">
        <f>'Exp_3 (Ann)'!Y119</f>
        <v>72.782608695652172</v>
      </c>
      <c r="AW119" s="79">
        <f>'Exp_3 (Ann)'!Z119</f>
        <v>17.117127312456077</v>
      </c>
    </row>
    <row r="120" spans="1:49" x14ac:dyDescent="0.2">
      <c r="A120" s="11" t="str">
        <f>'Exp_3 (All)'!A120</f>
        <v>Basketball_14_PckErr1</v>
      </c>
      <c r="B120" s="95">
        <f t="shared" si="23"/>
        <v>-10.468524424461783</v>
      </c>
      <c r="C120" s="95">
        <v>21</v>
      </c>
      <c r="D120" s="96">
        <f t="shared" si="24"/>
        <v>62.275968167732046</v>
      </c>
      <c r="E120" s="96">
        <v>80</v>
      </c>
      <c r="F120" s="95">
        <f t="shared" si="25"/>
        <v>64.741883170857264</v>
      </c>
      <c r="G120" s="95">
        <v>82</v>
      </c>
      <c r="H120" s="96">
        <f t="shared" si="26"/>
        <v>47.480478148980765</v>
      </c>
      <c r="I120" s="97">
        <v>68</v>
      </c>
      <c r="J120" s="95">
        <f t="shared" si="27"/>
        <v>70.906670678670309</v>
      </c>
      <c r="K120" s="98">
        <v>87</v>
      </c>
      <c r="L120" s="96">
        <f t="shared" si="28"/>
        <v>85.70216069742159</v>
      </c>
      <c r="M120" s="97">
        <v>99</v>
      </c>
      <c r="N120" s="95">
        <f t="shared" si="29"/>
        <v>12.957668105227761</v>
      </c>
      <c r="O120" s="98">
        <v>40</v>
      </c>
      <c r="P120" s="96">
        <f t="shared" si="30"/>
        <v>49.946393152105976</v>
      </c>
      <c r="Q120" s="97">
        <v>70</v>
      </c>
      <c r="R120" s="95">
        <f t="shared" si="31"/>
        <v>85.70216069742159</v>
      </c>
      <c r="S120" s="95">
        <v>99</v>
      </c>
      <c r="T120" s="96">
        <f t="shared" si="32"/>
        <v>61.043010666169444</v>
      </c>
      <c r="U120" s="97">
        <v>79</v>
      </c>
      <c r="V120" s="95">
        <f t="shared" si="33"/>
        <v>27.753158123979045</v>
      </c>
      <c r="W120" s="95">
        <v>52</v>
      </c>
      <c r="X120" s="96">
        <f t="shared" si="34"/>
        <v>36.383860634917298</v>
      </c>
      <c r="Y120" s="97">
        <v>59</v>
      </c>
      <c r="Z120" s="95">
        <f t="shared" si="35"/>
        <v>42.548648142730329</v>
      </c>
      <c r="AA120" s="95">
        <v>64</v>
      </c>
      <c r="AB120" s="96">
        <f t="shared" si="36"/>
        <v>11.724710603665152</v>
      </c>
      <c r="AC120" s="97">
        <v>39</v>
      </c>
      <c r="AD120" s="95">
        <f t="shared" si="37"/>
        <v>31.452030628666868</v>
      </c>
      <c r="AE120" s="95">
        <v>55</v>
      </c>
      <c r="AF120" s="96">
        <f t="shared" si="38"/>
        <v>47.480478148980765</v>
      </c>
      <c r="AG120" s="97">
        <v>68</v>
      </c>
      <c r="AH120" s="95">
        <f t="shared" si="39"/>
        <v>61.043010666169444</v>
      </c>
      <c r="AI120" s="95">
        <v>79</v>
      </c>
      <c r="AJ120" s="96">
        <f t="shared" si="40"/>
        <v>48.713435650543367</v>
      </c>
      <c r="AK120" s="97">
        <v>69</v>
      </c>
      <c r="AL120" s="95">
        <f t="shared" si="41"/>
        <v>73.372585681795513</v>
      </c>
      <c r="AM120" s="95">
        <v>89</v>
      </c>
      <c r="AN120" s="96">
        <f t="shared" si="42"/>
        <v>65.974840672419873</v>
      </c>
      <c r="AO120" s="97">
        <v>83</v>
      </c>
      <c r="AP120" s="95">
        <f t="shared" si="43"/>
        <v>74.605543183358122</v>
      </c>
      <c r="AQ120" s="95">
        <v>90</v>
      </c>
      <c r="AR120" s="96">
        <f t="shared" si="44"/>
        <v>25.28724312085383</v>
      </c>
      <c r="AS120" s="99">
        <v>50</v>
      </c>
      <c r="AT120" s="95">
        <f t="shared" si="45"/>
        <v>73.372585681795513</v>
      </c>
      <c r="AU120" s="106">
        <v>89</v>
      </c>
      <c r="AV120" s="92">
        <f>'Exp_3 (Ann)'!Y120</f>
        <v>70.043478260869563</v>
      </c>
      <c r="AW120" s="79">
        <f>'Exp_3 (Ann)'!Z120</f>
        <v>20.2764490814289</v>
      </c>
    </row>
    <row r="121" spans="1:49" x14ac:dyDescent="0.2">
      <c r="A121" s="11" t="str">
        <f>'Exp_3 (All)'!A121</f>
        <v>Basketball_14_PckErr3</v>
      </c>
      <c r="B121" s="95">
        <f t="shared" si="23"/>
        <v>25.777178921950007</v>
      </c>
      <c r="C121" s="95">
        <v>69</v>
      </c>
      <c r="D121" s="96">
        <f t="shared" si="24"/>
        <v>65.345707671605538</v>
      </c>
      <c r="E121" s="96">
        <v>94</v>
      </c>
      <c r="F121" s="95">
        <f t="shared" si="25"/>
        <v>57.432001921674434</v>
      </c>
      <c r="G121" s="95">
        <v>89</v>
      </c>
      <c r="H121" s="96">
        <f t="shared" si="26"/>
        <v>41.604590421812219</v>
      </c>
      <c r="I121" s="97">
        <v>79</v>
      </c>
      <c r="J121" s="95">
        <f t="shared" si="27"/>
        <v>74.842154571522869</v>
      </c>
      <c r="K121" s="98">
        <v>100</v>
      </c>
      <c r="L121" s="96">
        <f t="shared" si="28"/>
        <v>74.842154571522869</v>
      </c>
      <c r="M121" s="97">
        <v>100</v>
      </c>
      <c r="N121" s="95">
        <f t="shared" si="29"/>
        <v>13.115249722060234</v>
      </c>
      <c r="O121" s="98">
        <v>61</v>
      </c>
      <c r="P121" s="96">
        <f t="shared" si="30"/>
        <v>41.604590421812219</v>
      </c>
      <c r="Q121" s="97">
        <v>79</v>
      </c>
      <c r="R121" s="95">
        <f t="shared" si="31"/>
        <v>63.762966521619319</v>
      </c>
      <c r="S121" s="95">
        <v>93</v>
      </c>
      <c r="T121" s="96">
        <f t="shared" si="32"/>
        <v>59.014743071660661</v>
      </c>
      <c r="U121" s="97">
        <v>90</v>
      </c>
      <c r="V121" s="95">
        <f t="shared" si="33"/>
        <v>43.187331571798445</v>
      </c>
      <c r="W121" s="95">
        <v>80</v>
      </c>
      <c r="X121" s="96">
        <f t="shared" si="34"/>
        <v>43.187331571798445</v>
      </c>
      <c r="Y121" s="97">
        <v>80</v>
      </c>
      <c r="Z121" s="95">
        <f t="shared" si="35"/>
        <v>38.43910812183978</v>
      </c>
      <c r="AA121" s="95">
        <v>77</v>
      </c>
      <c r="AB121" s="96">
        <f t="shared" si="36"/>
        <v>-35.949725927512631</v>
      </c>
      <c r="AC121" s="97">
        <v>30</v>
      </c>
      <c r="AD121" s="95">
        <f t="shared" si="37"/>
        <v>35.273625821867334</v>
      </c>
      <c r="AE121" s="95">
        <v>75</v>
      </c>
      <c r="AF121" s="96">
        <f t="shared" si="38"/>
        <v>46.352813871770884</v>
      </c>
      <c r="AG121" s="97">
        <v>82</v>
      </c>
      <c r="AH121" s="95">
        <f t="shared" si="39"/>
        <v>65.345707671605538</v>
      </c>
      <c r="AI121" s="95">
        <v>94</v>
      </c>
      <c r="AJ121" s="96">
        <f t="shared" si="40"/>
        <v>59.014743071660661</v>
      </c>
      <c r="AK121" s="97">
        <v>90</v>
      </c>
      <c r="AL121" s="95">
        <f t="shared" si="41"/>
        <v>62.180225371633099</v>
      </c>
      <c r="AM121" s="95">
        <v>92</v>
      </c>
      <c r="AN121" s="96">
        <f t="shared" si="42"/>
        <v>66.928448821591758</v>
      </c>
      <c r="AO121" s="97">
        <v>95</v>
      </c>
      <c r="AP121" s="95">
        <f t="shared" si="43"/>
        <v>74.842154571522869</v>
      </c>
      <c r="AQ121" s="95">
        <v>100</v>
      </c>
      <c r="AR121" s="96">
        <f t="shared" si="44"/>
        <v>60.59748422164688</v>
      </c>
      <c r="AS121" s="99">
        <v>91</v>
      </c>
      <c r="AT121" s="95">
        <f t="shared" si="45"/>
        <v>73.259413421536649</v>
      </c>
      <c r="AU121" s="106">
        <v>99</v>
      </c>
      <c r="AV121" s="92">
        <f>'Exp_3 (Ann)'!Y121</f>
        <v>84.304347826086953</v>
      </c>
      <c r="AW121" s="79">
        <f>'Exp_3 (Ann)'!Z121</f>
        <v>15.795381323230043</v>
      </c>
    </row>
    <row r="122" spans="1:49" x14ac:dyDescent="0.2">
      <c r="A122" s="11" t="str">
        <f>'Exp_3 (All)'!A122</f>
        <v>Basketball_15_PckErr1</v>
      </c>
      <c r="B122" s="95">
        <f t="shared" si="23"/>
        <v>-8.2974458205825528</v>
      </c>
      <c r="C122" s="95">
        <v>31</v>
      </c>
      <c r="D122" s="96">
        <f t="shared" si="24"/>
        <v>13.307247091778351</v>
      </c>
      <c r="E122" s="96">
        <v>47</v>
      </c>
      <c r="F122" s="95">
        <f t="shared" si="25"/>
        <v>32.211353390094146</v>
      </c>
      <c r="G122" s="95">
        <v>61</v>
      </c>
      <c r="H122" s="96">
        <f t="shared" si="26"/>
        <v>61.917806144590386</v>
      </c>
      <c r="I122" s="97">
        <v>83</v>
      </c>
      <c r="J122" s="95">
        <f t="shared" si="27"/>
        <v>84.872792363973844</v>
      </c>
      <c r="K122" s="98">
        <v>100</v>
      </c>
      <c r="L122" s="96">
        <f t="shared" si="28"/>
        <v>84.872792363973844</v>
      </c>
      <c r="M122" s="97">
        <v>100</v>
      </c>
      <c r="N122" s="95">
        <f t="shared" si="29"/>
        <v>44.363993153297152</v>
      </c>
      <c r="O122" s="98">
        <v>70</v>
      </c>
      <c r="P122" s="96">
        <f t="shared" si="30"/>
        <v>51.115459688409935</v>
      </c>
      <c r="Q122" s="97">
        <v>75</v>
      </c>
      <c r="R122" s="95">
        <f t="shared" si="31"/>
        <v>48.41487307436482</v>
      </c>
      <c r="S122" s="95">
        <v>73</v>
      </c>
      <c r="T122" s="96">
        <f t="shared" si="32"/>
        <v>57.866926223522711</v>
      </c>
      <c r="U122" s="97">
        <v>80</v>
      </c>
      <c r="V122" s="95">
        <f t="shared" si="33"/>
        <v>43.013699846274591</v>
      </c>
      <c r="W122" s="95">
        <v>69</v>
      </c>
      <c r="X122" s="96">
        <f t="shared" si="34"/>
        <v>71.369859293748277</v>
      </c>
      <c r="Y122" s="97">
        <v>90</v>
      </c>
      <c r="Z122" s="95">
        <f t="shared" si="35"/>
        <v>51.115459688409935</v>
      </c>
      <c r="AA122" s="95">
        <v>75</v>
      </c>
      <c r="AB122" s="96">
        <f t="shared" si="36"/>
        <v>2.5049006355978989</v>
      </c>
      <c r="AC122" s="97">
        <v>39</v>
      </c>
      <c r="AD122" s="95">
        <f t="shared" si="37"/>
        <v>40.313113232229483</v>
      </c>
      <c r="AE122" s="95">
        <v>67</v>
      </c>
      <c r="AF122" s="96">
        <f t="shared" si="38"/>
        <v>43.013699846274591</v>
      </c>
      <c r="AG122" s="97">
        <v>69</v>
      </c>
      <c r="AH122" s="95">
        <f t="shared" si="39"/>
        <v>57.866926223522711</v>
      </c>
      <c r="AI122" s="95">
        <v>80</v>
      </c>
      <c r="AJ122" s="96">
        <f t="shared" si="40"/>
        <v>30.861060083071585</v>
      </c>
      <c r="AK122" s="97">
        <v>60</v>
      </c>
      <c r="AL122" s="95">
        <f t="shared" si="41"/>
        <v>80.821912442906182</v>
      </c>
      <c r="AM122" s="95">
        <v>97</v>
      </c>
      <c r="AN122" s="96">
        <f t="shared" si="42"/>
        <v>84.872792363973844</v>
      </c>
      <c r="AO122" s="97">
        <v>100</v>
      </c>
      <c r="AP122" s="95">
        <f t="shared" si="43"/>
        <v>43.013699846274591</v>
      </c>
      <c r="AQ122" s="95">
        <v>69</v>
      </c>
      <c r="AR122" s="96">
        <f t="shared" si="44"/>
        <v>64.618392758635494</v>
      </c>
      <c r="AS122" s="99">
        <v>85</v>
      </c>
      <c r="AT122" s="95">
        <f t="shared" si="45"/>
        <v>65.968686065658048</v>
      </c>
      <c r="AU122" s="106">
        <v>86</v>
      </c>
      <c r="AV122" s="92">
        <f>'Exp_3 (Ann)'!Y122</f>
        <v>74.173913043478265</v>
      </c>
      <c r="AW122" s="79">
        <f>'Exp_3 (Ann)'!Z122</f>
        <v>18.514495976526661</v>
      </c>
    </row>
    <row r="123" spans="1:49" x14ac:dyDescent="0.2">
      <c r="A123" s="11" t="str">
        <f>'Exp_3 (All)'!A123</f>
        <v>Basketball_15_PckErr3</v>
      </c>
      <c r="B123" s="95">
        <f t="shared" si="23"/>
        <v>34.58299958241426</v>
      </c>
      <c r="C123" s="95">
        <v>80</v>
      </c>
      <c r="D123" s="96">
        <f t="shared" si="24"/>
        <v>72.221151439872187</v>
      </c>
      <c r="E123" s="96">
        <v>99</v>
      </c>
      <c r="F123" s="95">
        <f t="shared" si="25"/>
        <v>42.506821026089618</v>
      </c>
      <c r="G123" s="95">
        <v>84</v>
      </c>
      <c r="H123" s="96">
        <f t="shared" si="26"/>
        <v>64.297329996196837</v>
      </c>
      <c r="I123" s="97">
        <v>95</v>
      </c>
      <c r="J123" s="95">
        <f t="shared" si="27"/>
        <v>74.202106800791029</v>
      </c>
      <c r="K123" s="98">
        <v>100</v>
      </c>
      <c r="L123" s="96">
        <f t="shared" si="28"/>
        <v>72.221151439872187</v>
      </c>
      <c r="M123" s="97">
        <v>99</v>
      </c>
      <c r="N123" s="95">
        <f t="shared" si="29"/>
        <v>34.58299958241426</v>
      </c>
      <c r="O123" s="98">
        <v>80</v>
      </c>
      <c r="P123" s="96">
        <f t="shared" si="30"/>
        <v>8.830579890469366</v>
      </c>
      <c r="Q123" s="97">
        <v>67</v>
      </c>
      <c r="R123" s="95">
        <f t="shared" si="31"/>
        <v>54.392553191602644</v>
      </c>
      <c r="S123" s="95">
        <v>90</v>
      </c>
      <c r="T123" s="96">
        <f t="shared" si="32"/>
        <v>32.602044221495426</v>
      </c>
      <c r="U123" s="97">
        <v>79</v>
      </c>
      <c r="V123" s="95">
        <f t="shared" si="33"/>
        <v>54.392553191602644</v>
      </c>
      <c r="W123" s="95">
        <v>90</v>
      </c>
      <c r="X123" s="96">
        <f t="shared" si="34"/>
        <v>54.392553191602644</v>
      </c>
      <c r="Y123" s="97">
        <v>90</v>
      </c>
      <c r="Z123" s="95">
        <f t="shared" si="35"/>
        <v>34.58299958241426</v>
      </c>
      <c r="AA123" s="95">
        <v>80</v>
      </c>
      <c r="AB123" s="96">
        <f t="shared" si="36"/>
        <v>-26.82661660606972</v>
      </c>
      <c r="AC123" s="97">
        <v>49</v>
      </c>
      <c r="AD123" s="95">
        <f t="shared" si="37"/>
        <v>52.411597830683803</v>
      </c>
      <c r="AE123" s="95">
        <v>89</v>
      </c>
      <c r="AF123" s="96">
        <f t="shared" si="38"/>
        <v>34.58299958241426</v>
      </c>
      <c r="AG123" s="97">
        <v>80</v>
      </c>
      <c r="AH123" s="95">
        <f t="shared" si="39"/>
        <v>74.202106800791029</v>
      </c>
      <c r="AI123" s="95">
        <v>100</v>
      </c>
      <c r="AJ123" s="96">
        <f t="shared" si="40"/>
        <v>34.58299958241426</v>
      </c>
      <c r="AK123" s="97">
        <v>80</v>
      </c>
      <c r="AL123" s="95">
        <f t="shared" si="41"/>
        <v>54.392553191602644</v>
      </c>
      <c r="AM123" s="95">
        <v>90</v>
      </c>
      <c r="AN123" s="96">
        <f t="shared" si="42"/>
        <v>72.221151439872187</v>
      </c>
      <c r="AO123" s="97">
        <v>99</v>
      </c>
      <c r="AP123" s="95">
        <f t="shared" si="43"/>
        <v>74.202106800791029</v>
      </c>
      <c r="AQ123" s="95">
        <v>100</v>
      </c>
      <c r="AR123" s="96">
        <f t="shared" si="44"/>
        <v>74.202106800791029</v>
      </c>
      <c r="AS123" s="99">
        <v>100</v>
      </c>
      <c r="AT123" s="95">
        <f t="shared" si="45"/>
        <v>72.221151439872187</v>
      </c>
      <c r="AU123" s="106">
        <v>99</v>
      </c>
      <c r="AV123" s="92">
        <f>'Exp_3 (Ann)'!Y123</f>
        <v>87.782608695652172</v>
      </c>
      <c r="AW123" s="79">
        <f>'Exp_3 (Ann)'!Z123</f>
        <v>12.620173323039497</v>
      </c>
    </row>
    <row r="124" spans="1:49" x14ac:dyDescent="0.2">
      <c r="A124" s="11" t="str">
        <f>'Exp_3 (All)'!A124</f>
        <v>Barbecue_0</v>
      </c>
      <c r="B124" s="95">
        <f t="shared" si="23"/>
        <v>44.787139648573131</v>
      </c>
      <c r="C124" s="95">
        <v>0</v>
      </c>
      <c r="D124" s="96">
        <f t="shared" si="24"/>
        <v>44.787139648573131</v>
      </c>
      <c r="E124" s="96">
        <v>0</v>
      </c>
      <c r="F124" s="95">
        <f t="shared" si="25"/>
        <v>44.787139648573131</v>
      </c>
      <c r="G124" s="95">
        <v>0</v>
      </c>
      <c r="H124" s="96">
        <f t="shared" si="26"/>
        <v>44.787139648573131</v>
      </c>
      <c r="I124" s="97">
        <v>0</v>
      </c>
      <c r="J124" s="95">
        <f t="shared" si="27"/>
        <v>44.787139648573131</v>
      </c>
      <c r="K124" s="98">
        <v>0</v>
      </c>
      <c r="L124" s="96">
        <f t="shared" si="28"/>
        <v>44.787139648573131</v>
      </c>
      <c r="M124" s="97">
        <v>0</v>
      </c>
      <c r="N124" s="95">
        <f t="shared" si="29"/>
        <v>44.787139648573131</v>
      </c>
      <c r="O124" s="98">
        <v>0</v>
      </c>
      <c r="P124" s="96">
        <f t="shared" si="30"/>
        <v>44.787139648573131</v>
      </c>
      <c r="Q124" s="97">
        <v>0</v>
      </c>
      <c r="R124" s="95">
        <f t="shared" si="31"/>
        <v>44.787139648573131</v>
      </c>
      <c r="S124" s="95">
        <v>0</v>
      </c>
      <c r="T124" s="96">
        <f t="shared" si="32"/>
        <v>44.787139648573131</v>
      </c>
      <c r="U124" s="97">
        <v>0</v>
      </c>
      <c r="V124" s="95">
        <f t="shared" si="33"/>
        <v>44.787139648573131</v>
      </c>
      <c r="W124" s="95">
        <v>0</v>
      </c>
      <c r="X124" s="96">
        <f t="shared" si="34"/>
        <v>44.787139648573131</v>
      </c>
      <c r="Y124" s="97">
        <v>0</v>
      </c>
      <c r="Z124" s="95">
        <f t="shared" si="35"/>
        <v>44.787139648573131</v>
      </c>
      <c r="AA124" s="95">
        <v>0</v>
      </c>
      <c r="AB124" s="96">
        <f t="shared" si="36"/>
        <v>44.787139648573131</v>
      </c>
      <c r="AC124" s="97">
        <v>0</v>
      </c>
      <c r="AD124" s="95">
        <f t="shared" si="37"/>
        <v>164.68292773139112</v>
      </c>
      <c r="AE124" s="95">
        <v>53</v>
      </c>
      <c r="AF124" s="96">
        <f t="shared" si="38"/>
        <v>44.787139648573131</v>
      </c>
      <c r="AG124" s="97">
        <v>0</v>
      </c>
      <c r="AH124" s="95">
        <f t="shared" si="39"/>
        <v>44.787139648573131</v>
      </c>
      <c r="AI124" s="95">
        <v>0</v>
      </c>
      <c r="AJ124" s="96">
        <f t="shared" si="40"/>
        <v>44.787139648573131</v>
      </c>
      <c r="AK124" s="97">
        <v>0</v>
      </c>
      <c r="AL124" s="95">
        <f t="shared" si="41"/>
        <v>44.787139648573131</v>
      </c>
      <c r="AM124" s="95">
        <v>0</v>
      </c>
      <c r="AN124" s="96">
        <f t="shared" si="42"/>
        <v>44.787139648573131</v>
      </c>
      <c r="AO124" s="97">
        <v>0</v>
      </c>
      <c r="AP124" s="95">
        <f t="shared" si="43"/>
        <v>44.787139648573131</v>
      </c>
      <c r="AQ124" s="95">
        <v>0</v>
      </c>
      <c r="AR124" s="96">
        <f t="shared" si="44"/>
        <v>44.787139648573131</v>
      </c>
      <c r="AS124" s="99">
        <v>0</v>
      </c>
      <c r="AT124" s="95">
        <f t="shared" si="45"/>
        <v>44.787139648573131</v>
      </c>
      <c r="AU124" s="106">
        <v>0</v>
      </c>
      <c r="AV124" s="92">
        <f>'Exp_3 (Ann)'!Y124</f>
        <v>2.3043478260869565</v>
      </c>
      <c r="AW124" s="79">
        <f>'Exp_3 (Ann)'!Z124</f>
        <v>11.051263945024962</v>
      </c>
    </row>
    <row r="125" spans="1:49" x14ac:dyDescent="0.2">
      <c r="A125" s="11" t="str">
        <f>'Exp_3 (All)'!A125</f>
        <v>Barbecue_3</v>
      </c>
      <c r="B125" s="95">
        <f t="shared" si="23"/>
        <v>35.120789232573074</v>
      </c>
      <c r="C125" s="95">
        <v>10</v>
      </c>
      <c r="D125" s="96">
        <f t="shared" si="24"/>
        <v>41.94572636521049</v>
      </c>
      <c r="E125" s="96">
        <v>17</v>
      </c>
      <c r="F125" s="95">
        <f t="shared" si="25"/>
        <v>25.370879043091037</v>
      </c>
      <c r="G125" s="95">
        <v>0</v>
      </c>
      <c r="H125" s="96">
        <f t="shared" si="26"/>
        <v>25.370879043091037</v>
      </c>
      <c r="I125" s="97">
        <v>0</v>
      </c>
      <c r="J125" s="95">
        <f t="shared" si="27"/>
        <v>88.745295274724256</v>
      </c>
      <c r="K125" s="98">
        <v>65</v>
      </c>
      <c r="L125" s="96">
        <f t="shared" si="28"/>
        <v>25.370879043091037</v>
      </c>
      <c r="M125" s="97">
        <v>0</v>
      </c>
      <c r="N125" s="95">
        <f t="shared" si="29"/>
        <v>32.19581617572846</v>
      </c>
      <c r="O125" s="98">
        <v>7</v>
      </c>
      <c r="P125" s="96">
        <f t="shared" si="30"/>
        <v>94.595241388413484</v>
      </c>
      <c r="Q125" s="97">
        <v>71</v>
      </c>
      <c r="R125" s="95">
        <f t="shared" si="31"/>
        <v>94.595241388413484</v>
      </c>
      <c r="S125" s="95">
        <v>71</v>
      </c>
      <c r="T125" s="96">
        <f t="shared" si="32"/>
        <v>44.870699422055104</v>
      </c>
      <c r="U125" s="97">
        <v>20</v>
      </c>
      <c r="V125" s="95">
        <f t="shared" si="33"/>
        <v>35.120789232573074</v>
      </c>
      <c r="W125" s="95">
        <v>10</v>
      </c>
      <c r="X125" s="96">
        <f t="shared" si="34"/>
        <v>25.370879043091037</v>
      </c>
      <c r="Y125" s="97">
        <v>0</v>
      </c>
      <c r="Z125" s="95">
        <f t="shared" si="35"/>
        <v>64.370519801019171</v>
      </c>
      <c r="AA125" s="95">
        <v>40</v>
      </c>
      <c r="AB125" s="96">
        <f t="shared" si="36"/>
        <v>44.870699422055104</v>
      </c>
      <c r="AC125" s="97">
        <v>20</v>
      </c>
      <c r="AD125" s="95">
        <f t="shared" si="37"/>
        <v>59.495564706278159</v>
      </c>
      <c r="AE125" s="95">
        <v>35</v>
      </c>
      <c r="AF125" s="96">
        <f t="shared" si="38"/>
        <v>43.895708403106902</v>
      </c>
      <c r="AG125" s="97">
        <v>19</v>
      </c>
      <c r="AH125" s="95">
        <f t="shared" si="39"/>
        <v>35.120789232573074</v>
      </c>
      <c r="AI125" s="95">
        <v>10</v>
      </c>
      <c r="AJ125" s="96">
        <f t="shared" si="40"/>
        <v>35.120789232573074</v>
      </c>
      <c r="AK125" s="97">
        <v>10</v>
      </c>
      <c r="AL125" s="95">
        <f t="shared" si="41"/>
        <v>73.145438971553006</v>
      </c>
      <c r="AM125" s="95">
        <v>49</v>
      </c>
      <c r="AN125" s="96">
        <f t="shared" si="42"/>
        <v>95.570232407361686</v>
      </c>
      <c r="AO125" s="97">
        <v>72</v>
      </c>
      <c r="AP125" s="95">
        <f t="shared" si="43"/>
        <v>25.370879043091037</v>
      </c>
      <c r="AQ125" s="95">
        <v>0</v>
      </c>
      <c r="AR125" s="96">
        <f t="shared" si="44"/>
        <v>74.120429990501208</v>
      </c>
      <c r="AS125" s="99">
        <v>50</v>
      </c>
      <c r="AT125" s="95">
        <f t="shared" si="45"/>
        <v>30.245834137832052</v>
      </c>
      <c r="AU125" s="106">
        <v>5</v>
      </c>
      <c r="AV125" s="92">
        <f>'Exp_3 (Ann)'!Y125</f>
        <v>25.260869565217391</v>
      </c>
      <c r="AW125" s="79">
        <f>'Exp_3 (Ann)'!Z125</f>
        <v>25.641261831282705</v>
      </c>
    </row>
    <row r="126" spans="1:49" x14ac:dyDescent="0.2">
      <c r="A126" s="11" t="str">
        <f>'Exp_3 (All)'!A126</f>
        <v>Barbecue_12</v>
      </c>
      <c r="B126" s="95">
        <f t="shared" si="23"/>
        <v>15.465877916825626</v>
      </c>
      <c r="C126" s="95">
        <v>39</v>
      </c>
      <c r="D126" s="96">
        <f t="shared" si="24"/>
        <v>61.812476366478151</v>
      </c>
      <c r="E126" s="96">
        <v>68</v>
      </c>
      <c r="F126" s="95">
        <f t="shared" si="25"/>
        <v>45.830890694184177</v>
      </c>
      <c r="G126" s="95">
        <v>58</v>
      </c>
      <c r="H126" s="96">
        <f t="shared" si="26"/>
        <v>45.830890694184177</v>
      </c>
      <c r="I126" s="97">
        <v>58</v>
      </c>
      <c r="J126" s="95">
        <f t="shared" si="27"/>
        <v>49.027207828642972</v>
      </c>
      <c r="K126" s="98">
        <v>60</v>
      </c>
      <c r="L126" s="96">
        <f t="shared" si="28"/>
        <v>112.95355051781888</v>
      </c>
      <c r="M126" s="97">
        <v>100</v>
      </c>
      <c r="N126" s="95">
        <f t="shared" si="29"/>
        <v>49.027207828642972</v>
      </c>
      <c r="O126" s="98">
        <v>60</v>
      </c>
      <c r="P126" s="96">
        <f t="shared" si="30"/>
        <v>18.662195051284417</v>
      </c>
      <c r="Q126" s="97">
        <v>41</v>
      </c>
      <c r="R126" s="95">
        <f t="shared" si="31"/>
        <v>58.616159232019356</v>
      </c>
      <c r="S126" s="95">
        <v>66</v>
      </c>
      <c r="T126" s="96">
        <f t="shared" si="32"/>
        <v>63.410634933707556</v>
      </c>
      <c r="U126" s="97">
        <v>69</v>
      </c>
      <c r="V126" s="95">
        <f t="shared" si="33"/>
        <v>34.643780723578395</v>
      </c>
      <c r="W126" s="95">
        <v>51</v>
      </c>
      <c r="X126" s="96">
        <f t="shared" si="34"/>
        <v>33.045622156348998</v>
      </c>
      <c r="Y126" s="97">
        <v>50</v>
      </c>
      <c r="Z126" s="95">
        <f t="shared" si="35"/>
        <v>39.438256425266587</v>
      </c>
      <c r="AA126" s="95">
        <v>54</v>
      </c>
      <c r="AB126" s="96">
        <f t="shared" si="36"/>
        <v>17.064036484055023</v>
      </c>
      <c r="AC126" s="97">
        <v>40</v>
      </c>
      <c r="AD126" s="95">
        <f t="shared" si="37"/>
        <v>52.223524963101767</v>
      </c>
      <c r="AE126" s="95">
        <v>62</v>
      </c>
      <c r="AF126" s="96">
        <f t="shared" si="38"/>
        <v>65.008793500936946</v>
      </c>
      <c r="AG126" s="97">
        <v>70</v>
      </c>
      <c r="AH126" s="95">
        <f t="shared" si="39"/>
        <v>31.4474635891196</v>
      </c>
      <c r="AI126" s="95">
        <v>49</v>
      </c>
      <c r="AJ126" s="96">
        <f t="shared" si="40"/>
        <v>15.465877916825626</v>
      </c>
      <c r="AK126" s="97">
        <v>39</v>
      </c>
      <c r="AL126" s="95">
        <f t="shared" si="41"/>
        <v>92.177489143836709</v>
      </c>
      <c r="AM126" s="95">
        <v>87</v>
      </c>
      <c r="AN126" s="96">
        <f t="shared" si="42"/>
        <v>72.99958633708394</v>
      </c>
      <c r="AO126" s="97">
        <v>75</v>
      </c>
      <c r="AP126" s="95">
        <f t="shared" si="43"/>
        <v>80.990379173230934</v>
      </c>
      <c r="AQ126" s="95">
        <v>80</v>
      </c>
      <c r="AR126" s="96">
        <f t="shared" si="44"/>
        <v>33.045622156348998</v>
      </c>
      <c r="AS126" s="99">
        <v>50</v>
      </c>
      <c r="AT126" s="95">
        <f t="shared" si="45"/>
        <v>61.812476366478151</v>
      </c>
      <c r="AU126" s="106">
        <v>68</v>
      </c>
      <c r="AV126" s="92">
        <f>'Exp_3 (Ann)'!Y126</f>
        <v>60.608695652173914</v>
      </c>
      <c r="AW126" s="79">
        <f>'Exp_3 (Ann)'!Z126</f>
        <v>15.643003462003486</v>
      </c>
    </row>
    <row r="127" spans="1:49" x14ac:dyDescent="0.2">
      <c r="A127" s="11" t="str">
        <f>'Exp_3 (All)'!A127</f>
        <v>Barbecue_0_PckErr3</v>
      </c>
      <c r="B127" s="95">
        <f t="shared" si="23"/>
        <v>26.399081060178503</v>
      </c>
      <c r="C127" s="95">
        <v>20</v>
      </c>
      <c r="D127" s="96">
        <f t="shared" si="24"/>
        <v>101.94078979400078</v>
      </c>
      <c r="E127" s="96">
        <v>90</v>
      </c>
      <c r="F127" s="95">
        <f t="shared" si="25"/>
        <v>37.190753736438829</v>
      </c>
      <c r="G127" s="95">
        <v>30</v>
      </c>
      <c r="H127" s="96">
        <f t="shared" si="26"/>
        <v>26.399081060178503</v>
      </c>
      <c r="I127" s="97">
        <v>20</v>
      </c>
      <c r="J127" s="95">
        <f t="shared" si="27"/>
        <v>42.586590074568996</v>
      </c>
      <c r="K127" s="98">
        <v>35</v>
      </c>
      <c r="L127" s="96">
        <f t="shared" si="28"/>
        <v>80.357444441480141</v>
      </c>
      <c r="M127" s="97">
        <v>70</v>
      </c>
      <c r="N127" s="95">
        <f t="shared" si="29"/>
        <v>36.111586468812796</v>
      </c>
      <c r="O127" s="98">
        <v>29</v>
      </c>
      <c r="P127" s="96">
        <f t="shared" si="30"/>
        <v>41.507422806942962</v>
      </c>
      <c r="Q127" s="97">
        <v>34</v>
      </c>
      <c r="R127" s="95">
        <f t="shared" si="31"/>
        <v>104.09912432925285</v>
      </c>
      <c r="S127" s="95">
        <v>92</v>
      </c>
      <c r="T127" s="96">
        <f t="shared" si="32"/>
        <v>25.31991379255247</v>
      </c>
      <c r="U127" s="97">
        <v>19</v>
      </c>
      <c r="V127" s="95">
        <f t="shared" si="33"/>
        <v>25.31991379255247</v>
      </c>
      <c r="W127" s="95">
        <v>19</v>
      </c>
      <c r="X127" s="96">
        <f t="shared" si="34"/>
        <v>68.486604497593774</v>
      </c>
      <c r="Y127" s="97">
        <v>59</v>
      </c>
      <c r="Z127" s="95">
        <f t="shared" si="35"/>
        <v>47.982426412699155</v>
      </c>
      <c r="AA127" s="95">
        <v>40</v>
      </c>
      <c r="AB127" s="96">
        <f t="shared" si="36"/>
        <v>15.607408383918177</v>
      </c>
      <c r="AC127" s="97">
        <v>10</v>
      </c>
      <c r="AD127" s="95">
        <f t="shared" si="37"/>
        <v>30.715750130682633</v>
      </c>
      <c r="AE127" s="95">
        <v>24</v>
      </c>
      <c r="AF127" s="96">
        <f t="shared" si="38"/>
        <v>56.615764553707415</v>
      </c>
      <c r="AG127" s="97">
        <v>48</v>
      </c>
      <c r="AH127" s="95">
        <f t="shared" si="39"/>
        <v>59.853266356585515</v>
      </c>
      <c r="AI127" s="95">
        <v>51</v>
      </c>
      <c r="AJ127" s="96">
        <f t="shared" si="40"/>
        <v>26.399081060178503</v>
      </c>
      <c r="AK127" s="97">
        <v>20</v>
      </c>
      <c r="AL127" s="95">
        <f t="shared" si="41"/>
        <v>68.486604497593774</v>
      </c>
      <c r="AM127" s="95">
        <v>59</v>
      </c>
      <c r="AN127" s="96">
        <f t="shared" si="42"/>
        <v>84.674113511984274</v>
      </c>
      <c r="AO127" s="97">
        <v>74</v>
      </c>
      <c r="AP127" s="95">
        <f t="shared" si="43"/>
        <v>37.190753736438829</v>
      </c>
      <c r="AQ127" s="95">
        <v>30</v>
      </c>
      <c r="AR127" s="96">
        <f t="shared" si="44"/>
        <v>47.982426412699155</v>
      </c>
      <c r="AS127" s="99">
        <v>40</v>
      </c>
      <c r="AT127" s="95">
        <f t="shared" si="45"/>
        <v>58.774099088959481</v>
      </c>
      <c r="AU127" s="106">
        <v>50</v>
      </c>
      <c r="AV127" s="92">
        <f>'Exp_3 (Ann)'!Y127</f>
        <v>41.869565217391305</v>
      </c>
      <c r="AW127" s="79">
        <f>'Exp_3 (Ann)'!Z127</f>
        <v>23.166010265484935</v>
      </c>
    </row>
    <row r="128" spans="1:49" x14ac:dyDescent="0.2">
      <c r="A128" s="11" t="str">
        <f>'Exp_3 (All)'!A128</f>
        <v>Barbecue_2_PckErr1</v>
      </c>
      <c r="B128" s="95">
        <f t="shared" si="23"/>
        <v>38.896250325444839</v>
      </c>
      <c r="C128" s="95">
        <v>10</v>
      </c>
      <c r="D128" s="96">
        <f t="shared" si="24"/>
        <v>132.02051555182453</v>
      </c>
      <c r="E128" s="96">
        <v>76</v>
      </c>
      <c r="F128" s="95">
        <f t="shared" si="25"/>
        <v>36.074302894342431</v>
      </c>
      <c r="G128" s="95">
        <v>8</v>
      </c>
      <c r="H128" s="96">
        <f t="shared" si="26"/>
        <v>41.718197756547255</v>
      </c>
      <c r="I128" s="97">
        <v>12</v>
      </c>
      <c r="J128" s="95">
        <f t="shared" si="27"/>
        <v>51.59501376540571</v>
      </c>
      <c r="K128" s="98">
        <v>19</v>
      </c>
      <c r="L128" s="96">
        <f t="shared" si="28"/>
        <v>51.59501376540571</v>
      </c>
      <c r="M128" s="97">
        <v>19</v>
      </c>
      <c r="N128" s="95">
        <f t="shared" si="29"/>
        <v>50.184040049854502</v>
      </c>
      <c r="O128" s="98">
        <v>18</v>
      </c>
      <c r="P128" s="96">
        <f t="shared" si="30"/>
        <v>31.841381747688807</v>
      </c>
      <c r="Q128" s="97">
        <v>5</v>
      </c>
      <c r="R128" s="95">
        <f t="shared" si="31"/>
        <v>106.62298867190282</v>
      </c>
      <c r="S128" s="95">
        <v>58</v>
      </c>
      <c r="T128" s="96">
        <f t="shared" si="32"/>
        <v>51.59501376540571</v>
      </c>
      <c r="U128" s="97">
        <v>19</v>
      </c>
      <c r="V128" s="95">
        <f t="shared" si="33"/>
        <v>24.786513169932768</v>
      </c>
      <c r="W128" s="95">
        <v>0</v>
      </c>
      <c r="X128" s="96">
        <f t="shared" si="34"/>
        <v>67.115724636468997</v>
      </c>
      <c r="Y128" s="97">
        <v>30</v>
      </c>
      <c r="Z128" s="95">
        <f t="shared" si="35"/>
        <v>53.005987480956918</v>
      </c>
      <c r="AA128" s="95">
        <v>20</v>
      </c>
      <c r="AB128" s="96">
        <f t="shared" si="36"/>
        <v>37.485276609893639</v>
      </c>
      <c r="AC128" s="97">
        <v>9</v>
      </c>
      <c r="AD128" s="95">
        <f t="shared" si="37"/>
        <v>38.896250325444839</v>
      </c>
      <c r="AE128" s="95">
        <v>10</v>
      </c>
      <c r="AF128" s="96">
        <f t="shared" si="38"/>
        <v>65.704750920917789</v>
      </c>
      <c r="AG128" s="97">
        <v>29</v>
      </c>
      <c r="AH128" s="95">
        <f t="shared" si="39"/>
        <v>24.786513169932768</v>
      </c>
      <c r="AI128" s="95">
        <v>0</v>
      </c>
      <c r="AJ128" s="96">
        <f t="shared" si="40"/>
        <v>24.786513169932768</v>
      </c>
      <c r="AK128" s="97">
        <v>0</v>
      </c>
      <c r="AL128" s="95">
        <f t="shared" si="41"/>
        <v>55.827934912059334</v>
      </c>
      <c r="AM128" s="95">
        <v>22</v>
      </c>
      <c r="AN128" s="96">
        <f t="shared" si="42"/>
        <v>44.540145187649671</v>
      </c>
      <c r="AO128" s="97">
        <v>14</v>
      </c>
      <c r="AP128" s="95">
        <f t="shared" si="43"/>
        <v>38.896250325444839</v>
      </c>
      <c r="AQ128" s="95">
        <v>10</v>
      </c>
      <c r="AR128" s="96">
        <f t="shared" si="44"/>
        <v>38.896250325444839</v>
      </c>
      <c r="AS128" s="99">
        <v>10</v>
      </c>
      <c r="AT128" s="95">
        <f t="shared" si="45"/>
        <v>43.129171472098463</v>
      </c>
      <c r="AU128" s="106">
        <v>13</v>
      </c>
      <c r="AV128" s="92">
        <f>'Exp_3 (Ann)'!Y128</f>
        <v>17.869565217391305</v>
      </c>
      <c r="AW128" s="79">
        <f>'Exp_3 (Ann)'!Z128</f>
        <v>17.718260605750235</v>
      </c>
    </row>
    <row r="129" spans="1:49" x14ac:dyDescent="0.2">
      <c r="A129" s="11" t="str">
        <f>'Exp_3 (All)'!A129</f>
        <v>Barbecue_2_PckErr3</v>
      </c>
      <c r="B129" s="95">
        <f t="shared" si="23"/>
        <v>10.366308841328625</v>
      </c>
      <c r="C129" s="95">
        <v>10</v>
      </c>
      <c r="D129" s="96">
        <f t="shared" si="24"/>
        <v>86.871172144766817</v>
      </c>
      <c r="E129" s="96">
        <v>69</v>
      </c>
      <c r="F129" s="95">
        <f t="shared" si="25"/>
        <v>35.003468210232448</v>
      </c>
      <c r="G129" s="95">
        <v>29</v>
      </c>
      <c r="H129" s="96">
        <f t="shared" si="26"/>
        <v>36.300160808595805</v>
      </c>
      <c r="I129" s="97">
        <v>30</v>
      </c>
      <c r="J129" s="95">
        <f t="shared" si="27"/>
        <v>44.080316398775963</v>
      </c>
      <c r="K129" s="98">
        <v>36</v>
      </c>
      <c r="L129" s="96">
        <f t="shared" si="28"/>
        <v>99.838098128400418</v>
      </c>
      <c r="M129" s="97">
        <v>79</v>
      </c>
      <c r="N129" s="95">
        <f t="shared" si="29"/>
        <v>50.563779390592764</v>
      </c>
      <c r="O129" s="98">
        <v>41</v>
      </c>
      <c r="P129" s="96">
        <f t="shared" si="30"/>
        <v>53.157164587319478</v>
      </c>
      <c r="Q129" s="97">
        <v>43</v>
      </c>
      <c r="R129" s="95">
        <f t="shared" si="31"/>
        <v>101.13479072676378</v>
      </c>
      <c r="S129" s="95">
        <v>80</v>
      </c>
      <c r="T129" s="96">
        <f t="shared" si="32"/>
        <v>37.59685340695917</v>
      </c>
      <c r="U129" s="97">
        <v>31</v>
      </c>
      <c r="V129" s="95">
        <f t="shared" si="33"/>
        <v>23.333234824962215</v>
      </c>
      <c r="W129" s="95">
        <v>20</v>
      </c>
      <c r="X129" s="96">
        <f t="shared" si="34"/>
        <v>75.20093875949658</v>
      </c>
      <c r="Y129" s="97">
        <v>60</v>
      </c>
      <c r="Z129" s="95">
        <f t="shared" si="35"/>
        <v>75.20093875949658</v>
      </c>
      <c r="AA129" s="95">
        <v>60</v>
      </c>
      <c r="AB129" s="96">
        <f t="shared" si="36"/>
        <v>23.333234824962215</v>
      </c>
      <c r="AC129" s="97">
        <v>20</v>
      </c>
      <c r="AD129" s="95">
        <f t="shared" si="37"/>
        <v>42.783623800412606</v>
      </c>
      <c r="AE129" s="95">
        <v>35</v>
      </c>
      <c r="AF129" s="96">
        <f t="shared" si="38"/>
        <v>25.926620021688933</v>
      </c>
      <c r="AG129" s="97">
        <v>22</v>
      </c>
      <c r="AH129" s="95">
        <f t="shared" si="39"/>
        <v>59.640627579136279</v>
      </c>
      <c r="AI129" s="95">
        <v>48</v>
      </c>
      <c r="AJ129" s="96">
        <f t="shared" si="40"/>
        <v>23.333234824962215</v>
      </c>
      <c r="AK129" s="97">
        <v>20</v>
      </c>
      <c r="AL129" s="95">
        <f t="shared" si="41"/>
        <v>54.453857185682836</v>
      </c>
      <c r="AM129" s="95">
        <v>44</v>
      </c>
      <c r="AN129" s="96">
        <f t="shared" si="42"/>
        <v>35.003468210232448</v>
      </c>
      <c r="AO129" s="97">
        <v>29</v>
      </c>
      <c r="AP129" s="95">
        <f t="shared" si="43"/>
        <v>49.267086792229399</v>
      </c>
      <c r="AQ129" s="95">
        <v>40</v>
      </c>
      <c r="AR129" s="96">
        <f t="shared" si="44"/>
        <v>35.003468210232448</v>
      </c>
      <c r="AS129" s="99">
        <v>29</v>
      </c>
      <c r="AT129" s="95">
        <f t="shared" si="45"/>
        <v>72.607553562769866</v>
      </c>
      <c r="AU129" s="106">
        <v>58</v>
      </c>
      <c r="AV129" s="92">
        <f>'Exp_3 (Ann)'!Y129</f>
        <v>40.565217391304351</v>
      </c>
      <c r="AW129" s="79">
        <f>'Exp_3 (Ann)'!Z129</f>
        <v>19.279820083460134</v>
      </c>
    </row>
    <row r="130" spans="1:49" x14ac:dyDescent="0.2">
      <c r="A130" s="11" t="str">
        <f>'Exp_3 (All)'!A130</f>
        <v>Barbecue_3_PckErr1</v>
      </c>
      <c r="B130" s="95">
        <f t="shared" si="23"/>
        <v>23.744827134669819</v>
      </c>
      <c r="C130" s="95">
        <v>10</v>
      </c>
      <c r="D130" s="96">
        <f t="shared" si="24"/>
        <v>76.558450439682176</v>
      </c>
      <c r="E130" s="96">
        <v>63</v>
      </c>
      <c r="F130" s="95">
        <f t="shared" si="25"/>
        <v>32.713178261936065</v>
      </c>
      <c r="G130" s="95">
        <v>19</v>
      </c>
      <c r="H130" s="96">
        <f t="shared" si="26"/>
        <v>52.642847433638842</v>
      </c>
      <c r="I130" s="97">
        <v>39</v>
      </c>
      <c r="J130" s="95">
        <f t="shared" si="27"/>
        <v>48.656913599298292</v>
      </c>
      <c r="K130" s="98">
        <v>35</v>
      </c>
      <c r="L130" s="96">
        <f t="shared" si="28"/>
        <v>113.42833840733232</v>
      </c>
      <c r="M130" s="97">
        <v>100</v>
      </c>
      <c r="N130" s="95">
        <f t="shared" si="29"/>
        <v>24.741310593254958</v>
      </c>
      <c r="O130" s="98">
        <v>11</v>
      </c>
      <c r="P130" s="96">
        <f t="shared" si="30"/>
        <v>79.547900815437586</v>
      </c>
      <c r="Q130" s="97">
        <v>66</v>
      </c>
      <c r="R130" s="95">
        <f t="shared" si="31"/>
        <v>83.533834649778143</v>
      </c>
      <c r="S130" s="95">
        <v>70</v>
      </c>
      <c r="T130" s="96">
        <f t="shared" si="32"/>
        <v>32.713178261936065</v>
      </c>
      <c r="U130" s="97">
        <v>19</v>
      </c>
      <c r="V130" s="95">
        <f t="shared" si="33"/>
        <v>23.744827134669819</v>
      </c>
      <c r="W130" s="95">
        <v>10</v>
      </c>
      <c r="X130" s="96">
        <f t="shared" si="34"/>
        <v>33.709661720521211</v>
      </c>
      <c r="Y130" s="97">
        <v>20</v>
      </c>
      <c r="Z130" s="95">
        <f t="shared" si="35"/>
        <v>74.565483522511897</v>
      </c>
      <c r="AA130" s="95">
        <v>61</v>
      </c>
      <c r="AB130" s="96">
        <f t="shared" si="36"/>
        <v>24.741310593254958</v>
      </c>
      <c r="AC130" s="97">
        <v>11</v>
      </c>
      <c r="AD130" s="95">
        <f t="shared" si="37"/>
        <v>44.670979764957735</v>
      </c>
      <c r="AE130" s="95">
        <v>31</v>
      </c>
      <c r="AF130" s="96">
        <f t="shared" si="38"/>
        <v>38.6920790134469</v>
      </c>
      <c r="AG130" s="97">
        <v>25</v>
      </c>
      <c r="AH130" s="95">
        <f t="shared" si="39"/>
        <v>43.674496306372596</v>
      </c>
      <c r="AI130" s="95">
        <v>30</v>
      </c>
      <c r="AJ130" s="96">
        <f t="shared" si="40"/>
        <v>33.709661720521211</v>
      </c>
      <c r="AK130" s="97">
        <v>20</v>
      </c>
      <c r="AL130" s="95">
        <f t="shared" si="41"/>
        <v>62.607682019490234</v>
      </c>
      <c r="AM130" s="95">
        <v>49</v>
      </c>
      <c r="AN130" s="96">
        <f t="shared" si="42"/>
        <v>74.565483522511897</v>
      </c>
      <c r="AO130" s="97">
        <v>61</v>
      </c>
      <c r="AP130" s="95">
        <f t="shared" si="43"/>
        <v>73.569000063926751</v>
      </c>
      <c r="AQ130" s="95">
        <v>60</v>
      </c>
      <c r="AR130" s="96">
        <f t="shared" si="44"/>
        <v>30.720211344765794</v>
      </c>
      <c r="AS130" s="99">
        <v>17</v>
      </c>
      <c r="AT130" s="95">
        <f t="shared" si="45"/>
        <v>22.748343676084684</v>
      </c>
      <c r="AU130" s="106">
        <v>9</v>
      </c>
      <c r="AV130" s="92">
        <f>'Exp_3 (Ann)'!Y130</f>
        <v>36.347826086956523</v>
      </c>
      <c r="AW130" s="79">
        <f>'Exp_3 (Ann)'!Z130</f>
        <v>25.088223777940435</v>
      </c>
    </row>
    <row r="131" spans="1:49" x14ac:dyDescent="0.2">
      <c r="A131" s="11" t="str">
        <f>'Exp_3 (All)'!A131</f>
        <v>Barbecue_3_PckErr3</v>
      </c>
      <c r="B131" s="95">
        <f t="shared" si="23"/>
        <v>20.478298061244825</v>
      </c>
      <c r="C131" s="95">
        <v>20</v>
      </c>
      <c r="D131" s="96">
        <f t="shared" si="24"/>
        <v>76.339220595002843</v>
      </c>
      <c r="E131" s="96">
        <v>78</v>
      </c>
      <c r="F131" s="95">
        <f t="shared" si="25"/>
        <v>27.220133539457002</v>
      </c>
      <c r="G131" s="95">
        <v>27</v>
      </c>
      <c r="H131" s="96">
        <f t="shared" si="26"/>
        <v>49.371878682154147</v>
      </c>
      <c r="I131" s="97">
        <v>50</v>
      </c>
      <c r="J131" s="95">
        <f t="shared" si="27"/>
        <v>20.478298061244825</v>
      </c>
      <c r="K131" s="98">
        <v>20</v>
      </c>
      <c r="L131" s="96">
        <f t="shared" si="28"/>
        <v>97.527846383669683</v>
      </c>
      <c r="M131" s="97">
        <v>100</v>
      </c>
      <c r="N131" s="95">
        <f t="shared" si="29"/>
        <v>20.478298061244825</v>
      </c>
      <c r="O131" s="98">
        <v>20</v>
      </c>
      <c r="P131" s="96">
        <f t="shared" si="30"/>
        <v>77.302339949033154</v>
      </c>
      <c r="Q131" s="97">
        <v>79</v>
      </c>
      <c r="R131" s="95">
        <f t="shared" si="31"/>
        <v>85.007294781275647</v>
      </c>
      <c r="S131" s="95">
        <v>87</v>
      </c>
      <c r="T131" s="96">
        <f t="shared" si="32"/>
        <v>38.777565787820727</v>
      </c>
      <c r="U131" s="97">
        <v>39</v>
      </c>
      <c r="V131" s="95">
        <f t="shared" si="33"/>
        <v>20.478298061244825</v>
      </c>
      <c r="W131" s="95">
        <v>20</v>
      </c>
      <c r="X131" s="96">
        <f t="shared" si="34"/>
        <v>68.634265762760364</v>
      </c>
      <c r="Y131" s="97">
        <v>70</v>
      </c>
      <c r="Z131" s="95">
        <f t="shared" si="35"/>
        <v>36.851327079760111</v>
      </c>
      <c r="AA131" s="95">
        <v>37</v>
      </c>
      <c r="AB131" s="96">
        <f t="shared" si="36"/>
        <v>29.146372247517622</v>
      </c>
      <c r="AC131" s="97">
        <v>29</v>
      </c>
      <c r="AD131" s="95">
        <f t="shared" si="37"/>
        <v>66.708027054699741</v>
      </c>
      <c r="AE131" s="95">
        <v>68</v>
      </c>
      <c r="AF131" s="96">
        <f t="shared" si="38"/>
        <v>71.523623824851285</v>
      </c>
      <c r="AG131" s="97">
        <v>73</v>
      </c>
      <c r="AH131" s="95">
        <f t="shared" si="39"/>
        <v>66.708027054699741</v>
      </c>
      <c r="AI131" s="95">
        <v>68</v>
      </c>
      <c r="AJ131" s="96">
        <f t="shared" si="40"/>
        <v>30.109491601547933</v>
      </c>
      <c r="AK131" s="97">
        <v>30</v>
      </c>
      <c r="AL131" s="95">
        <f t="shared" si="41"/>
        <v>67.671146408730053</v>
      </c>
      <c r="AM131" s="95">
        <v>69</v>
      </c>
      <c r="AN131" s="96">
        <f t="shared" si="42"/>
        <v>82.117936719184712</v>
      </c>
      <c r="AO131" s="97">
        <v>84</v>
      </c>
      <c r="AP131" s="95">
        <f t="shared" si="43"/>
        <v>29.146372247517622</v>
      </c>
      <c r="AQ131" s="95">
        <v>29</v>
      </c>
      <c r="AR131" s="96">
        <f t="shared" si="44"/>
        <v>30.109491601547933</v>
      </c>
      <c r="AS131" s="99">
        <v>30</v>
      </c>
      <c r="AT131" s="95">
        <f t="shared" si="45"/>
        <v>37.814446433790422</v>
      </c>
      <c r="AU131" s="106">
        <v>38</v>
      </c>
      <c r="AV131" s="92">
        <f>'Exp_3 (Ann)'!Y131</f>
        <v>50.652173913043477</v>
      </c>
      <c r="AW131" s="79">
        <f>'Exp_3 (Ann)'!Z131</f>
        <v>25.95732283375256</v>
      </c>
    </row>
    <row r="132" spans="1:49" x14ac:dyDescent="0.2">
      <c r="A132" s="11" t="str">
        <f>'Exp_3 (All)'!A132</f>
        <v>Barbecue_8_PckErr1</v>
      </c>
      <c r="B132" s="95">
        <f t="shared" si="23"/>
        <v>23.049309180669955</v>
      </c>
      <c r="C132" s="95">
        <v>19</v>
      </c>
      <c r="D132" s="96">
        <f t="shared" si="24"/>
        <v>47.110646825284398</v>
      </c>
      <c r="E132" s="96">
        <v>40</v>
      </c>
      <c r="F132" s="95">
        <f t="shared" si="25"/>
        <v>35.652866994515612</v>
      </c>
      <c r="G132" s="95">
        <v>30</v>
      </c>
      <c r="H132" s="96">
        <f t="shared" si="26"/>
        <v>33.361311028361854</v>
      </c>
      <c r="I132" s="97">
        <v>28</v>
      </c>
      <c r="J132" s="95">
        <f t="shared" si="27"/>
        <v>35.652866994515612</v>
      </c>
      <c r="K132" s="98">
        <v>30</v>
      </c>
      <c r="L132" s="96">
        <f t="shared" si="28"/>
        <v>68.88042850374508</v>
      </c>
      <c r="M132" s="97">
        <v>59</v>
      </c>
      <c r="N132" s="95">
        <f t="shared" si="29"/>
        <v>45.964868842207515</v>
      </c>
      <c r="O132" s="98">
        <v>39</v>
      </c>
      <c r="P132" s="96">
        <f t="shared" si="30"/>
        <v>12.737307332978048</v>
      </c>
      <c r="Q132" s="97">
        <v>10</v>
      </c>
      <c r="R132" s="95">
        <f t="shared" si="31"/>
        <v>106.69110194528207</v>
      </c>
      <c r="S132" s="95">
        <v>92</v>
      </c>
      <c r="T132" s="96">
        <f t="shared" si="32"/>
        <v>47.110646825284398</v>
      </c>
      <c r="U132" s="97">
        <v>40</v>
      </c>
      <c r="V132" s="95">
        <f t="shared" si="33"/>
        <v>45.964868842207515</v>
      </c>
      <c r="W132" s="95">
        <v>39</v>
      </c>
      <c r="X132" s="96">
        <f t="shared" si="34"/>
        <v>70.026206486821962</v>
      </c>
      <c r="Y132" s="97">
        <v>60</v>
      </c>
      <c r="Z132" s="95">
        <f t="shared" si="35"/>
        <v>63.151538588360694</v>
      </c>
      <c r="AA132" s="95">
        <v>54</v>
      </c>
      <c r="AB132" s="96">
        <f t="shared" si="36"/>
        <v>12.737307332978048</v>
      </c>
      <c r="AC132" s="97">
        <v>10</v>
      </c>
      <c r="AD132" s="95">
        <f t="shared" si="37"/>
        <v>45.964868842207515</v>
      </c>
      <c r="AE132" s="95">
        <v>39</v>
      </c>
      <c r="AF132" s="96">
        <f t="shared" si="38"/>
        <v>67.734650520668197</v>
      </c>
      <c r="AG132" s="97">
        <v>58</v>
      </c>
      <c r="AH132" s="95">
        <f t="shared" si="39"/>
        <v>70.026206486821962</v>
      </c>
      <c r="AI132" s="95">
        <v>60</v>
      </c>
      <c r="AJ132" s="96">
        <f t="shared" si="40"/>
        <v>23.049309180669955</v>
      </c>
      <c r="AK132" s="97">
        <v>19</v>
      </c>
      <c r="AL132" s="95">
        <f t="shared" si="41"/>
        <v>92.94176614835952</v>
      </c>
      <c r="AM132" s="95">
        <v>80</v>
      </c>
      <c r="AN132" s="96">
        <f t="shared" si="42"/>
        <v>76.900874385283231</v>
      </c>
      <c r="AO132" s="97">
        <v>66</v>
      </c>
      <c r="AP132" s="95">
        <f t="shared" si="43"/>
        <v>68.88042850374508</v>
      </c>
      <c r="AQ132" s="95">
        <v>59</v>
      </c>
      <c r="AR132" s="96">
        <f t="shared" si="44"/>
        <v>24.195087163746834</v>
      </c>
      <c r="AS132" s="99">
        <v>20</v>
      </c>
      <c r="AT132" s="95">
        <f t="shared" si="45"/>
        <v>32.215533045284978</v>
      </c>
      <c r="AU132" s="106">
        <v>27</v>
      </c>
      <c r="AV132" s="92">
        <f>'Exp_3 (Ann)'!Y132</f>
        <v>42.521739130434781</v>
      </c>
      <c r="AW132" s="79">
        <f>'Exp_3 (Ann)'!Z132</f>
        <v>21.819235811168991</v>
      </c>
    </row>
    <row r="133" spans="1:49" x14ac:dyDescent="0.2">
      <c r="A133" s="11" t="str">
        <f>'Exp_3 (All)'!A133</f>
        <v>Barbecue_8_PckErr3</v>
      </c>
      <c r="B133" s="95">
        <f t="shared" ref="B133:B143" si="46">(100/(4*$AW133))*(C133-$AV133)+50</f>
        <v>7.5080711297552654</v>
      </c>
      <c r="C133" s="95">
        <v>19</v>
      </c>
      <c r="D133" s="96">
        <f t="shared" ref="D133:D143" si="47">(100/(4*$AW133))*(E133-$AV133)+50</f>
        <v>77.181734845705677</v>
      </c>
      <c r="E133" s="96">
        <v>93</v>
      </c>
      <c r="F133" s="95">
        <f t="shared" ref="F133:F143" si="48">(100/(4*$AW133))*(G133-$AV133)+50</f>
        <v>27.280327049146596</v>
      </c>
      <c r="G133" s="95">
        <v>40</v>
      </c>
      <c r="H133" s="96">
        <f t="shared" ref="H133:H143" si="49">(100/(4*$AW133))*(I133-$AV133)+50</f>
        <v>83.772486818836114</v>
      </c>
      <c r="I133" s="97">
        <v>100</v>
      </c>
      <c r="J133" s="95">
        <f t="shared" ref="J133:J143" si="50">(100/(4*$AW133))*(K133-$AV133)+50</f>
        <v>22.572647068339137</v>
      </c>
      <c r="K133" s="98">
        <v>35</v>
      </c>
      <c r="L133" s="96">
        <f t="shared" ref="L133:L143" si="51">(100/(4*$AW133))*(M133-$AV133)+50</f>
        <v>83.772486818836114</v>
      </c>
      <c r="M133" s="97">
        <v>100</v>
      </c>
      <c r="N133" s="95">
        <f t="shared" ref="N133:N143" si="52">(100/(4*$AW133))*(O133-$AV133)+50</f>
        <v>36.695687010761517</v>
      </c>
      <c r="O133" s="98">
        <v>50</v>
      </c>
      <c r="P133" s="96">
        <f t="shared" ref="P133:P143" si="53">(100/(4*$AW133))*(Q133-$AV133)+50</f>
        <v>44.227974980053453</v>
      </c>
      <c r="Q133" s="97">
        <v>58</v>
      </c>
      <c r="R133" s="95">
        <f t="shared" ref="R133:R143" si="54">(100/(4*$AW133))*(S133-$AV133)+50</f>
        <v>83.772486818836114</v>
      </c>
      <c r="S133" s="95">
        <v>100</v>
      </c>
      <c r="T133" s="96">
        <f t="shared" ref="T133:T143" si="55">(100/(4*$AW133))*(U133-$AV133)+50</f>
        <v>36.695687010761517</v>
      </c>
      <c r="U133" s="97">
        <v>50</v>
      </c>
      <c r="V133" s="95">
        <f t="shared" ref="V133:V143" si="56">(100/(4*$AW133))*(W133-$AV133)+50</f>
        <v>63.058694903283296</v>
      </c>
      <c r="W133" s="95">
        <v>78</v>
      </c>
      <c r="X133" s="96">
        <f t="shared" ref="X133:X143" si="57">(100/(4*$AW133))*(Y133-$AV133)+50</f>
        <v>64.000230899444787</v>
      </c>
      <c r="Y133" s="97">
        <v>79</v>
      </c>
      <c r="Z133" s="95">
        <f t="shared" ref="Z133:Z143" si="58">(100/(4*$AW133))*(AA133-$AV133)+50</f>
        <v>25.397255056823614</v>
      </c>
      <c r="AA133" s="95">
        <v>38</v>
      </c>
      <c r="AB133" s="96">
        <f t="shared" ref="AB133:AB143" si="59">(100/(4*$AW133))*(AC133-$AV133)+50</f>
        <v>17.864967087531674</v>
      </c>
      <c r="AC133" s="97">
        <v>30</v>
      </c>
      <c r="AD133" s="95">
        <f t="shared" ref="AD133:AD143" si="60">(100/(4*$AW133))*(AE133-$AV133)+50</f>
        <v>49.877190957022407</v>
      </c>
      <c r="AE133" s="95">
        <v>64</v>
      </c>
      <c r="AF133" s="96">
        <f t="shared" ref="AF133:AF143" si="61">(100/(4*$AW133))*(AG133-$AV133)+50</f>
        <v>27.280327049146596</v>
      </c>
      <c r="AG133" s="97">
        <v>40</v>
      </c>
      <c r="AH133" s="95">
        <f t="shared" ref="AH133:AH143" si="62">(100/(4*$AW133))*(AI133-$AV133)+50</f>
        <v>80.947878830351641</v>
      </c>
      <c r="AI133" s="95">
        <v>97</v>
      </c>
      <c r="AJ133" s="96">
        <f t="shared" ref="AJ133:AJ143" si="63">(100/(4*$AW133))*(AK133-$AV133)+50</f>
        <v>27.280327049146596</v>
      </c>
      <c r="AK133" s="97">
        <v>40</v>
      </c>
      <c r="AL133" s="95">
        <f t="shared" ref="AL133:AL143" si="64">(100/(4*$AW133))*(AM133-$AV133)+50</f>
        <v>77.181734845705677</v>
      </c>
      <c r="AM133" s="95">
        <v>93</v>
      </c>
      <c r="AN133" s="96">
        <f t="shared" ref="AN133:AN143" si="65">(100/(4*$AW133))*(AO133-$AV133)+50</f>
        <v>75.298662853382694</v>
      </c>
      <c r="AO133" s="97">
        <v>91</v>
      </c>
      <c r="AP133" s="95">
        <f t="shared" ref="AP133:AP143" si="66">(100/(4*$AW133))*(AQ133-$AV133)+50</f>
        <v>27.280327049146596</v>
      </c>
      <c r="AQ133" s="95">
        <v>40</v>
      </c>
      <c r="AR133" s="96">
        <f t="shared" ref="AR133:AR143" si="67">(100/(4*$AW133))*(AS133-$AV133)+50</f>
        <v>46.111046972376442</v>
      </c>
      <c r="AS133" s="99">
        <v>60</v>
      </c>
      <c r="AT133" s="95">
        <f t="shared" ref="AT133:AT143" si="68">(100/(4*$AW133))*(AU133-$AV133)+50</f>
        <v>64.941766895606278</v>
      </c>
      <c r="AU133" s="106">
        <v>80</v>
      </c>
      <c r="AV133" s="92">
        <f>'Exp_3 (Ann)'!Y133</f>
        <v>64.130434782608702</v>
      </c>
      <c r="AW133" s="79">
        <f>'Exp_3 (Ann)'!Z133</f>
        <v>26.552357107876315</v>
      </c>
    </row>
    <row r="134" spans="1:49" x14ac:dyDescent="0.2">
      <c r="A134" s="11" t="str">
        <f>'Exp_3 (All)'!A134</f>
        <v>Barbecue_10_PckErr1</v>
      </c>
      <c r="B134" s="95">
        <f t="shared" si="46"/>
        <v>37.310715026830621</v>
      </c>
      <c r="C134" s="95">
        <v>50</v>
      </c>
      <c r="D134" s="96">
        <f t="shared" si="47"/>
        <v>77.845930913343921</v>
      </c>
      <c r="E134" s="96">
        <v>80</v>
      </c>
      <c r="F134" s="95">
        <f t="shared" si="48"/>
        <v>48.120105929900831</v>
      </c>
      <c r="G134" s="95">
        <v>58</v>
      </c>
      <c r="H134" s="96">
        <f t="shared" si="49"/>
        <v>52.173627518552166</v>
      </c>
      <c r="I134" s="97">
        <v>61</v>
      </c>
      <c r="J134" s="95">
        <f t="shared" si="50"/>
        <v>71.090061598925033</v>
      </c>
      <c r="K134" s="98">
        <v>75</v>
      </c>
      <c r="L134" s="96">
        <f t="shared" si="51"/>
        <v>-18.087413351404209</v>
      </c>
      <c r="M134" s="97">
        <v>9</v>
      </c>
      <c r="N134" s="95">
        <f t="shared" si="52"/>
        <v>37.310715026830621</v>
      </c>
      <c r="O134" s="98">
        <v>50</v>
      </c>
      <c r="P134" s="96">
        <f t="shared" si="53"/>
        <v>67.036540010273711</v>
      </c>
      <c r="Q134" s="97">
        <v>72</v>
      </c>
      <c r="R134" s="95">
        <f t="shared" si="54"/>
        <v>76.494757050460137</v>
      </c>
      <c r="S134" s="95">
        <v>79</v>
      </c>
      <c r="T134" s="96">
        <f t="shared" si="55"/>
        <v>50.82245365566839</v>
      </c>
      <c r="U134" s="97">
        <v>60</v>
      </c>
      <c r="V134" s="95">
        <f t="shared" si="56"/>
        <v>49.471279792784614</v>
      </c>
      <c r="W134" s="95">
        <v>59</v>
      </c>
      <c r="X134" s="96">
        <f t="shared" si="57"/>
        <v>62.983018421622376</v>
      </c>
      <c r="Y134" s="97">
        <v>69</v>
      </c>
      <c r="Z134" s="95">
        <f t="shared" si="58"/>
        <v>50.82245365566839</v>
      </c>
      <c r="AA134" s="95">
        <v>60</v>
      </c>
      <c r="AB134" s="96">
        <f t="shared" si="59"/>
        <v>10.287237769155098</v>
      </c>
      <c r="AC134" s="97">
        <v>30</v>
      </c>
      <c r="AD134" s="95">
        <f t="shared" si="60"/>
        <v>73.792409324692585</v>
      </c>
      <c r="AE134" s="95">
        <v>77</v>
      </c>
      <c r="AF134" s="96">
        <f t="shared" si="61"/>
        <v>38.661888889714398</v>
      </c>
      <c r="AG134" s="97">
        <v>51</v>
      </c>
      <c r="AH134" s="95">
        <f t="shared" si="62"/>
        <v>64.334192284506145</v>
      </c>
      <c r="AI134" s="95">
        <v>70</v>
      </c>
      <c r="AJ134" s="96">
        <f t="shared" si="63"/>
        <v>7.5848900433875457</v>
      </c>
      <c r="AK134" s="97">
        <v>28</v>
      </c>
      <c r="AL134" s="95">
        <f t="shared" si="64"/>
        <v>69.738887736041249</v>
      </c>
      <c r="AM134" s="95">
        <v>74</v>
      </c>
      <c r="AN134" s="96">
        <f t="shared" si="65"/>
        <v>76.494757050460137</v>
      </c>
      <c r="AO134" s="97">
        <v>79</v>
      </c>
      <c r="AP134" s="95">
        <f t="shared" si="66"/>
        <v>22.447802535109084</v>
      </c>
      <c r="AQ134" s="95">
        <v>39</v>
      </c>
      <c r="AR134" s="96">
        <f t="shared" si="67"/>
        <v>62.983018421622376</v>
      </c>
      <c r="AS134" s="99">
        <v>69</v>
      </c>
      <c r="AT134" s="95">
        <f t="shared" si="68"/>
        <v>60.280670695854823</v>
      </c>
      <c r="AU134" s="106">
        <v>67</v>
      </c>
      <c r="AV134" s="92">
        <f>'Exp_3 (Ann)'!Y134</f>
        <v>59.391304347826086</v>
      </c>
      <c r="AW134" s="79">
        <f>'Exp_3 (Ann)'!Z134</f>
        <v>18.502430136298766</v>
      </c>
    </row>
    <row r="135" spans="1:49" x14ac:dyDescent="0.2">
      <c r="A135" s="11" t="str">
        <f>'Exp_3 (All)'!A135</f>
        <v>Barbecue_10_PckErr3</v>
      </c>
      <c r="B135" s="95">
        <f t="shared" si="46"/>
        <v>-14.815680838169115</v>
      </c>
      <c r="C135" s="95">
        <v>30</v>
      </c>
      <c r="D135" s="96">
        <f t="shared" si="47"/>
        <v>65.849828300696927</v>
      </c>
      <c r="E135" s="96">
        <v>82</v>
      </c>
      <c r="F135" s="95">
        <f t="shared" si="48"/>
        <v>61.196048927300808</v>
      </c>
      <c r="G135" s="95">
        <v>79</v>
      </c>
      <c r="H135" s="96">
        <f t="shared" si="49"/>
        <v>67.401088091828967</v>
      </c>
      <c r="I135" s="97">
        <v>83</v>
      </c>
      <c r="J135" s="95">
        <f t="shared" si="50"/>
        <v>54.991009762772649</v>
      </c>
      <c r="K135" s="98">
        <v>75</v>
      </c>
      <c r="L135" s="96">
        <f t="shared" si="51"/>
        <v>62.747308718432848</v>
      </c>
      <c r="M135" s="97">
        <v>80</v>
      </c>
      <c r="N135" s="95">
        <f t="shared" si="52"/>
        <v>93.77250454107363</v>
      </c>
      <c r="O135" s="98">
        <v>100</v>
      </c>
      <c r="P135" s="96">
        <f t="shared" si="53"/>
        <v>36.375892269188185</v>
      </c>
      <c r="Q135" s="97">
        <v>63</v>
      </c>
      <c r="R135" s="95">
        <f t="shared" si="54"/>
        <v>64.298568509564888</v>
      </c>
      <c r="S135" s="95">
        <v>81</v>
      </c>
      <c r="T135" s="96">
        <f t="shared" si="55"/>
        <v>31.722112895792062</v>
      </c>
      <c r="U135" s="97">
        <v>60</v>
      </c>
      <c r="V135" s="95">
        <f t="shared" si="56"/>
        <v>33.273372686924105</v>
      </c>
      <c r="W135" s="95">
        <v>61</v>
      </c>
      <c r="X135" s="96">
        <f t="shared" si="57"/>
        <v>47.234710807112457</v>
      </c>
      <c r="Y135" s="97">
        <v>70</v>
      </c>
      <c r="Z135" s="95">
        <f t="shared" si="58"/>
        <v>14.658255193339635</v>
      </c>
      <c r="AA135" s="95">
        <v>49</v>
      </c>
      <c r="AB135" s="96">
        <f t="shared" si="59"/>
        <v>14.658255193339635</v>
      </c>
      <c r="AC135" s="97">
        <v>49</v>
      </c>
      <c r="AD135" s="95">
        <f t="shared" si="60"/>
        <v>84.464945794281391</v>
      </c>
      <c r="AE135" s="95">
        <v>94</v>
      </c>
      <c r="AF135" s="96">
        <f t="shared" si="61"/>
        <v>50.337230389376536</v>
      </c>
      <c r="AG135" s="97">
        <v>72</v>
      </c>
      <c r="AH135" s="95">
        <f t="shared" si="62"/>
        <v>61.196048927300808</v>
      </c>
      <c r="AI135" s="95">
        <v>79</v>
      </c>
      <c r="AJ135" s="96">
        <f t="shared" si="63"/>
        <v>62.747308718432848</v>
      </c>
      <c r="AK135" s="97">
        <v>80</v>
      </c>
      <c r="AL135" s="95">
        <f t="shared" si="64"/>
        <v>78.259906629753232</v>
      </c>
      <c r="AM135" s="95">
        <v>90</v>
      </c>
      <c r="AN135" s="96">
        <f t="shared" si="65"/>
        <v>51.888490180508569</v>
      </c>
      <c r="AO135" s="97">
        <v>73</v>
      </c>
      <c r="AP135" s="95">
        <f t="shared" si="66"/>
        <v>31.722112895792062</v>
      </c>
      <c r="AQ135" s="95">
        <v>60</v>
      </c>
      <c r="AR135" s="96">
        <f t="shared" si="67"/>
        <v>30.170853104660026</v>
      </c>
      <c r="AS135" s="99">
        <v>59</v>
      </c>
      <c r="AT135" s="95">
        <f t="shared" si="68"/>
        <v>65.849828300696927</v>
      </c>
      <c r="AU135" s="106">
        <v>82</v>
      </c>
      <c r="AV135" s="92">
        <f>'Exp_3 (Ann)'!Y135</f>
        <v>71.782608695652172</v>
      </c>
      <c r="AW135" s="79">
        <f>'Exp_3 (Ann)'!Z135</f>
        <v>16.11593373522312</v>
      </c>
    </row>
    <row r="136" spans="1:49" x14ac:dyDescent="0.2">
      <c r="A136" s="11" t="str">
        <f>'Exp_3 (All)'!A136</f>
        <v>Barbecue_11_PckErr1</v>
      </c>
      <c r="B136" s="95">
        <f t="shared" si="46"/>
        <v>-0.13625846071259673</v>
      </c>
      <c r="C136" s="95">
        <v>39</v>
      </c>
      <c r="D136" s="96">
        <f t="shared" si="47"/>
        <v>54.394873867375033</v>
      </c>
      <c r="E136" s="96">
        <v>80</v>
      </c>
      <c r="F136" s="95">
        <f t="shared" si="48"/>
        <v>33.114431983243279</v>
      </c>
      <c r="G136" s="95">
        <v>64</v>
      </c>
      <c r="H136" s="96">
        <f t="shared" si="49"/>
        <v>63.705067191682673</v>
      </c>
      <c r="I136" s="97">
        <v>87</v>
      </c>
      <c r="J136" s="95">
        <f t="shared" si="50"/>
        <v>47.744735778583859</v>
      </c>
      <c r="K136" s="98">
        <v>75</v>
      </c>
      <c r="L136" s="96">
        <f t="shared" si="51"/>
        <v>80.995426222539734</v>
      </c>
      <c r="M136" s="97">
        <v>100</v>
      </c>
      <c r="N136" s="95">
        <f t="shared" si="52"/>
        <v>27.794321512210335</v>
      </c>
      <c r="O136" s="98">
        <v>60</v>
      </c>
      <c r="P136" s="96">
        <f t="shared" si="53"/>
        <v>19.814155805660928</v>
      </c>
      <c r="Q136" s="97">
        <v>54</v>
      </c>
      <c r="R136" s="95">
        <f t="shared" si="54"/>
        <v>80.995426222539734</v>
      </c>
      <c r="S136" s="95">
        <v>100</v>
      </c>
      <c r="T136" s="96">
        <f t="shared" si="55"/>
        <v>42.424625307550919</v>
      </c>
      <c r="U136" s="97">
        <v>71</v>
      </c>
      <c r="V136" s="95">
        <f t="shared" si="56"/>
        <v>51.734818631858566</v>
      </c>
      <c r="W136" s="95">
        <v>78</v>
      </c>
      <c r="X136" s="96">
        <f t="shared" si="57"/>
        <v>80.995426222539734</v>
      </c>
      <c r="Y136" s="97">
        <v>100</v>
      </c>
      <c r="Z136" s="95">
        <f t="shared" si="58"/>
        <v>38.434542454276212</v>
      </c>
      <c r="AA136" s="95">
        <v>68</v>
      </c>
      <c r="AB136" s="96">
        <f t="shared" si="59"/>
        <v>29.124349129968572</v>
      </c>
      <c r="AC136" s="97">
        <v>61</v>
      </c>
      <c r="AD136" s="95">
        <f t="shared" si="60"/>
        <v>42.424625307550919</v>
      </c>
      <c r="AE136" s="95">
        <v>71</v>
      </c>
      <c r="AF136" s="96">
        <f t="shared" si="61"/>
        <v>45.084680543067392</v>
      </c>
      <c r="AG136" s="97">
        <v>73</v>
      </c>
      <c r="AH136" s="95">
        <f t="shared" si="62"/>
        <v>69.02517766271562</v>
      </c>
      <c r="AI136" s="95">
        <v>91</v>
      </c>
      <c r="AJ136" s="96">
        <f t="shared" si="63"/>
        <v>27.794321512210335</v>
      </c>
      <c r="AK136" s="97">
        <v>60</v>
      </c>
      <c r="AL136" s="95">
        <f t="shared" si="64"/>
        <v>80.995426222539734</v>
      </c>
      <c r="AM136" s="95">
        <v>100</v>
      </c>
      <c r="AN136" s="96">
        <f t="shared" si="65"/>
        <v>75.675315751506787</v>
      </c>
      <c r="AO136" s="97">
        <v>96</v>
      </c>
      <c r="AP136" s="95">
        <f t="shared" si="66"/>
        <v>6.5138796280785769</v>
      </c>
      <c r="AQ136" s="95">
        <v>44</v>
      </c>
      <c r="AR136" s="96">
        <f t="shared" si="67"/>
        <v>80.995426222539734</v>
      </c>
      <c r="AS136" s="99">
        <v>100</v>
      </c>
      <c r="AT136" s="95">
        <f t="shared" si="68"/>
        <v>70.355205280473854</v>
      </c>
      <c r="AU136" s="106">
        <v>92</v>
      </c>
      <c r="AV136" s="92">
        <f>'Exp_3 (Ann)'!Y136</f>
        <v>76.695652173913047</v>
      </c>
      <c r="AW136" s="79">
        <f>'Exp_3 (Ann)'!Z136</f>
        <v>18.796602165402827</v>
      </c>
    </row>
    <row r="137" spans="1:49" x14ac:dyDescent="0.2">
      <c r="A137" s="11" t="str">
        <f>'Exp_3 (All)'!A137</f>
        <v>Barbecue_11_PckErr3</v>
      </c>
      <c r="B137" s="95">
        <f t="shared" si="46"/>
        <v>33.427230794129144</v>
      </c>
      <c r="C137" s="95">
        <v>79</v>
      </c>
      <c r="D137" s="96">
        <f t="shared" si="47"/>
        <v>70.715961507338562</v>
      </c>
      <c r="E137" s="96">
        <v>97</v>
      </c>
      <c r="F137" s="95">
        <f t="shared" si="48"/>
        <v>45.856807698532286</v>
      </c>
      <c r="G137" s="95">
        <v>85</v>
      </c>
      <c r="H137" s="96">
        <f t="shared" si="49"/>
        <v>4.4248846838551543</v>
      </c>
      <c r="I137" s="97">
        <v>65</v>
      </c>
      <c r="J137" s="95">
        <f t="shared" si="50"/>
        <v>64.501173055137002</v>
      </c>
      <c r="K137" s="98">
        <v>94</v>
      </c>
      <c r="L137" s="96">
        <f t="shared" si="51"/>
        <v>76.930749959540137</v>
      </c>
      <c r="M137" s="97">
        <v>100</v>
      </c>
      <c r="N137" s="95">
        <f t="shared" si="52"/>
        <v>14.782865437524443</v>
      </c>
      <c r="O137" s="98">
        <v>70</v>
      </c>
      <c r="P137" s="96">
        <f t="shared" si="53"/>
        <v>20.99765388972601</v>
      </c>
      <c r="Q137" s="97">
        <v>73</v>
      </c>
      <c r="R137" s="95">
        <f t="shared" si="54"/>
        <v>76.930749959540137</v>
      </c>
      <c r="S137" s="95">
        <v>100</v>
      </c>
      <c r="T137" s="96">
        <f t="shared" si="55"/>
        <v>54.143192301467714</v>
      </c>
      <c r="U137" s="97">
        <v>89</v>
      </c>
      <c r="V137" s="95">
        <f t="shared" si="56"/>
        <v>58.286384602935428</v>
      </c>
      <c r="W137" s="95">
        <v>91</v>
      </c>
      <c r="X137" s="96">
        <f t="shared" si="57"/>
        <v>76.930749959540137</v>
      </c>
      <c r="Y137" s="97">
        <v>100</v>
      </c>
      <c r="Z137" s="95">
        <f t="shared" si="58"/>
        <v>25.140846191193724</v>
      </c>
      <c r="AA137" s="95">
        <v>75</v>
      </c>
      <c r="AB137" s="96">
        <f t="shared" si="59"/>
        <v>16.854461588258296</v>
      </c>
      <c r="AC137" s="97">
        <v>71</v>
      </c>
      <c r="AD137" s="95">
        <f t="shared" si="60"/>
        <v>64.501173055137002</v>
      </c>
      <c r="AE137" s="95">
        <v>94</v>
      </c>
      <c r="AF137" s="96">
        <f t="shared" si="61"/>
        <v>35.498826944863005</v>
      </c>
      <c r="AG137" s="97">
        <v>80</v>
      </c>
      <c r="AH137" s="95">
        <f t="shared" si="62"/>
        <v>54.143192301467714</v>
      </c>
      <c r="AI137" s="95">
        <v>89</v>
      </c>
      <c r="AJ137" s="96">
        <f t="shared" si="63"/>
        <v>14.782865437524443</v>
      </c>
      <c r="AK137" s="97">
        <v>70</v>
      </c>
      <c r="AL137" s="95">
        <f t="shared" si="64"/>
        <v>76.930749959540137</v>
      </c>
      <c r="AM137" s="95">
        <v>100</v>
      </c>
      <c r="AN137" s="96">
        <f t="shared" si="65"/>
        <v>74.859153808806269</v>
      </c>
      <c r="AO137" s="97">
        <v>99</v>
      </c>
      <c r="AP137" s="95">
        <f t="shared" si="66"/>
        <v>76.930749959540137</v>
      </c>
      <c r="AQ137" s="95">
        <v>100</v>
      </c>
      <c r="AR137" s="96">
        <f t="shared" si="67"/>
        <v>35.498826944863005</v>
      </c>
      <c r="AS137" s="99">
        <v>80</v>
      </c>
      <c r="AT137" s="95">
        <f t="shared" si="68"/>
        <v>76.930749959540137</v>
      </c>
      <c r="AU137" s="106">
        <v>100</v>
      </c>
      <c r="AV137" s="92">
        <f>'Exp_3 (Ann)'!Y137</f>
        <v>87</v>
      </c>
      <c r="AW137" s="79">
        <f>'Exp_3 (Ann)'!Z137</f>
        <v>12.067989212638683</v>
      </c>
    </row>
    <row r="138" spans="1:49" x14ac:dyDescent="0.2">
      <c r="A138" s="11" t="str">
        <f>'Exp_3 (All)'!A138</f>
        <v>Barbecue_12_PckErr1</v>
      </c>
      <c r="B138" s="95">
        <f t="shared" si="46"/>
        <v>-1.9187052562879998</v>
      </c>
      <c r="C138" s="95">
        <v>20</v>
      </c>
      <c r="D138" s="96">
        <f t="shared" si="47"/>
        <v>70.746419747441649</v>
      </c>
      <c r="E138" s="96">
        <v>80</v>
      </c>
      <c r="F138" s="95">
        <f t="shared" si="48"/>
        <v>45.313625996136274</v>
      </c>
      <c r="G138" s="95">
        <v>59</v>
      </c>
      <c r="H138" s="96">
        <f t="shared" si="49"/>
        <v>45.313625996136274</v>
      </c>
      <c r="I138" s="97">
        <v>59</v>
      </c>
      <c r="J138" s="95">
        <f t="shared" si="50"/>
        <v>4.1367218273561335</v>
      </c>
      <c r="K138" s="98">
        <v>25</v>
      </c>
      <c r="L138" s="96">
        <f t="shared" si="51"/>
        <v>93.75704266528939</v>
      </c>
      <c r="M138" s="97">
        <v>99</v>
      </c>
      <c r="N138" s="95">
        <f t="shared" si="52"/>
        <v>45.313625996136274</v>
      </c>
      <c r="O138" s="98">
        <v>59</v>
      </c>
      <c r="P138" s="96">
        <f t="shared" si="53"/>
        <v>45.313625996136274</v>
      </c>
      <c r="Q138" s="97">
        <v>59</v>
      </c>
      <c r="R138" s="95">
        <f t="shared" si="54"/>
        <v>84.068359331458765</v>
      </c>
      <c r="S138" s="95">
        <v>91</v>
      </c>
      <c r="T138" s="96">
        <f t="shared" si="55"/>
        <v>58.635565580153383</v>
      </c>
      <c r="U138" s="97">
        <v>70</v>
      </c>
      <c r="V138" s="95">
        <f t="shared" si="56"/>
        <v>46.524711412865102</v>
      </c>
      <c r="W138" s="95">
        <v>60</v>
      </c>
      <c r="X138" s="96">
        <f t="shared" si="57"/>
        <v>82.85727391472993</v>
      </c>
      <c r="Y138" s="97">
        <v>90</v>
      </c>
      <c r="Z138" s="95">
        <f t="shared" si="58"/>
        <v>40.469284329220969</v>
      </c>
      <c r="AA138" s="95">
        <v>55</v>
      </c>
      <c r="AB138" s="96">
        <f t="shared" si="59"/>
        <v>22.303003078288551</v>
      </c>
      <c r="AC138" s="97">
        <v>40</v>
      </c>
      <c r="AD138" s="95">
        <f t="shared" si="60"/>
        <v>51.369053079780414</v>
      </c>
      <c r="AE138" s="95">
        <v>64</v>
      </c>
      <c r="AF138" s="96">
        <f t="shared" si="61"/>
        <v>58.635565580153383</v>
      </c>
      <c r="AG138" s="97">
        <v>70</v>
      </c>
      <c r="AH138" s="95">
        <f t="shared" si="62"/>
        <v>45.313625996136274</v>
      </c>
      <c r="AI138" s="95">
        <v>59</v>
      </c>
      <c r="AJ138" s="96">
        <f t="shared" si="63"/>
        <v>22.303003078288551</v>
      </c>
      <c r="AK138" s="97">
        <v>40</v>
      </c>
      <c r="AL138" s="95">
        <f t="shared" si="64"/>
        <v>91.33487183183172</v>
      </c>
      <c r="AM138" s="95">
        <v>97</v>
      </c>
      <c r="AN138" s="96">
        <f t="shared" si="65"/>
        <v>71.957505164170485</v>
      </c>
      <c r="AO138" s="97">
        <v>81</v>
      </c>
      <c r="AP138" s="95">
        <f t="shared" si="66"/>
        <v>45.313625996136274</v>
      </c>
      <c r="AQ138" s="95">
        <v>59</v>
      </c>
      <c r="AR138" s="96">
        <f t="shared" si="67"/>
        <v>34.413857245576828</v>
      </c>
      <c r="AS138" s="99">
        <v>50</v>
      </c>
      <c r="AT138" s="95">
        <f t="shared" si="68"/>
        <v>46.524711412865102</v>
      </c>
      <c r="AU138" s="106">
        <v>60</v>
      </c>
      <c r="AV138" s="92">
        <f>'Exp_3 (Ann)'!Y138</f>
        <v>62.869565217391305</v>
      </c>
      <c r="AW138" s="79">
        <f>'Exp_3 (Ann)'!Z138</f>
        <v>20.642639779715648</v>
      </c>
    </row>
    <row r="139" spans="1:49" x14ac:dyDescent="0.2">
      <c r="A139" s="11" t="str">
        <f>'Exp_3 (All)'!A139</f>
        <v>Barbecue_12_PckErr3</v>
      </c>
      <c r="B139" s="95">
        <f t="shared" si="46"/>
        <v>45.218821149343</v>
      </c>
      <c r="C139" s="95">
        <v>69</v>
      </c>
      <c r="D139" s="96">
        <f t="shared" si="47"/>
        <v>88.904386812195241</v>
      </c>
      <c r="E139" s="96">
        <v>98</v>
      </c>
      <c r="F139" s="95">
        <f t="shared" si="48"/>
        <v>51.244416413184688</v>
      </c>
      <c r="G139" s="95">
        <v>73</v>
      </c>
      <c r="H139" s="96">
        <f t="shared" si="49"/>
        <v>39.193225885501313</v>
      </c>
      <c r="I139" s="97">
        <v>65</v>
      </c>
      <c r="J139" s="95">
        <f t="shared" si="50"/>
        <v>1.5332554864907593</v>
      </c>
      <c r="K139" s="98">
        <v>40</v>
      </c>
      <c r="L139" s="96">
        <f t="shared" si="51"/>
        <v>76.853196284511867</v>
      </c>
      <c r="M139" s="97">
        <v>90</v>
      </c>
      <c r="N139" s="95">
        <f t="shared" si="52"/>
        <v>2.6856670530335691E-2</v>
      </c>
      <c r="O139" s="98">
        <v>39</v>
      </c>
      <c r="P139" s="96">
        <f t="shared" si="53"/>
        <v>18.103642462055401</v>
      </c>
      <c r="Q139" s="97">
        <v>51</v>
      </c>
      <c r="R139" s="95">
        <f t="shared" si="54"/>
        <v>61.789208124907645</v>
      </c>
      <c r="S139" s="95">
        <v>80</v>
      </c>
      <c r="T139" s="96">
        <f t="shared" si="55"/>
        <v>60.282809308947222</v>
      </c>
      <c r="U139" s="97">
        <v>79</v>
      </c>
      <c r="V139" s="95">
        <f t="shared" si="56"/>
        <v>48.231618781263847</v>
      </c>
      <c r="W139" s="95">
        <v>71</v>
      </c>
      <c r="X139" s="96">
        <f t="shared" si="57"/>
        <v>91.917184444116089</v>
      </c>
      <c r="Y139" s="97">
        <v>100</v>
      </c>
      <c r="Z139" s="95">
        <f t="shared" si="58"/>
        <v>46.725219965303424</v>
      </c>
      <c r="AA139" s="95">
        <v>70</v>
      </c>
      <c r="AB139" s="96">
        <f t="shared" si="59"/>
        <v>30.154832989738779</v>
      </c>
      <c r="AC139" s="97">
        <v>59</v>
      </c>
      <c r="AD139" s="95">
        <f t="shared" si="60"/>
        <v>72.333999836630596</v>
      </c>
      <c r="AE139" s="95">
        <v>87</v>
      </c>
      <c r="AF139" s="96">
        <f t="shared" si="61"/>
        <v>49.738017597224271</v>
      </c>
      <c r="AG139" s="97">
        <v>72</v>
      </c>
      <c r="AH139" s="95">
        <f t="shared" si="62"/>
        <v>76.853196284511867</v>
      </c>
      <c r="AI139" s="95">
        <v>90</v>
      </c>
      <c r="AJ139" s="96">
        <f t="shared" si="63"/>
        <v>16.597243646094981</v>
      </c>
      <c r="AK139" s="97">
        <v>50</v>
      </c>
      <c r="AL139" s="95">
        <f t="shared" si="64"/>
        <v>70.827601020670187</v>
      </c>
      <c r="AM139" s="95">
        <v>86</v>
      </c>
      <c r="AN139" s="96">
        <f t="shared" si="65"/>
        <v>66.308404572788916</v>
      </c>
      <c r="AO139" s="97">
        <v>83</v>
      </c>
      <c r="AP139" s="95">
        <f t="shared" si="66"/>
        <v>45.218821149343</v>
      </c>
      <c r="AQ139" s="95">
        <v>69</v>
      </c>
      <c r="AR139" s="96">
        <f t="shared" si="67"/>
        <v>48.231618781263847</v>
      </c>
      <c r="AS139" s="99">
        <v>71</v>
      </c>
      <c r="AT139" s="95">
        <f t="shared" si="68"/>
        <v>43.712422333382577</v>
      </c>
      <c r="AU139" s="106">
        <v>68</v>
      </c>
      <c r="AV139" s="92">
        <f>'Exp_3 (Ann)'!Y139</f>
        <v>72.173913043478265</v>
      </c>
      <c r="AW139" s="79">
        <f>'Exp_3 (Ann)'!Z139</f>
        <v>16.595870718380084</v>
      </c>
    </row>
    <row r="140" spans="1:49" x14ac:dyDescent="0.2">
      <c r="A140" s="11" t="str">
        <f>'Exp_3 (All)'!A140</f>
        <v>Barbecue_14_PckErr1</v>
      </c>
      <c r="B140" s="95">
        <f t="shared" si="46"/>
        <v>-1.3769105502655563</v>
      </c>
      <c r="C140" s="95">
        <v>40</v>
      </c>
      <c r="D140" s="96">
        <f t="shared" si="47"/>
        <v>61.050882646660902</v>
      </c>
      <c r="E140" s="96">
        <v>82</v>
      </c>
      <c r="F140" s="95">
        <f t="shared" si="48"/>
        <v>43.214370304681914</v>
      </c>
      <c r="G140" s="95">
        <v>70</v>
      </c>
      <c r="H140" s="96">
        <f t="shared" si="49"/>
        <v>69.969138817650389</v>
      </c>
      <c r="I140" s="97">
        <v>88</v>
      </c>
      <c r="J140" s="95">
        <f t="shared" si="50"/>
        <v>65.510010732155649</v>
      </c>
      <c r="K140" s="98">
        <v>85</v>
      </c>
      <c r="L140" s="96">
        <f t="shared" si="51"/>
        <v>71.455514846148645</v>
      </c>
      <c r="M140" s="97">
        <v>89</v>
      </c>
      <c r="N140" s="95">
        <f t="shared" si="52"/>
        <v>-2.8632865787638053</v>
      </c>
      <c r="O140" s="98">
        <v>39</v>
      </c>
      <c r="P140" s="96">
        <f t="shared" si="53"/>
        <v>22.405105905706424</v>
      </c>
      <c r="Q140" s="97">
        <v>56</v>
      </c>
      <c r="R140" s="95">
        <f t="shared" si="54"/>
        <v>59.564506618162653</v>
      </c>
      <c r="S140" s="95">
        <v>81</v>
      </c>
      <c r="T140" s="96">
        <f t="shared" si="55"/>
        <v>58.078130589664404</v>
      </c>
      <c r="U140" s="97">
        <v>80</v>
      </c>
      <c r="V140" s="95">
        <f t="shared" si="56"/>
        <v>74.428266903145143</v>
      </c>
      <c r="W140" s="95">
        <v>91</v>
      </c>
      <c r="X140" s="96">
        <f t="shared" si="57"/>
        <v>87.805651159629377</v>
      </c>
      <c r="Y140" s="97">
        <v>100</v>
      </c>
      <c r="Z140" s="95">
        <f t="shared" si="58"/>
        <v>19.432353848709926</v>
      </c>
      <c r="AA140" s="95">
        <v>54</v>
      </c>
      <c r="AB140" s="96">
        <f t="shared" si="59"/>
        <v>13.486849734716934</v>
      </c>
      <c r="AC140" s="97">
        <v>50</v>
      </c>
      <c r="AD140" s="95">
        <f t="shared" si="60"/>
        <v>61.050882646660902</v>
      </c>
      <c r="AE140" s="95">
        <v>82</v>
      </c>
      <c r="AF140" s="96">
        <f t="shared" si="61"/>
        <v>43.214370304681914</v>
      </c>
      <c r="AG140" s="97">
        <v>70</v>
      </c>
      <c r="AH140" s="95">
        <f t="shared" si="62"/>
        <v>41.727994276183665</v>
      </c>
      <c r="AI140" s="95">
        <v>69</v>
      </c>
      <c r="AJ140" s="96">
        <f t="shared" si="63"/>
        <v>43.214370304681914</v>
      </c>
      <c r="AK140" s="97">
        <v>70</v>
      </c>
      <c r="AL140" s="95">
        <f t="shared" si="64"/>
        <v>77.401018960141641</v>
      </c>
      <c r="AM140" s="95">
        <v>93</v>
      </c>
      <c r="AN140" s="96">
        <f t="shared" si="65"/>
        <v>64.023634703657393</v>
      </c>
      <c r="AO140" s="97">
        <v>84</v>
      </c>
      <c r="AP140" s="95">
        <f t="shared" si="66"/>
        <v>72.941890874646887</v>
      </c>
      <c r="AQ140" s="95">
        <v>90</v>
      </c>
      <c r="AR140" s="96">
        <f t="shared" si="67"/>
        <v>58.078130589664404</v>
      </c>
      <c r="AS140" s="99">
        <v>80</v>
      </c>
      <c r="AT140" s="95">
        <f t="shared" si="68"/>
        <v>46.187122361678412</v>
      </c>
      <c r="AU140" s="106">
        <v>72</v>
      </c>
      <c r="AV140" s="92">
        <f>'Exp_3 (Ann)'!Y140</f>
        <v>74.565217391304344</v>
      </c>
      <c r="AW140" s="79">
        <f>'Exp_3 (Ann)'!Z140</f>
        <v>16.819431638209746</v>
      </c>
    </row>
    <row r="141" spans="1:49" x14ac:dyDescent="0.2">
      <c r="A141" s="11" t="str">
        <f>'Exp_3 (All)'!A141</f>
        <v>Barbecue_14_PckErr3</v>
      </c>
      <c r="B141" s="95">
        <f t="shared" si="46"/>
        <v>-30.041714664957823</v>
      </c>
      <c r="C141" s="95">
        <v>30</v>
      </c>
      <c r="D141" s="96">
        <f t="shared" si="47"/>
        <v>20.416475892104465</v>
      </c>
      <c r="E141" s="96">
        <v>63</v>
      </c>
      <c r="F141" s="95">
        <f t="shared" si="48"/>
        <v>44.881053131892237</v>
      </c>
      <c r="G141" s="95">
        <v>79</v>
      </c>
      <c r="H141" s="96">
        <f t="shared" si="49"/>
        <v>40.293944899432034</v>
      </c>
      <c r="I141" s="97">
        <v>76</v>
      </c>
      <c r="J141" s="95">
        <f t="shared" si="50"/>
        <v>67.81659429419328</v>
      </c>
      <c r="K141" s="98">
        <v>94</v>
      </c>
      <c r="L141" s="96">
        <f t="shared" si="51"/>
        <v>46.410089209378974</v>
      </c>
      <c r="M141" s="97">
        <v>80</v>
      </c>
      <c r="N141" s="95">
        <f t="shared" si="52"/>
        <v>63.22948606173307</v>
      </c>
      <c r="O141" s="98">
        <v>91</v>
      </c>
      <c r="P141" s="96">
        <f t="shared" si="53"/>
        <v>44.881053131892237</v>
      </c>
      <c r="Q141" s="97">
        <v>79</v>
      </c>
      <c r="R141" s="95">
        <f t="shared" si="54"/>
        <v>76.9908107591137</v>
      </c>
      <c r="S141" s="95">
        <v>100</v>
      </c>
      <c r="T141" s="96">
        <f t="shared" si="55"/>
        <v>61.700449984246333</v>
      </c>
      <c r="U141" s="97">
        <v>90</v>
      </c>
      <c r="V141" s="95">
        <f t="shared" si="56"/>
        <v>76.9908107591137</v>
      </c>
      <c r="W141" s="95">
        <v>100</v>
      </c>
      <c r="X141" s="96">
        <f t="shared" si="57"/>
        <v>76.9908107591137</v>
      </c>
      <c r="Y141" s="97">
        <v>100</v>
      </c>
      <c r="Z141" s="95">
        <f t="shared" si="58"/>
        <v>31.119728434511618</v>
      </c>
      <c r="AA141" s="95">
        <v>70</v>
      </c>
      <c r="AB141" s="96">
        <f t="shared" si="59"/>
        <v>15.829367659644255</v>
      </c>
      <c r="AC141" s="97">
        <v>60</v>
      </c>
      <c r="AD141" s="95">
        <f t="shared" si="60"/>
        <v>66.287558216706543</v>
      </c>
      <c r="AE141" s="95">
        <v>93</v>
      </c>
      <c r="AF141" s="96">
        <f t="shared" si="61"/>
        <v>44.881053131892237</v>
      </c>
      <c r="AG141" s="97">
        <v>79</v>
      </c>
      <c r="AH141" s="95">
        <f t="shared" si="62"/>
        <v>61.700449984246333</v>
      </c>
      <c r="AI141" s="95">
        <v>90</v>
      </c>
      <c r="AJ141" s="96">
        <f t="shared" si="63"/>
        <v>60.171413906759597</v>
      </c>
      <c r="AK141" s="97">
        <v>89</v>
      </c>
      <c r="AL141" s="95">
        <f t="shared" si="64"/>
        <v>66.287558216706543</v>
      </c>
      <c r="AM141" s="95">
        <v>93</v>
      </c>
      <c r="AN141" s="96">
        <f t="shared" si="65"/>
        <v>76.9908107591137</v>
      </c>
      <c r="AO141" s="97">
        <v>100</v>
      </c>
      <c r="AP141" s="95">
        <f t="shared" si="66"/>
        <v>46.410089209378974</v>
      </c>
      <c r="AQ141" s="95">
        <v>80</v>
      </c>
      <c r="AR141" s="96">
        <f t="shared" si="67"/>
        <v>31.119728434511618</v>
      </c>
      <c r="AS141" s="99">
        <v>70</v>
      </c>
      <c r="AT141" s="95">
        <f t="shared" si="68"/>
        <v>58.64237782927286</v>
      </c>
      <c r="AU141" s="106">
        <v>88</v>
      </c>
      <c r="AV141" s="92">
        <f>'Exp_3 (Ann)'!Y141</f>
        <v>82.347826086956516</v>
      </c>
      <c r="AW141" s="79">
        <f>'Exp_3 (Ann)'!Z141</f>
        <v>16.350170128812326</v>
      </c>
    </row>
    <row r="142" spans="1:49" x14ac:dyDescent="0.2">
      <c r="A142" s="11" t="str">
        <f>'Exp_3 (All)'!A142</f>
        <v>Barbecue_15_PckErr1</v>
      </c>
      <c r="B142" s="95">
        <f t="shared" si="46"/>
        <v>48.860510159937945</v>
      </c>
      <c r="C142" s="95">
        <v>90</v>
      </c>
      <c r="D142" s="96">
        <f t="shared" si="47"/>
        <v>48.860510159937945</v>
      </c>
      <c r="E142" s="96">
        <v>90</v>
      </c>
      <c r="F142" s="95">
        <f t="shared" si="48"/>
        <v>2.2680366996235151</v>
      </c>
      <c r="G142" s="95">
        <v>74</v>
      </c>
      <c r="H142" s="96">
        <f t="shared" si="49"/>
        <v>60.508628525016547</v>
      </c>
      <c r="I142" s="97">
        <v>94</v>
      </c>
      <c r="J142" s="95">
        <f t="shared" si="50"/>
        <v>77.980806072634465</v>
      </c>
      <c r="K142" s="98">
        <v>100</v>
      </c>
      <c r="L142" s="96">
        <f t="shared" si="51"/>
        <v>77.980806072634465</v>
      </c>
      <c r="M142" s="97">
        <v>100</v>
      </c>
      <c r="N142" s="95">
        <f t="shared" si="52"/>
        <v>77.980806072634465</v>
      </c>
      <c r="O142" s="98">
        <v>100</v>
      </c>
      <c r="P142" s="96">
        <f t="shared" si="53"/>
        <v>45.948480568668295</v>
      </c>
      <c r="Q142" s="97">
        <v>89</v>
      </c>
      <c r="R142" s="95">
        <f t="shared" si="54"/>
        <v>16.828184655971775</v>
      </c>
      <c r="S142" s="95">
        <v>79</v>
      </c>
      <c r="T142" s="96">
        <f t="shared" si="55"/>
        <v>45.948480568668295</v>
      </c>
      <c r="U142" s="97">
        <v>89</v>
      </c>
      <c r="V142" s="95">
        <f t="shared" si="56"/>
        <v>77.980806072634465</v>
      </c>
      <c r="W142" s="95">
        <v>100</v>
      </c>
      <c r="X142" s="96">
        <f t="shared" si="57"/>
        <v>77.980806072634465</v>
      </c>
      <c r="Y142" s="97">
        <v>100</v>
      </c>
      <c r="Z142" s="95">
        <f t="shared" si="58"/>
        <v>19.740214247241425</v>
      </c>
      <c r="AA142" s="95">
        <v>80</v>
      </c>
      <c r="AB142" s="96">
        <f t="shared" si="59"/>
        <v>45.948480568668295</v>
      </c>
      <c r="AC142" s="97">
        <v>89</v>
      </c>
      <c r="AD142" s="95">
        <f t="shared" si="60"/>
        <v>72.156746890095164</v>
      </c>
      <c r="AE142" s="95">
        <v>98</v>
      </c>
      <c r="AF142" s="96">
        <f t="shared" si="61"/>
        <v>5.1800662908931656</v>
      </c>
      <c r="AG142" s="97">
        <v>75</v>
      </c>
      <c r="AH142" s="95">
        <f t="shared" si="62"/>
        <v>45.948480568668295</v>
      </c>
      <c r="AI142" s="95">
        <v>89</v>
      </c>
      <c r="AJ142" s="96">
        <f t="shared" si="63"/>
        <v>16.828184655971775</v>
      </c>
      <c r="AK142" s="97">
        <v>79</v>
      </c>
      <c r="AL142" s="95">
        <f t="shared" si="64"/>
        <v>75.068776481364807</v>
      </c>
      <c r="AM142" s="95">
        <v>99</v>
      </c>
      <c r="AN142" s="96">
        <f t="shared" si="65"/>
        <v>77.980806072634465</v>
      </c>
      <c r="AO142" s="97">
        <v>100</v>
      </c>
      <c r="AP142" s="95">
        <f t="shared" si="66"/>
        <v>51.772539751207596</v>
      </c>
      <c r="AQ142" s="95">
        <v>91</v>
      </c>
      <c r="AR142" s="96">
        <f t="shared" si="67"/>
        <v>48.860510159937945</v>
      </c>
      <c r="AS142" s="99">
        <v>90</v>
      </c>
      <c r="AT142" s="95">
        <f t="shared" si="68"/>
        <v>31.388332612320031</v>
      </c>
      <c r="AU142" s="106">
        <v>84</v>
      </c>
      <c r="AV142" s="92">
        <f>'Exp_3 (Ann)'!Y142</f>
        <v>90.391304347826093</v>
      </c>
      <c r="AW142" s="79">
        <f>'Exp_3 (Ann)'!Z142</f>
        <v>8.5850775950047744</v>
      </c>
    </row>
    <row r="143" spans="1:49" x14ac:dyDescent="0.2">
      <c r="A143" s="11" t="str">
        <f>'Exp_3 (All)'!A143</f>
        <v>Barbecue_15_PckErr3</v>
      </c>
      <c r="B143" s="95">
        <f t="shared" si="46"/>
        <v>36.191148253216483</v>
      </c>
      <c r="C143" s="95">
        <v>90</v>
      </c>
      <c r="D143" s="96">
        <f t="shared" si="47"/>
        <v>53.266610090636973</v>
      </c>
      <c r="E143" s="96">
        <v>95</v>
      </c>
      <c r="F143" s="95">
        <f t="shared" si="48"/>
        <v>39.606240620700575</v>
      </c>
      <c r="G143" s="95">
        <v>91</v>
      </c>
      <c r="H143" s="96">
        <f t="shared" si="49"/>
        <v>70.342071928057464</v>
      </c>
      <c r="I143" s="97">
        <v>100</v>
      </c>
      <c r="J143" s="95">
        <f t="shared" si="50"/>
        <v>66.926979560573372</v>
      </c>
      <c r="K143" s="98">
        <v>99</v>
      </c>
      <c r="L143" s="96">
        <f t="shared" si="51"/>
        <v>66.926979560573372</v>
      </c>
      <c r="M143" s="97">
        <v>99</v>
      </c>
      <c r="N143" s="95">
        <f t="shared" si="52"/>
        <v>32.776055885732376</v>
      </c>
      <c r="O143" s="98">
        <v>89</v>
      </c>
      <c r="P143" s="96">
        <f t="shared" si="53"/>
        <v>60.096794825605173</v>
      </c>
      <c r="Q143" s="97">
        <v>97</v>
      </c>
      <c r="R143" s="95">
        <f t="shared" si="54"/>
        <v>70.342071928057464</v>
      </c>
      <c r="S143" s="95">
        <v>100</v>
      </c>
      <c r="T143" s="96">
        <f t="shared" si="55"/>
        <v>36.191148253216483</v>
      </c>
      <c r="U143" s="97">
        <v>90</v>
      </c>
      <c r="V143" s="95">
        <f t="shared" si="56"/>
        <v>46.436425355668774</v>
      </c>
      <c r="W143" s="95">
        <v>93</v>
      </c>
      <c r="X143" s="96">
        <f t="shared" si="57"/>
        <v>70.342071928057464</v>
      </c>
      <c r="Y143" s="97">
        <v>100</v>
      </c>
      <c r="Z143" s="95">
        <f t="shared" si="58"/>
        <v>-32.110699096465495</v>
      </c>
      <c r="AA143" s="95">
        <v>70</v>
      </c>
      <c r="AB143" s="96">
        <f t="shared" si="59"/>
        <v>36.191148253216483</v>
      </c>
      <c r="AC143" s="97">
        <v>90</v>
      </c>
      <c r="AD143" s="95">
        <f t="shared" si="60"/>
        <v>60.096794825605173</v>
      </c>
      <c r="AE143" s="95">
        <v>97</v>
      </c>
      <c r="AF143" s="96">
        <f t="shared" si="61"/>
        <v>5.4553169458595931</v>
      </c>
      <c r="AG143" s="97">
        <v>81</v>
      </c>
      <c r="AH143" s="95">
        <f t="shared" si="62"/>
        <v>66.926979560573372</v>
      </c>
      <c r="AI143" s="95">
        <v>99</v>
      </c>
      <c r="AJ143" s="96">
        <f t="shared" si="63"/>
        <v>36.191148253216483</v>
      </c>
      <c r="AK143" s="97">
        <v>90</v>
      </c>
      <c r="AL143" s="95">
        <f t="shared" si="64"/>
        <v>49.851517723152874</v>
      </c>
      <c r="AM143" s="95">
        <v>94</v>
      </c>
      <c r="AN143" s="96">
        <f t="shared" si="65"/>
        <v>70.342071928057464</v>
      </c>
      <c r="AO143" s="97">
        <v>100</v>
      </c>
      <c r="AP143" s="95">
        <f t="shared" si="66"/>
        <v>70.342071928057464</v>
      </c>
      <c r="AQ143" s="95">
        <v>100</v>
      </c>
      <c r="AR143" s="96">
        <f t="shared" si="67"/>
        <v>70.342071928057464</v>
      </c>
      <c r="AS143" s="99">
        <v>100</v>
      </c>
      <c r="AT143" s="95">
        <f t="shared" si="68"/>
        <v>66.926979560573372</v>
      </c>
      <c r="AU143" s="106">
        <v>99</v>
      </c>
      <c r="AV143" s="92">
        <f>'Exp_3 (Ann)'!Y143</f>
        <v>94.043478260869563</v>
      </c>
      <c r="AW143" s="79">
        <f>'Exp_3 (Ann)'!Z143</f>
        <v>7.3204462163398292</v>
      </c>
    </row>
  </sheetData>
  <mergeCells count="5">
    <mergeCell ref="A1:A3"/>
    <mergeCell ref="B1:Y1"/>
    <mergeCell ref="AV2:AV3"/>
    <mergeCell ref="AW2:AW3"/>
    <mergeCell ref="Z1:AU1"/>
  </mergeCells>
  <pageMargins left="0" right="0" top="0.39410000000000006" bottom="0.39410000000000006" header="0" footer="0"/>
  <headerFooter>
    <oddHeader>&amp;C&amp;A</oddHeader>
    <oddFooter>&amp;CPage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5CBC8DD-18FB-494C-BA3E-5565CE278546}">
            <xm:f>NOT(ISERROR(SEARCH("Outlier",B4)))</xm:f>
            <xm:f>"Outlier"</xm:f>
            <x14:dxf>
              <font>
                <b/>
                <i val="0"/>
                <color rgb="FFC00000"/>
              </font>
            </x14:dxf>
          </x14:cfRule>
          <xm:sqref>B4:AS143</xm:sqref>
        </x14:conditionalFormatting>
        <x14:conditionalFormatting xmlns:xm="http://schemas.microsoft.com/office/excel/2006/main">
          <x14:cfRule type="containsText" priority="1" operator="containsText" id="{38073AB3-A741-47A7-BDEB-E261006EA7EA}">
            <xm:f>NOT(ISERROR(SEARCH("Outlier",AT4)))</xm:f>
            <xm:f>"Outlier"</xm:f>
            <x14:dxf>
              <font>
                <b/>
                <i val="0"/>
                <color rgb="FFC00000"/>
              </font>
            </x14:dxf>
          </x14:cfRule>
          <xm:sqref>AT4:AU143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W143"/>
  <sheetViews>
    <sheetView zoomScaleNormal="100" workbookViewId="0">
      <pane xSplit="1" topLeftCell="B1" activePane="topRight" state="frozen"/>
      <selection pane="topRight" activeCell="A4" sqref="A4:A143"/>
    </sheetView>
  </sheetViews>
  <sheetFormatPr defaultRowHeight="11.25" x14ac:dyDescent="0.2"/>
  <cols>
    <col min="1" max="1" width="19.5" style="12" bestFit="1" customWidth="1"/>
    <col min="2" max="2" width="5.625" style="173" customWidth="1"/>
    <col min="3" max="3" width="5.625" style="13" customWidth="1"/>
    <col min="4" max="4" width="5.625" style="198" customWidth="1"/>
    <col min="5" max="5" width="5.625" style="14" customWidth="1"/>
    <col min="6" max="6" width="5.625" style="202" customWidth="1"/>
    <col min="7" max="7" width="5.625" style="13" customWidth="1"/>
    <col min="8" max="8" width="5.625" style="202" customWidth="1"/>
    <col min="9" max="9" width="5.625" style="13" customWidth="1"/>
    <col min="10" max="10" width="5.625" style="202" customWidth="1"/>
    <col min="11" max="11" width="5.625" style="39" customWidth="1"/>
    <col min="12" max="12" width="5.625" style="204" customWidth="1"/>
    <col min="13" max="13" width="5.625" style="13" customWidth="1"/>
    <col min="14" max="14" width="5.625" style="202" customWidth="1"/>
    <col min="15" max="15" width="5.625" style="39" customWidth="1"/>
    <col min="16" max="16" width="5.625" style="202" customWidth="1"/>
    <col min="17" max="17" width="5.625" style="13" customWidth="1"/>
    <col min="18" max="18" width="5.625" style="202" customWidth="1"/>
    <col min="19" max="19" width="5.625" style="15" customWidth="1"/>
    <col min="20" max="20" width="5.625" style="202" customWidth="1"/>
    <col min="21" max="21" width="5.625" style="13" customWidth="1"/>
    <col min="22" max="22" width="5.625" style="202" customWidth="1"/>
    <col min="23" max="23" width="5.625" style="13" customWidth="1"/>
    <col min="24" max="24" width="5.625" style="202" customWidth="1"/>
    <col min="25" max="25" width="5.625" style="13" customWidth="1"/>
    <col min="26" max="26" width="5.625" style="202" customWidth="1"/>
    <col min="27" max="27" width="5.625" style="13" customWidth="1"/>
    <col min="28" max="28" width="5.625" style="202" customWidth="1"/>
    <col min="29" max="29" width="5.625" style="13" customWidth="1"/>
    <col min="30" max="30" width="5.625" style="202" customWidth="1"/>
    <col min="31" max="31" width="5.625" style="13" customWidth="1"/>
    <col min="32" max="32" width="5.625" style="202" customWidth="1"/>
    <col min="33" max="33" width="5.625" style="13" customWidth="1"/>
    <col min="34" max="34" width="5.625" style="202" customWidth="1"/>
    <col min="35" max="35" width="5.625" style="13" customWidth="1"/>
    <col min="36" max="36" width="5.625" style="202" customWidth="1"/>
    <col min="37" max="37" width="5.625" style="13" customWidth="1"/>
    <col min="38" max="38" width="5.625" style="202" customWidth="1"/>
    <col min="39" max="39" width="5.625" style="13" customWidth="1"/>
    <col min="40" max="40" width="5.625" style="202" customWidth="1"/>
    <col min="41" max="41" width="5.625" style="13" customWidth="1"/>
    <col min="42" max="42" width="5.625" style="202" customWidth="1"/>
    <col min="43" max="43" width="5.625" style="13" customWidth="1"/>
    <col min="44" max="44" width="5.625" style="202" customWidth="1"/>
    <col min="45" max="45" width="5.625" style="13" customWidth="1"/>
    <col min="46" max="46" width="5.625" style="211" customWidth="1"/>
    <col min="47" max="47" width="5.625" style="3" customWidth="1"/>
    <col min="48" max="49" width="6.875" style="3" customWidth="1"/>
    <col min="50" max="16384" width="9" style="3"/>
  </cols>
  <sheetData>
    <row r="1" spans="1:49" ht="15" customHeight="1" thickBot="1" x14ac:dyDescent="0.25">
      <c r="A1" s="280" t="s">
        <v>1</v>
      </c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0"/>
      <c r="Z1" s="282" t="s">
        <v>0</v>
      </c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4"/>
    </row>
    <row r="2" spans="1:49" s="180" customFormat="1" ht="21" customHeight="1" x14ac:dyDescent="0.2">
      <c r="A2" s="280"/>
      <c r="B2" s="190" t="s">
        <v>7</v>
      </c>
      <c r="C2" s="174"/>
      <c r="D2" s="194" t="s">
        <v>8</v>
      </c>
      <c r="E2" s="175"/>
      <c r="F2" s="199" t="s">
        <v>9</v>
      </c>
      <c r="G2" s="174"/>
      <c r="H2" s="203" t="s">
        <v>10</v>
      </c>
      <c r="I2" s="176"/>
      <c r="J2" s="199" t="s">
        <v>11</v>
      </c>
      <c r="K2" s="174"/>
      <c r="L2" s="203" t="s">
        <v>22</v>
      </c>
      <c r="M2" s="176"/>
      <c r="N2" s="199" t="s">
        <v>21</v>
      </c>
      <c r="O2" s="174"/>
      <c r="P2" s="203" t="s">
        <v>31</v>
      </c>
      <c r="Q2" s="176"/>
      <c r="R2" s="199" t="s">
        <v>32</v>
      </c>
      <c r="S2" s="174"/>
      <c r="T2" s="203" t="s">
        <v>33</v>
      </c>
      <c r="U2" s="176"/>
      <c r="V2" s="199" t="s">
        <v>34</v>
      </c>
      <c r="W2" s="174"/>
      <c r="X2" s="203" t="s">
        <v>35</v>
      </c>
      <c r="Y2" s="176"/>
      <c r="Z2" s="205" t="s">
        <v>37</v>
      </c>
      <c r="AA2" s="177"/>
      <c r="AB2" s="206" t="s">
        <v>36</v>
      </c>
      <c r="AC2" s="178"/>
      <c r="AD2" s="205" t="s">
        <v>38</v>
      </c>
      <c r="AE2" s="177"/>
      <c r="AF2" s="206" t="s">
        <v>46</v>
      </c>
      <c r="AG2" s="178"/>
      <c r="AH2" s="205" t="s">
        <v>45</v>
      </c>
      <c r="AI2" s="177"/>
      <c r="AJ2" s="206" t="s">
        <v>47</v>
      </c>
      <c r="AK2" s="178"/>
      <c r="AL2" s="205" t="s">
        <v>51</v>
      </c>
      <c r="AM2" s="177" t="s">
        <v>48</v>
      </c>
      <c r="AN2" s="206" t="s">
        <v>49</v>
      </c>
      <c r="AO2" s="178"/>
      <c r="AP2" s="205" t="s">
        <v>50</v>
      </c>
      <c r="AQ2" s="177"/>
      <c r="AR2" s="206" t="s">
        <v>59</v>
      </c>
      <c r="AS2" s="178"/>
      <c r="AT2" s="207" t="s">
        <v>68</v>
      </c>
      <c r="AU2" s="179"/>
      <c r="AV2" s="293" t="s">
        <v>62</v>
      </c>
      <c r="AW2" s="295" t="s">
        <v>63</v>
      </c>
    </row>
    <row r="3" spans="1:49" s="180" customFormat="1" ht="15" customHeight="1" x14ac:dyDescent="0.2">
      <c r="A3" s="280"/>
      <c r="B3" s="185" t="s">
        <v>96</v>
      </c>
      <c r="C3" s="185" t="s">
        <v>13</v>
      </c>
      <c r="D3" s="195" t="s">
        <v>96</v>
      </c>
      <c r="E3" s="191" t="s">
        <v>13</v>
      </c>
      <c r="F3" s="200" t="s">
        <v>96</v>
      </c>
      <c r="G3" s="185" t="s">
        <v>13</v>
      </c>
      <c r="H3" s="195" t="s">
        <v>96</v>
      </c>
      <c r="I3" s="191" t="s">
        <v>13</v>
      </c>
      <c r="J3" s="200" t="s">
        <v>96</v>
      </c>
      <c r="K3" s="185" t="s">
        <v>13</v>
      </c>
      <c r="L3" s="195" t="s">
        <v>96</v>
      </c>
      <c r="M3" s="191" t="s">
        <v>13</v>
      </c>
      <c r="N3" s="200" t="s">
        <v>96</v>
      </c>
      <c r="O3" s="185" t="s">
        <v>13</v>
      </c>
      <c r="P3" s="195" t="s">
        <v>96</v>
      </c>
      <c r="Q3" s="191" t="s">
        <v>13</v>
      </c>
      <c r="R3" s="200" t="s">
        <v>96</v>
      </c>
      <c r="S3" s="185" t="s">
        <v>13</v>
      </c>
      <c r="T3" s="195" t="s">
        <v>96</v>
      </c>
      <c r="U3" s="191" t="s">
        <v>13</v>
      </c>
      <c r="V3" s="200" t="s">
        <v>96</v>
      </c>
      <c r="W3" s="185" t="s">
        <v>13</v>
      </c>
      <c r="X3" s="195" t="s">
        <v>96</v>
      </c>
      <c r="Y3" s="191" t="s">
        <v>13</v>
      </c>
      <c r="Z3" s="200" t="s">
        <v>96</v>
      </c>
      <c r="AA3" s="185" t="s">
        <v>13</v>
      </c>
      <c r="AB3" s="195" t="s">
        <v>96</v>
      </c>
      <c r="AC3" s="191" t="s">
        <v>13</v>
      </c>
      <c r="AD3" s="200" t="s">
        <v>96</v>
      </c>
      <c r="AE3" s="185" t="s">
        <v>13</v>
      </c>
      <c r="AF3" s="195" t="s">
        <v>96</v>
      </c>
      <c r="AG3" s="191" t="s">
        <v>13</v>
      </c>
      <c r="AH3" s="200" t="s">
        <v>96</v>
      </c>
      <c r="AI3" s="185" t="s">
        <v>13</v>
      </c>
      <c r="AJ3" s="195" t="s">
        <v>96</v>
      </c>
      <c r="AK3" s="191" t="s">
        <v>13</v>
      </c>
      <c r="AL3" s="200" t="s">
        <v>96</v>
      </c>
      <c r="AM3" s="185" t="s">
        <v>13</v>
      </c>
      <c r="AN3" s="195" t="s">
        <v>96</v>
      </c>
      <c r="AO3" s="191" t="s">
        <v>13</v>
      </c>
      <c r="AP3" s="200" t="s">
        <v>96</v>
      </c>
      <c r="AQ3" s="185" t="s">
        <v>13</v>
      </c>
      <c r="AR3" s="195" t="s">
        <v>96</v>
      </c>
      <c r="AS3" s="191" t="s">
        <v>13</v>
      </c>
      <c r="AT3" s="208" t="s">
        <v>96</v>
      </c>
      <c r="AU3" s="192" t="s">
        <v>13</v>
      </c>
      <c r="AV3" s="294"/>
      <c r="AW3" s="296"/>
    </row>
    <row r="4" spans="1:49" s="189" customFormat="1" x14ac:dyDescent="0.2">
      <c r="A4" s="181" t="str">
        <f>'Exp_3 (All)'!A4</f>
        <v>ParkJoy_0</v>
      </c>
      <c r="B4" s="193" t="e">
        <f>(C4-$AV4)/$AW4</f>
        <v>#DIV/0!</v>
      </c>
      <c r="C4" s="182">
        <v>0</v>
      </c>
      <c r="D4" s="196" t="e">
        <f>(E4-$AV4)/$AW4</f>
        <v>#DIV/0!</v>
      </c>
      <c r="E4" s="183">
        <v>0</v>
      </c>
      <c r="F4" s="193" t="e">
        <f t="shared" ref="F4:F35" si="0">(G4-$AV4)/$AW4</f>
        <v>#DIV/0!</v>
      </c>
      <c r="G4" s="182">
        <v>0</v>
      </c>
      <c r="H4" s="196" t="e">
        <f t="shared" ref="H4:H35" si="1">(I4-$AV4)/$AW4</f>
        <v>#DIV/0!</v>
      </c>
      <c r="I4" s="184">
        <v>0</v>
      </c>
      <c r="J4" s="193" t="e">
        <f t="shared" ref="J4:J35" si="2">(K4-$AV4)/$AW4</f>
        <v>#DIV/0!</v>
      </c>
      <c r="K4" s="185">
        <v>0</v>
      </c>
      <c r="L4" s="196" t="e">
        <f t="shared" ref="L4:L35" si="3">(M4-$AV4)/$AW4</f>
        <v>#DIV/0!</v>
      </c>
      <c r="M4" s="184">
        <v>0</v>
      </c>
      <c r="N4" s="193" t="e">
        <f t="shared" ref="N4:N35" si="4">(O4-$AV4)/$AW4</f>
        <v>#DIV/0!</v>
      </c>
      <c r="O4" s="185">
        <v>0</v>
      </c>
      <c r="P4" s="196" t="e">
        <f t="shared" ref="P4:P35" si="5">(Q4-$AV4)/$AW4</f>
        <v>#DIV/0!</v>
      </c>
      <c r="Q4" s="184">
        <v>0</v>
      </c>
      <c r="R4" s="193" t="e">
        <f t="shared" ref="R4:R35" si="6">(S4-$AV4)/$AW4</f>
        <v>#DIV/0!</v>
      </c>
      <c r="S4" s="182">
        <v>0</v>
      </c>
      <c r="T4" s="196" t="e">
        <f t="shared" ref="T4:T35" si="7">(U4-$AV4)/$AW4</f>
        <v>#DIV/0!</v>
      </c>
      <c r="U4" s="184">
        <v>0</v>
      </c>
      <c r="V4" s="193" t="e">
        <f t="shared" ref="V4:V35" si="8">(W4-$AV4)/$AW4</f>
        <v>#DIV/0!</v>
      </c>
      <c r="W4" s="182">
        <v>0</v>
      </c>
      <c r="X4" s="196" t="e">
        <f t="shared" ref="X4:X35" si="9">(Y4-$AV4)/$AW4</f>
        <v>#DIV/0!</v>
      </c>
      <c r="Y4" s="184">
        <v>0</v>
      </c>
      <c r="Z4" s="193" t="e">
        <f t="shared" ref="Z4:Z35" si="10">(AA4-$AV4)/$AW4</f>
        <v>#DIV/0!</v>
      </c>
      <c r="AA4" s="182">
        <v>0</v>
      </c>
      <c r="AB4" s="196" t="e">
        <f t="shared" ref="AB4:AB35" si="11">(AC4-$AV4)/$AW4</f>
        <v>#DIV/0!</v>
      </c>
      <c r="AC4" s="184">
        <v>0</v>
      </c>
      <c r="AD4" s="193" t="e">
        <f t="shared" ref="AD4:AD35" si="12">(AE4-$AV4)/$AW4</f>
        <v>#DIV/0!</v>
      </c>
      <c r="AE4" s="182">
        <v>0</v>
      </c>
      <c r="AF4" s="196" t="e">
        <f t="shared" ref="AF4:AF35" si="13">(AG4-$AV4)/$AW4</f>
        <v>#DIV/0!</v>
      </c>
      <c r="AG4" s="184">
        <v>0</v>
      </c>
      <c r="AH4" s="193" t="e">
        <f t="shared" ref="AH4:AH35" si="14">(AI4-$AV4)/$AW4</f>
        <v>#DIV/0!</v>
      </c>
      <c r="AI4" s="182">
        <v>0</v>
      </c>
      <c r="AJ4" s="196" t="e">
        <f t="shared" ref="AJ4:AJ35" si="15">(AK4-$AV4)/$AW4</f>
        <v>#DIV/0!</v>
      </c>
      <c r="AK4" s="184">
        <v>0</v>
      </c>
      <c r="AL4" s="193" t="e">
        <f t="shared" ref="AL4:AL35" si="16">(AM4-$AV4)/$AW4</f>
        <v>#DIV/0!</v>
      </c>
      <c r="AM4" s="182">
        <v>0</v>
      </c>
      <c r="AN4" s="196" t="e">
        <f t="shared" ref="AN4:AN35" si="17">(AO4-$AV4)/$AW4</f>
        <v>#DIV/0!</v>
      </c>
      <c r="AO4" s="184">
        <v>0</v>
      </c>
      <c r="AP4" s="193" t="e">
        <f t="shared" ref="AP4:AP35" si="18">(AQ4-$AV4)/$AW4</f>
        <v>#DIV/0!</v>
      </c>
      <c r="AQ4" s="182">
        <v>0</v>
      </c>
      <c r="AR4" s="196" t="e">
        <f t="shared" ref="AR4:AR35" si="19">(AS4-$AV4)/$AW4</f>
        <v>#DIV/0!</v>
      </c>
      <c r="AS4" s="184">
        <v>0</v>
      </c>
      <c r="AT4" s="209" t="e">
        <f t="shared" ref="AT4:AT35" si="20">(AU4-$AV4)/$AW4</f>
        <v>#DIV/0!</v>
      </c>
      <c r="AU4" s="186">
        <v>0</v>
      </c>
      <c r="AV4" s="187">
        <f>'Exp_3 (Ann)'!Y4</f>
        <v>0</v>
      </c>
      <c r="AW4" s="188">
        <f>'Exp_3 (Ann)'!Z4</f>
        <v>0</v>
      </c>
    </row>
    <row r="5" spans="1:49" x14ac:dyDescent="0.2">
      <c r="A5" s="181" t="str">
        <f>'Exp_3 (All)'!A5</f>
        <v>ParkJoy_3</v>
      </c>
      <c r="B5" s="172">
        <f t="shared" ref="B5:D68" si="21">(C5-$AV5)/$AW5</f>
        <v>-0.8791055176497683</v>
      </c>
      <c r="C5" s="28">
        <v>9</v>
      </c>
      <c r="D5" s="197">
        <f t="shared" si="21"/>
        <v>-0.7680097654193031</v>
      </c>
      <c r="E5" s="9">
        <v>12</v>
      </c>
      <c r="F5" s="172">
        <f t="shared" si="0"/>
        <v>-1.212392774341164</v>
      </c>
      <c r="G5" s="28">
        <v>0</v>
      </c>
      <c r="H5" s="197">
        <f t="shared" si="1"/>
        <v>-0.5458182609583726</v>
      </c>
      <c r="I5" s="8">
        <v>18</v>
      </c>
      <c r="J5" s="172">
        <f t="shared" si="2"/>
        <v>1.0095222702681406</v>
      </c>
      <c r="K5" s="29">
        <v>60</v>
      </c>
      <c r="L5" s="197">
        <f t="shared" si="3"/>
        <v>-1.212392774341164</v>
      </c>
      <c r="M5" s="8">
        <v>0</v>
      </c>
      <c r="N5" s="172">
        <f t="shared" si="4"/>
        <v>0.23185200465488393</v>
      </c>
      <c r="O5" s="29">
        <v>39</v>
      </c>
      <c r="P5" s="197">
        <f t="shared" si="5"/>
        <v>1.4909371966001566</v>
      </c>
      <c r="Q5" s="8">
        <v>73</v>
      </c>
      <c r="R5" s="172">
        <f t="shared" si="6"/>
        <v>1.7131287010610869</v>
      </c>
      <c r="S5" s="28">
        <v>79</v>
      </c>
      <c r="T5" s="197">
        <f t="shared" si="7"/>
        <v>1.0095222702681406</v>
      </c>
      <c r="U5" s="8">
        <v>60</v>
      </c>
      <c r="V5" s="172">
        <f t="shared" si="8"/>
        <v>1.0465541876782956</v>
      </c>
      <c r="W5" s="28">
        <v>61</v>
      </c>
      <c r="X5" s="197">
        <f t="shared" si="9"/>
        <v>-1.212392774341164</v>
      </c>
      <c r="Y5" s="8">
        <v>0</v>
      </c>
      <c r="Z5" s="172">
        <f t="shared" si="10"/>
        <v>1.3057776095493812</v>
      </c>
      <c r="AA5" s="28">
        <v>68</v>
      </c>
      <c r="AB5" s="197">
        <f t="shared" si="11"/>
        <v>-0.50878634354821761</v>
      </c>
      <c r="AC5" s="8">
        <v>19</v>
      </c>
      <c r="AD5" s="172">
        <f t="shared" si="12"/>
        <v>9.6605001939534755E-3</v>
      </c>
      <c r="AE5" s="28">
        <v>33</v>
      </c>
      <c r="AF5" s="197">
        <f t="shared" si="13"/>
        <v>-0.47175442613806251</v>
      </c>
      <c r="AG5" s="8">
        <v>20</v>
      </c>
      <c r="AH5" s="172">
        <f t="shared" si="14"/>
        <v>-0.13846716944666682</v>
      </c>
      <c r="AI5" s="28">
        <v>29</v>
      </c>
      <c r="AJ5" s="197">
        <f t="shared" si="15"/>
        <v>-0.8791055176497683</v>
      </c>
      <c r="AK5" s="8">
        <v>9</v>
      </c>
      <c r="AL5" s="172">
        <f t="shared" si="16"/>
        <v>0.63920309616658977</v>
      </c>
      <c r="AM5" s="28">
        <v>50</v>
      </c>
      <c r="AN5" s="197">
        <f t="shared" si="17"/>
        <v>1.5279691140103115</v>
      </c>
      <c r="AO5" s="8">
        <v>74</v>
      </c>
      <c r="AP5" s="172">
        <f t="shared" si="18"/>
        <v>-0.47175442613806251</v>
      </c>
      <c r="AQ5" s="28">
        <v>20</v>
      </c>
      <c r="AR5" s="197">
        <f t="shared" si="19"/>
        <v>-0.50878634354821761</v>
      </c>
      <c r="AS5" s="8">
        <v>19</v>
      </c>
      <c r="AT5" s="210">
        <f t="shared" si="20"/>
        <v>-1.175360856931009</v>
      </c>
      <c r="AU5" s="106">
        <v>1</v>
      </c>
      <c r="AV5" s="92">
        <f>'Exp_3 (Ann)'!Y5</f>
        <v>32.739130434782609</v>
      </c>
      <c r="AW5" s="79">
        <f>'Exp_3 (Ann)'!Z5</f>
        <v>27.003732723971108</v>
      </c>
    </row>
    <row r="6" spans="1:49" x14ac:dyDescent="0.2">
      <c r="A6" s="181" t="str">
        <f>'Exp_3 (All)'!A6</f>
        <v>ParkJoy_12</v>
      </c>
      <c r="B6" s="172">
        <f t="shared" si="21"/>
        <v>-0.807531597831043</v>
      </c>
      <c r="C6" s="28">
        <v>40</v>
      </c>
      <c r="D6" s="197">
        <f t="shared" si="21"/>
        <v>0.13801449126566898</v>
      </c>
      <c r="E6" s="9">
        <v>54</v>
      </c>
      <c r="F6" s="172">
        <f t="shared" si="0"/>
        <v>-2.0907727187480094</v>
      </c>
      <c r="G6" s="28">
        <v>21</v>
      </c>
      <c r="H6" s="197">
        <f t="shared" si="1"/>
        <v>0.54324852944997415</v>
      </c>
      <c r="I6" s="8">
        <v>60</v>
      </c>
      <c r="J6" s="172">
        <f t="shared" si="2"/>
        <v>-0.807531597831043</v>
      </c>
      <c r="K6" s="29">
        <v>40</v>
      </c>
      <c r="L6" s="197">
        <f t="shared" si="3"/>
        <v>0.54324852944997415</v>
      </c>
      <c r="M6" s="8">
        <v>60</v>
      </c>
      <c r="N6" s="172">
        <f t="shared" si="4"/>
        <v>-1.4829216614715517</v>
      </c>
      <c r="O6" s="29">
        <v>30</v>
      </c>
      <c r="P6" s="197">
        <f t="shared" si="5"/>
        <v>-1.820616693291806</v>
      </c>
      <c r="Q6" s="8">
        <v>25</v>
      </c>
      <c r="R6" s="172">
        <f t="shared" si="6"/>
        <v>1.6914116376388386</v>
      </c>
      <c r="S6" s="28">
        <v>77</v>
      </c>
      <c r="T6" s="197">
        <f t="shared" si="7"/>
        <v>-0.13214153419053445</v>
      </c>
      <c r="U6" s="8">
        <v>50</v>
      </c>
      <c r="V6" s="172">
        <f t="shared" si="8"/>
        <v>-6.4602527826483597E-2</v>
      </c>
      <c r="W6" s="28">
        <v>51</v>
      </c>
      <c r="X6" s="197">
        <f t="shared" si="9"/>
        <v>-0.13214153419053445</v>
      </c>
      <c r="Y6" s="8">
        <v>50</v>
      </c>
      <c r="Z6" s="172">
        <f t="shared" si="10"/>
        <v>0.47570952308592329</v>
      </c>
      <c r="AA6" s="28">
        <v>59</v>
      </c>
      <c r="AB6" s="197">
        <f t="shared" si="11"/>
        <v>-0.807531597831043</v>
      </c>
      <c r="AC6" s="8">
        <v>40</v>
      </c>
      <c r="AD6" s="172">
        <f t="shared" si="12"/>
        <v>0.40817051672187243</v>
      </c>
      <c r="AE6" s="28">
        <v>58</v>
      </c>
      <c r="AF6" s="197">
        <f t="shared" si="13"/>
        <v>0.47570952308592329</v>
      </c>
      <c r="AG6" s="8">
        <v>59</v>
      </c>
      <c r="AH6" s="172">
        <f t="shared" si="14"/>
        <v>0.47570952308592329</v>
      </c>
      <c r="AI6" s="28">
        <v>59</v>
      </c>
      <c r="AJ6" s="197">
        <f t="shared" si="15"/>
        <v>-0.19968054055458531</v>
      </c>
      <c r="AK6" s="8">
        <v>49</v>
      </c>
      <c r="AL6" s="172">
        <f t="shared" si="16"/>
        <v>1.5563336249107369</v>
      </c>
      <c r="AM6" s="28">
        <v>75</v>
      </c>
      <c r="AN6" s="197">
        <f t="shared" si="17"/>
        <v>1.7589506440028895</v>
      </c>
      <c r="AO6" s="8">
        <v>78</v>
      </c>
      <c r="AP6" s="172">
        <f t="shared" si="18"/>
        <v>0.47570952308592329</v>
      </c>
      <c r="AQ6" s="28">
        <v>59</v>
      </c>
      <c r="AR6" s="197">
        <f t="shared" si="19"/>
        <v>-0.13214153419053445</v>
      </c>
      <c r="AS6" s="8">
        <v>50</v>
      </c>
      <c r="AT6" s="210">
        <f t="shared" si="20"/>
        <v>-6.4602527826483597E-2</v>
      </c>
      <c r="AU6" s="106">
        <v>51</v>
      </c>
      <c r="AV6" s="92">
        <f>'Exp_3 (Ann)'!Y6</f>
        <v>51.956521739130437</v>
      </c>
      <c r="AW6" s="79">
        <f>'Exp_3 (Ann)'!Z6</f>
        <v>14.806258691603617</v>
      </c>
    </row>
    <row r="7" spans="1:49" x14ac:dyDescent="0.2">
      <c r="A7" s="181" t="str">
        <f>'Exp_3 (All)'!A7</f>
        <v>ParkJoy_0_PckErr3</v>
      </c>
      <c r="B7" s="172">
        <f t="shared" si="21"/>
        <v>-1.3335431326188156</v>
      </c>
      <c r="C7" s="28">
        <v>10</v>
      </c>
      <c r="D7" s="197">
        <f t="shared" si="21"/>
        <v>2.15185369127127</v>
      </c>
      <c r="E7" s="9">
        <v>85</v>
      </c>
      <c r="F7" s="172">
        <f t="shared" si="0"/>
        <v>-0.68293572549266623</v>
      </c>
      <c r="G7" s="28">
        <v>24</v>
      </c>
      <c r="H7" s="197">
        <f t="shared" si="1"/>
        <v>-0.26468810662585596</v>
      </c>
      <c r="I7" s="8">
        <v>33</v>
      </c>
      <c r="J7" s="172">
        <f t="shared" si="2"/>
        <v>0.2929753851965578</v>
      </c>
      <c r="K7" s="29">
        <v>45</v>
      </c>
      <c r="L7" s="197">
        <f t="shared" si="3"/>
        <v>1.4083023688413852</v>
      </c>
      <c r="M7" s="8">
        <v>69</v>
      </c>
      <c r="N7" s="172">
        <f t="shared" si="4"/>
        <v>-0.91529551375200524</v>
      </c>
      <c r="O7" s="29">
        <v>19</v>
      </c>
      <c r="P7" s="197">
        <f t="shared" si="5"/>
        <v>-0.40410397958145938</v>
      </c>
      <c r="Q7" s="8">
        <v>30</v>
      </c>
      <c r="R7" s="172">
        <f t="shared" si="6"/>
        <v>2.2447976065750059</v>
      </c>
      <c r="S7" s="28">
        <v>87</v>
      </c>
      <c r="T7" s="197">
        <f t="shared" si="7"/>
        <v>0.52533517345589686</v>
      </c>
      <c r="U7" s="8">
        <v>50</v>
      </c>
      <c r="V7" s="172">
        <f t="shared" si="8"/>
        <v>-3.2328318366516881E-2</v>
      </c>
      <c r="W7" s="28">
        <v>38</v>
      </c>
      <c r="X7" s="197">
        <f t="shared" si="9"/>
        <v>-0.91529551375200524</v>
      </c>
      <c r="Y7" s="8">
        <v>19</v>
      </c>
      <c r="Z7" s="172">
        <f t="shared" si="10"/>
        <v>0.47886321580402902</v>
      </c>
      <c r="AA7" s="28">
        <v>49</v>
      </c>
      <c r="AB7" s="197">
        <f t="shared" si="11"/>
        <v>-0.86882355610013751</v>
      </c>
      <c r="AC7" s="8">
        <v>20</v>
      </c>
      <c r="AD7" s="172">
        <f t="shared" si="12"/>
        <v>-0.31116006427772375</v>
      </c>
      <c r="AE7" s="28">
        <v>32</v>
      </c>
      <c r="AF7" s="197">
        <f t="shared" si="13"/>
        <v>-0.54351985253706281</v>
      </c>
      <c r="AG7" s="8">
        <v>27</v>
      </c>
      <c r="AH7" s="172">
        <f t="shared" si="14"/>
        <v>6.0615596937218741E-2</v>
      </c>
      <c r="AI7" s="28">
        <v>40</v>
      </c>
      <c r="AJ7" s="197">
        <f t="shared" si="15"/>
        <v>-1.3800150902706834</v>
      </c>
      <c r="AK7" s="8">
        <v>9</v>
      </c>
      <c r="AL7" s="172">
        <f t="shared" si="16"/>
        <v>1.4547743264932531</v>
      </c>
      <c r="AM7" s="28">
        <v>70</v>
      </c>
      <c r="AN7" s="197">
        <f t="shared" si="17"/>
        <v>-0.1252722336702525</v>
      </c>
      <c r="AO7" s="8">
        <v>36</v>
      </c>
      <c r="AP7" s="172">
        <f t="shared" si="18"/>
        <v>6.0615596937218741E-2</v>
      </c>
      <c r="AQ7" s="28">
        <v>40</v>
      </c>
      <c r="AR7" s="197">
        <f t="shared" si="19"/>
        <v>-0.40410397958145938</v>
      </c>
      <c r="AS7" s="8">
        <v>30</v>
      </c>
      <c r="AT7" s="210">
        <f t="shared" si="20"/>
        <v>-0.49704789488519496</v>
      </c>
      <c r="AU7" s="106">
        <v>28</v>
      </c>
      <c r="AV7" s="92">
        <f>'Exp_3 (Ann)'!Y7</f>
        <v>38.695652173913047</v>
      </c>
      <c r="AW7" s="79">
        <f>'Exp_3 (Ann)'!Z7</f>
        <v>21.518353229085623</v>
      </c>
    </row>
    <row r="8" spans="1:49" x14ac:dyDescent="0.2">
      <c r="A8" s="181" t="str">
        <f>'Exp_3 (All)'!A8</f>
        <v>ParkJoy_2_PckErr1</v>
      </c>
      <c r="B8" s="172">
        <f t="shared" si="21"/>
        <v>-0.70321132663854435</v>
      </c>
      <c r="C8" s="28">
        <v>11</v>
      </c>
      <c r="D8" s="197">
        <f t="shared" si="21"/>
        <v>2.2788442053880322</v>
      </c>
      <c r="E8" s="9">
        <v>70</v>
      </c>
      <c r="F8" s="172">
        <f t="shared" si="0"/>
        <v>-0.90538458304712588</v>
      </c>
      <c r="G8" s="28">
        <v>7</v>
      </c>
      <c r="H8" s="197">
        <f t="shared" si="1"/>
        <v>-0.29886481382138141</v>
      </c>
      <c r="I8" s="8">
        <v>19</v>
      </c>
      <c r="J8" s="172">
        <f t="shared" si="2"/>
        <v>1.2679779233451252</v>
      </c>
      <c r="K8" s="29">
        <v>50</v>
      </c>
      <c r="L8" s="197">
        <f t="shared" si="3"/>
        <v>0.2571116413022177</v>
      </c>
      <c r="M8" s="8">
        <v>30</v>
      </c>
      <c r="N8" s="172">
        <f t="shared" si="4"/>
        <v>-1.2591877817621435</v>
      </c>
      <c r="O8" s="29">
        <v>0</v>
      </c>
      <c r="P8" s="197">
        <f t="shared" si="5"/>
        <v>-1.0064712112514165</v>
      </c>
      <c r="Q8" s="8">
        <v>5</v>
      </c>
      <c r="R8" s="172">
        <f t="shared" si="6"/>
        <v>1.7734110643665786</v>
      </c>
      <c r="S8" s="28">
        <v>60</v>
      </c>
      <c r="T8" s="197">
        <f t="shared" si="7"/>
        <v>0.7625447823236714</v>
      </c>
      <c r="U8" s="8">
        <v>40</v>
      </c>
      <c r="V8" s="172">
        <f t="shared" si="8"/>
        <v>-0.80429795484283506</v>
      </c>
      <c r="W8" s="28">
        <v>9</v>
      </c>
      <c r="X8" s="197">
        <f t="shared" si="9"/>
        <v>-0.24832149971923603</v>
      </c>
      <c r="Y8" s="8">
        <v>20</v>
      </c>
      <c r="Z8" s="172">
        <f t="shared" si="10"/>
        <v>-0.19777818561709065</v>
      </c>
      <c r="AA8" s="28">
        <v>21</v>
      </c>
      <c r="AB8" s="197">
        <f t="shared" si="11"/>
        <v>-0.75375464074068976</v>
      </c>
      <c r="AC8" s="8">
        <v>10</v>
      </c>
      <c r="AD8" s="172">
        <f t="shared" si="12"/>
        <v>-0.80429795484283506</v>
      </c>
      <c r="AE8" s="28">
        <v>9</v>
      </c>
      <c r="AF8" s="197">
        <f t="shared" si="13"/>
        <v>1.2679779233451252</v>
      </c>
      <c r="AG8" s="8">
        <v>50</v>
      </c>
      <c r="AH8" s="172">
        <f t="shared" si="14"/>
        <v>-0.80429795484283506</v>
      </c>
      <c r="AI8" s="28">
        <v>9</v>
      </c>
      <c r="AJ8" s="197">
        <f t="shared" si="15"/>
        <v>0.71200146822152599</v>
      </c>
      <c r="AK8" s="8">
        <v>39</v>
      </c>
      <c r="AL8" s="172">
        <f t="shared" si="16"/>
        <v>1.2174346092429797</v>
      </c>
      <c r="AM8" s="28">
        <v>49</v>
      </c>
      <c r="AN8" s="197">
        <f t="shared" si="17"/>
        <v>-0.75375464074068976</v>
      </c>
      <c r="AO8" s="8">
        <v>10</v>
      </c>
      <c r="AP8" s="172">
        <f t="shared" si="18"/>
        <v>-0.75375464074068976</v>
      </c>
      <c r="AQ8" s="28">
        <v>10</v>
      </c>
      <c r="AR8" s="197">
        <f t="shared" si="19"/>
        <v>-0.24832149971923603</v>
      </c>
      <c r="AS8" s="8">
        <v>20</v>
      </c>
      <c r="AT8" s="210">
        <f t="shared" si="20"/>
        <v>4.3950707914908313E-3</v>
      </c>
      <c r="AU8" s="106">
        <v>25</v>
      </c>
      <c r="AV8" s="92">
        <f>'Exp_3 (Ann)'!Y8</f>
        <v>24.913043478260871</v>
      </c>
      <c r="AW8" s="79">
        <f>'Exp_3 (Ann)'!Z8</f>
        <v>19.785010495731498</v>
      </c>
    </row>
    <row r="9" spans="1:49" x14ac:dyDescent="0.2">
      <c r="A9" s="181" t="str">
        <f>'Exp_3 (All)'!A9</f>
        <v>ParkJoy_2_PckErr3</v>
      </c>
      <c r="B9" s="172">
        <f t="shared" si="21"/>
        <v>-1.381164578206646</v>
      </c>
      <c r="C9" s="28">
        <v>19</v>
      </c>
      <c r="D9" s="197">
        <f t="shared" si="21"/>
        <v>1.5491939587103958</v>
      </c>
      <c r="E9" s="9">
        <v>88</v>
      </c>
      <c r="F9" s="172">
        <f t="shared" si="0"/>
        <v>-1.1263507923877727</v>
      </c>
      <c r="G9" s="28">
        <v>25</v>
      </c>
      <c r="H9" s="197">
        <f t="shared" si="1"/>
        <v>-1.1263507923877727</v>
      </c>
      <c r="I9" s="8">
        <v>25</v>
      </c>
      <c r="J9" s="172">
        <f t="shared" si="2"/>
        <v>-0.23450254202171658</v>
      </c>
      <c r="K9" s="29">
        <v>46</v>
      </c>
      <c r="L9" s="197">
        <f t="shared" si="3"/>
        <v>2.0588215303481423</v>
      </c>
      <c r="M9" s="8">
        <v>100</v>
      </c>
      <c r="N9" s="172">
        <f t="shared" si="4"/>
        <v>0.44500088682861194</v>
      </c>
      <c r="O9" s="29">
        <v>62</v>
      </c>
      <c r="P9" s="197">
        <f t="shared" si="5"/>
        <v>-0.23450254202171658</v>
      </c>
      <c r="Q9" s="8">
        <v>46</v>
      </c>
      <c r="R9" s="172">
        <f t="shared" si="6"/>
        <v>1.2943801728915225</v>
      </c>
      <c r="S9" s="28">
        <v>82</v>
      </c>
      <c r="T9" s="197">
        <f t="shared" si="7"/>
        <v>-0.48931632784058982</v>
      </c>
      <c r="U9" s="8">
        <v>40</v>
      </c>
      <c r="V9" s="172">
        <f t="shared" si="8"/>
        <v>-0.61672322075002639</v>
      </c>
      <c r="W9" s="28">
        <v>37</v>
      </c>
      <c r="X9" s="197">
        <f t="shared" si="9"/>
        <v>0.31759399391917537</v>
      </c>
      <c r="Y9" s="8">
        <v>59</v>
      </c>
      <c r="Z9" s="172">
        <f t="shared" si="10"/>
        <v>1.0395663870726495</v>
      </c>
      <c r="AA9" s="28">
        <v>76</v>
      </c>
      <c r="AB9" s="197">
        <f t="shared" si="11"/>
        <v>-0.91400597087204516</v>
      </c>
      <c r="AC9" s="8">
        <v>30</v>
      </c>
      <c r="AD9" s="172">
        <f t="shared" si="12"/>
        <v>-0.99894389947833617</v>
      </c>
      <c r="AE9" s="28">
        <v>28</v>
      </c>
      <c r="AF9" s="197">
        <f t="shared" si="13"/>
        <v>-0.10709564911227999</v>
      </c>
      <c r="AG9" s="8">
        <v>49</v>
      </c>
      <c r="AH9" s="172">
        <f t="shared" si="14"/>
        <v>-0.40437839923429875</v>
      </c>
      <c r="AI9" s="28">
        <v>42</v>
      </c>
      <c r="AJ9" s="197">
        <f t="shared" si="15"/>
        <v>-1.3386956139035004</v>
      </c>
      <c r="AK9" s="8">
        <v>20</v>
      </c>
      <c r="AL9" s="172">
        <f t="shared" si="16"/>
        <v>1.2094422442852315</v>
      </c>
      <c r="AM9" s="28">
        <v>80</v>
      </c>
      <c r="AN9" s="197">
        <f t="shared" si="17"/>
        <v>0.40253192252546643</v>
      </c>
      <c r="AO9" s="8">
        <v>61</v>
      </c>
      <c r="AP9" s="172">
        <f t="shared" si="18"/>
        <v>-0.48931632784058982</v>
      </c>
      <c r="AQ9" s="28">
        <v>40</v>
      </c>
      <c r="AR9" s="197">
        <f t="shared" si="19"/>
        <v>-6.4626684809134458E-2</v>
      </c>
      <c r="AS9" s="8">
        <v>50</v>
      </c>
      <c r="AT9" s="210">
        <f t="shared" si="20"/>
        <v>1.2094422442852315</v>
      </c>
      <c r="AU9" s="106">
        <v>80</v>
      </c>
      <c r="AV9" s="92">
        <f>'Exp_3 (Ann)'!Y9</f>
        <v>51.521739130434781</v>
      </c>
      <c r="AW9" s="79">
        <f>'Exp_3 (Ann)'!Z9</f>
        <v>23.546606714068922</v>
      </c>
    </row>
    <row r="10" spans="1:49" x14ac:dyDescent="0.2">
      <c r="A10" s="181" t="str">
        <f>'Exp_3 (All)'!A10</f>
        <v>ParkJoy_3_PckErr1</v>
      </c>
      <c r="B10" s="172">
        <f t="shared" si="21"/>
        <v>-1.6709079765729038</v>
      </c>
      <c r="C10" s="28">
        <v>9</v>
      </c>
      <c r="D10" s="197">
        <f t="shared" si="21"/>
        <v>-0.68550070833760157</v>
      </c>
      <c r="E10" s="9">
        <v>30</v>
      </c>
      <c r="F10" s="172">
        <f t="shared" si="0"/>
        <v>-0.73242486396785411</v>
      </c>
      <c r="G10" s="28">
        <v>29</v>
      </c>
      <c r="H10" s="197">
        <f t="shared" si="1"/>
        <v>-1.1547422646401264</v>
      </c>
      <c r="I10" s="8">
        <v>20</v>
      </c>
      <c r="J10" s="172">
        <f t="shared" si="2"/>
        <v>1.4260862950237603</v>
      </c>
      <c r="K10" s="29">
        <v>75</v>
      </c>
      <c r="L10" s="197">
        <f t="shared" si="3"/>
        <v>0.72222396056997307</v>
      </c>
      <c r="M10" s="8">
        <v>60</v>
      </c>
      <c r="N10" s="172">
        <f t="shared" si="4"/>
        <v>-0.77934901959810654</v>
      </c>
      <c r="O10" s="29">
        <v>28</v>
      </c>
      <c r="P10" s="197">
        <f t="shared" si="5"/>
        <v>0.7691481162002255</v>
      </c>
      <c r="Q10" s="8">
        <v>61</v>
      </c>
      <c r="R10" s="172">
        <f t="shared" si="6"/>
        <v>1.3791621393935078</v>
      </c>
      <c r="S10" s="28">
        <v>74</v>
      </c>
      <c r="T10" s="197">
        <f t="shared" si="7"/>
        <v>1.1914655168724979</v>
      </c>
      <c r="U10" s="8">
        <v>70</v>
      </c>
      <c r="V10" s="172">
        <f t="shared" si="8"/>
        <v>-0.21625915203507673</v>
      </c>
      <c r="W10" s="28">
        <v>40</v>
      </c>
      <c r="X10" s="197">
        <f t="shared" si="9"/>
        <v>0.25298240426744817</v>
      </c>
      <c r="Y10" s="8">
        <v>50</v>
      </c>
      <c r="Z10" s="172">
        <f t="shared" si="10"/>
        <v>1.7545553844355277</v>
      </c>
      <c r="AA10" s="28">
        <v>82</v>
      </c>
      <c r="AB10" s="197">
        <f t="shared" si="11"/>
        <v>-0.73242486396785411</v>
      </c>
      <c r="AC10" s="8">
        <v>29</v>
      </c>
      <c r="AD10" s="172">
        <f t="shared" si="12"/>
        <v>0.29990655989770065</v>
      </c>
      <c r="AE10" s="28">
        <v>51</v>
      </c>
      <c r="AF10" s="197">
        <f t="shared" si="13"/>
        <v>0.7691481162002255</v>
      </c>
      <c r="AG10" s="8">
        <v>61</v>
      </c>
      <c r="AH10" s="172">
        <f t="shared" si="14"/>
        <v>-0.26318330766532921</v>
      </c>
      <c r="AI10" s="28">
        <v>39</v>
      </c>
      <c r="AJ10" s="197">
        <f t="shared" si="15"/>
        <v>-1.6709079765729038</v>
      </c>
      <c r="AK10" s="8">
        <v>9</v>
      </c>
      <c r="AL10" s="172">
        <f t="shared" si="16"/>
        <v>0.7691481162002255</v>
      </c>
      <c r="AM10" s="28">
        <v>61</v>
      </c>
      <c r="AN10" s="197">
        <f t="shared" si="17"/>
        <v>0.67529980493972053</v>
      </c>
      <c r="AO10" s="8">
        <v>59</v>
      </c>
      <c r="AP10" s="172">
        <f t="shared" si="18"/>
        <v>-0.68550070833760157</v>
      </c>
      <c r="AQ10" s="28">
        <v>30</v>
      </c>
      <c r="AR10" s="197">
        <f t="shared" si="19"/>
        <v>-0.68550070833760157</v>
      </c>
      <c r="AS10" s="8">
        <v>30</v>
      </c>
      <c r="AT10" s="210">
        <f t="shared" si="20"/>
        <v>-0.73242486396785411</v>
      </c>
      <c r="AU10" s="106">
        <v>29</v>
      </c>
      <c r="AV10" s="92">
        <f>'Exp_3 (Ann)'!Y10</f>
        <v>44.608695652173914</v>
      </c>
      <c r="AW10" s="79">
        <f>'Exp_3 (Ann)'!Z10</f>
        <v>21.310985494969454</v>
      </c>
    </row>
    <row r="11" spans="1:49" x14ac:dyDescent="0.2">
      <c r="A11" s="181" t="str">
        <f>'Exp_3 (All)'!A11</f>
        <v>ParkJoy_3_PckErr3</v>
      </c>
      <c r="B11" s="172">
        <f t="shared" si="21"/>
        <v>-1.5462376814859322</v>
      </c>
      <c r="C11" s="28">
        <v>20</v>
      </c>
      <c r="D11" s="197">
        <f t="shared" si="21"/>
        <v>1.1984620618352928</v>
      </c>
      <c r="E11" s="9">
        <v>90</v>
      </c>
      <c r="F11" s="172">
        <f t="shared" si="0"/>
        <v>-0.84045774748904578</v>
      </c>
      <c r="G11" s="28">
        <v>38</v>
      </c>
      <c r="H11" s="197">
        <f t="shared" si="1"/>
        <v>-0.36993779149112149</v>
      </c>
      <c r="I11" s="8">
        <v>50</v>
      </c>
      <c r="J11" s="172">
        <f t="shared" si="2"/>
        <v>1.5905620251668964</v>
      </c>
      <c r="K11" s="29">
        <v>100</v>
      </c>
      <c r="L11" s="197">
        <f t="shared" si="3"/>
        <v>0.76715210217052887</v>
      </c>
      <c r="M11" s="8">
        <v>79</v>
      </c>
      <c r="N11" s="172">
        <f t="shared" si="4"/>
        <v>-1.1541377181543286</v>
      </c>
      <c r="O11" s="29">
        <v>30</v>
      </c>
      <c r="P11" s="197">
        <f t="shared" si="5"/>
        <v>1.0808320728358118</v>
      </c>
      <c r="Q11" s="8">
        <v>87</v>
      </c>
      <c r="R11" s="172">
        <f t="shared" si="6"/>
        <v>1.2768820545016135</v>
      </c>
      <c r="S11" s="28">
        <v>92</v>
      </c>
      <c r="T11" s="197">
        <f t="shared" si="7"/>
        <v>0.80636209850368923</v>
      </c>
      <c r="U11" s="8">
        <v>80</v>
      </c>
      <c r="V11" s="172">
        <f t="shared" si="8"/>
        <v>-0.76203775482272507</v>
      </c>
      <c r="W11" s="28">
        <v>40</v>
      </c>
      <c r="X11" s="197">
        <f t="shared" si="9"/>
        <v>-0.76203775482272507</v>
      </c>
      <c r="Y11" s="8">
        <v>40</v>
      </c>
      <c r="Z11" s="172">
        <f t="shared" si="10"/>
        <v>1.1592520655021326</v>
      </c>
      <c r="AA11" s="28">
        <v>89</v>
      </c>
      <c r="AB11" s="197">
        <f t="shared" si="11"/>
        <v>-1.9383376448175358</v>
      </c>
      <c r="AC11" s="8">
        <v>10</v>
      </c>
      <c r="AD11" s="172">
        <f t="shared" si="12"/>
        <v>-1.7047824492678283E-2</v>
      </c>
      <c r="AE11" s="28">
        <v>59</v>
      </c>
      <c r="AF11" s="197">
        <f t="shared" si="13"/>
        <v>0.1005821645068028</v>
      </c>
      <c r="AG11" s="8">
        <v>62</v>
      </c>
      <c r="AH11" s="172">
        <f t="shared" si="14"/>
        <v>6.1372168173642432E-2</v>
      </c>
      <c r="AI11" s="28">
        <v>61</v>
      </c>
      <c r="AJ11" s="197">
        <f t="shared" si="15"/>
        <v>-0.76203775482272507</v>
      </c>
      <c r="AK11" s="8">
        <v>40</v>
      </c>
      <c r="AL11" s="172">
        <f t="shared" si="16"/>
        <v>0.96320208383633066</v>
      </c>
      <c r="AM11" s="28">
        <v>84</v>
      </c>
      <c r="AN11" s="197">
        <f t="shared" si="17"/>
        <v>0.80636209850368923</v>
      </c>
      <c r="AO11" s="8">
        <v>80</v>
      </c>
      <c r="AP11" s="172">
        <f t="shared" si="18"/>
        <v>-0.36993779149112149</v>
      </c>
      <c r="AQ11" s="28">
        <v>50</v>
      </c>
      <c r="AR11" s="197">
        <f t="shared" si="19"/>
        <v>-0.76203775482272507</v>
      </c>
      <c r="AS11" s="8">
        <v>40</v>
      </c>
      <c r="AT11" s="210">
        <f t="shared" si="20"/>
        <v>-0.52677777682376292</v>
      </c>
      <c r="AU11" s="106">
        <v>46</v>
      </c>
      <c r="AV11" s="92">
        <f>'Exp_3 (Ann)'!Y11</f>
        <v>59.434782608695649</v>
      </c>
      <c r="AW11" s="79">
        <f>'Exp_3 (Ann)'!Z11</f>
        <v>25.503700421269567</v>
      </c>
    </row>
    <row r="12" spans="1:49" x14ac:dyDescent="0.2">
      <c r="A12" s="181" t="str">
        <f>'Exp_3 (All)'!A12</f>
        <v>ParkJoy_8_PckErr1</v>
      </c>
      <c r="B12" s="172">
        <f t="shared" si="21"/>
        <v>-1.9927850516357215</v>
      </c>
      <c r="C12" s="28">
        <v>10</v>
      </c>
      <c r="D12" s="197">
        <f t="shared" si="21"/>
        <v>1.519623776812667</v>
      </c>
      <c r="E12" s="9">
        <v>71</v>
      </c>
      <c r="F12" s="172">
        <f t="shared" si="0"/>
        <v>0.31043385226486109</v>
      </c>
      <c r="G12" s="28">
        <v>50</v>
      </c>
      <c r="H12" s="197">
        <f t="shared" si="1"/>
        <v>-1.0139170174779739</v>
      </c>
      <c r="I12" s="8">
        <v>27</v>
      </c>
      <c r="J12" s="172">
        <f t="shared" si="2"/>
        <v>2.2531489277288257E-2</v>
      </c>
      <c r="K12" s="29">
        <v>45</v>
      </c>
      <c r="L12" s="197">
        <f t="shared" si="3"/>
        <v>0.88623857824000674</v>
      </c>
      <c r="M12" s="8">
        <v>60</v>
      </c>
      <c r="N12" s="172">
        <f t="shared" si="4"/>
        <v>0.31043385226486109</v>
      </c>
      <c r="O12" s="29">
        <v>50</v>
      </c>
      <c r="P12" s="197">
        <f t="shared" si="5"/>
        <v>0.71349716044746303</v>
      </c>
      <c r="Q12" s="8">
        <v>57</v>
      </c>
      <c r="R12" s="172">
        <f t="shared" si="6"/>
        <v>2.0954285027878128</v>
      </c>
      <c r="S12" s="28">
        <v>81</v>
      </c>
      <c r="T12" s="197">
        <f t="shared" si="7"/>
        <v>-0.84117559968543021</v>
      </c>
      <c r="U12" s="8">
        <v>30</v>
      </c>
      <c r="V12" s="172">
        <f t="shared" si="8"/>
        <v>-0.95633654488045938</v>
      </c>
      <c r="W12" s="28">
        <v>28</v>
      </c>
      <c r="X12" s="197">
        <f t="shared" si="9"/>
        <v>-1.416980325660576</v>
      </c>
      <c r="Y12" s="8">
        <v>20</v>
      </c>
      <c r="Z12" s="172">
        <f t="shared" si="10"/>
        <v>-9.2629455917740883E-2</v>
      </c>
      <c r="AA12" s="28">
        <v>43</v>
      </c>
      <c r="AB12" s="197">
        <f t="shared" si="11"/>
        <v>-0.78359512708791568</v>
      </c>
      <c r="AC12" s="8">
        <v>31</v>
      </c>
      <c r="AD12" s="172">
        <f t="shared" si="12"/>
        <v>0.13769243447231738</v>
      </c>
      <c r="AE12" s="28">
        <v>47</v>
      </c>
      <c r="AF12" s="197">
        <f t="shared" si="13"/>
        <v>0.59833621525243397</v>
      </c>
      <c r="AG12" s="8">
        <v>55</v>
      </c>
      <c r="AH12" s="172">
        <f t="shared" si="14"/>
        <v>-0.20779040111277</v>
      </c>
      <c r="AI12" s="28">
        <v>41</v>
      </c>
      <c r="AJ12" s="197">
        <f t="shared" si="15"/>
        <v>-0.84117559968543021</v>
      </c>
      <c r="AK12" s="8">
        <v>30</v>
      </c>
      <c r="AL12" s="172">
        <f t="shared" si="16"/>
        <v>1.2317214138250943</v>
      </c>
      <c r="AM12" s="28">
        <v>66</v>
      </c>
      <c r="AN12" s="197">
        <f t="shared" si="17"/>
        <v>1.0589799960325506</v>
      </c>
      <c r="AO12" s="8">
        <v>63</v>
      </c>
      <c r="AP12" s="172">
        <f t="shared" si="18"/>
        <v>0.2528533796673465</v>
      </c>
      <c r="AQ12" s="28">
        <v>49</v>
      </c>
      <c r="AR12" s="197">
        <f t="shared" si="19"/>
        <v>-0.84117559968543021</v>
      </c>
      <c r="AS12" s="8">
        <v>30</v>
      </c>
      <c r="AT12" s="210">
        <f t="shared" si="20"/>
        <v>-0.15020992851525544</v>
      </c>
      <c r="AU12" s="106">
        <v>42</v>
      </c>
      <c r="AV12" s="92">
        <f>'Exp_3 (Ann)'!Y12</f>
        <v>44.608695652173914</v>
      </c>
      <c r="AW12" s="79">
        <f>'Exp_3 (Ann)'!Z12</f>
        <v>17.366998825972896</v>
      </c>
    </row>
    <row r="13" spans="1:49" x14ac:dyDescent="0.2">
      <c r="A13" s="181" t="str">
        <f>'Exp_3 (All)'!A13</f>
        <v>ParkJoy_8_PckErr3</v>
      </c>
      <c r="B13" s="172">
        <f t="shared" si="21"/>
        <v>-1.9559173568974249</v>
      </c>
      <c r="C13" s="28">
        <v>19</v>
      </c>
      <c r="D13" s="197">
        <f t="shared" si="21"/>
        <v>1.1624372473379014</v>
      </c>
      <c r="E13" s="9">
        <v>80</v>
      </c>
      <c r="F13" s="172">
        <f t="shared" si="0"/>
        <v>-0.78014430939885915</v>
      </c>
      <c r="G13" s="28">
        <v>42</v>
      </c>
      <c r="H13" s="197">
        <f t="shared" si="1"/>
        <v>8.8905334404428438E-2</v>
      </c>
      <c r="I13" s="8">
        <v>59</v>
      </c>
      <c r="J13" s="172">
        <f t="shared" si="2"/>
        <v>1.6736429201633647</v>
      </c>
      <c r="K13" s="29">
        <v>90</v>
      </c>
      <c r="L13" s="197">
        <f t="shared" si="3"/>
        <v>1.6225223528808184</v>
      </c>
      <c r="M13" s="8">
        <v>89</v>
      </c>
      <c r="N13" s="172">
        <f t="shared" si="4"/>
        <v>-0.42230033842103487</v>
      </c>
      <c r="O13" s="29">
        <v>49</v>
      </c>
      <c r="P13" s="197">
        <f t="shared" si="5"/>
        <v>-0.93350601124649812</v>
      </c>
      <c r="Q13" s="8">
        <v>39</v>
      </c>
      <c r="R13" s="172">
        <f t="shared" si="6"/>
        <v>1.1113166800553551</v>
      </c>
      <c r="S13" s="28">
        <v>79</v>
      </c>
      <c r="T13" s="197">
        <f t="shared" si="7"/>
        <v>-0.37117977113848855</v>
      </c>
      <c r="U13" s="8">
        <v>50</v>
      </c>
      <c r="V13" s="172">
        <f t="shared" si="8"/>
        <v>1.1624372473379014</v>
      </c>
      <c r="W13" s="28">
        <v>80</v>
      </c>
      <c r="X13" s="197">
        <f t="shared" si="9"/>
        <v>-0.42230033842103487</v>
      </c>
      <c r="Y13" s="8">
        <v>49</v>
      </c>
      <c r="Z13" s="172">
        <f t="shared" si="10"/>
        <v>0.24226703625206741</v>
      </c>
      <c r="AA13" s="28">
        <v>62</v>
      </c>
      <c r="AB13" s="197">
        <f t="shared" si="11"/>
        <v>-1.3424705495068687</v>
      </c>
      <c r="AC13" s="8">
        <v>31</v>
      </c>
      <c r="AD13" s="172">
        <f t="shared" si="12"/>
        <v>8.8905334404428438E-2</v>
      </c>
      <c r="AE13" s="28">
        <v>59</v>
      </c>
      <c r="AF13" s="197">
        <f t="shared" si="13"/>
        <v>-0.11557693472575689</v>
      </c>
      <c r="AG13" s="8">
        <v>55</v>
      </c>
      <c r="AH13" s="172">
        <f t="shared" si="14"/>
        <v>0.75347270907753072</v>
      </c>
      <c r="AI13" s="28">
        <v>72</v>
      </c>
      <c r="AJ13" s="197">
        <f t="shared" si="15"/>
        <v>-1.3935911167894151</v>
      </c>
      <c r="AK13" s="8">
        <v>30</v>
      </c>
      <c r="AL13" s="172">
        <f t="shared" si="16"/>
        <v>0.44674930538225271</v>
      </c>
      <c r="AM13" s="28">
        <v>66</v>
      </c>
      <c r="AN13" s="197">
        <f t="shared" si="17"/>
        <v>0.95795497820771602</v>
      </c>
      <c r="AO13" s="8">
        <v>76</v>
      </c>
      <c r="AP13" s="172">
        <f t="shared" si="18"/>
        <v>3.7784767121882099E-2</v>
      </c>
      <c r="AQ13" s="28">
        <v>58</v>
      </c>
      <c r="AR13" s="197">
        <f t="shared" si="19"/>
        <v>-0.8823854439639518</v>
      </c>
      <c r="AS13" s="8">
        <v>40</v>
      </c>
      <c r="AT13" s="210">
        <f t="shared" si="20"/>
        <v>-0.72902374211631282</v>
      </c>
      <c r="AU13" s="106">
        <v>43</v>
      </c>
      <c r="AV13" s="92">
        <f>'Exp_3 (Ann)'!Y13</f>
        <v>57.260869565217391</v>
      </c>
      <c r="AW13" s="79">
        <f>'Exp_3 (Ann)'!Z13</f>
        <v>19.561598259912536</v>
      </c>
    </row>
    <row r="14" spans="1:49" x14ac:dyDescent="0.2">
      <c r="A14" s="181" t="str">
        <f>'Exp_3 (All)'!A14</f>
        <v>ParkJoy_10_PckErr1</v>
      </c>
      <c r="B14" s="172">
        <f t="shared" si="21"/>
        <v>-1.2460024098022675</v>
      </c>
      <c r="C14" s="28">
        <v>29</v>
      </c>
      <c r="D14" s="197">
        <f t="shared" si="21"/>
        <v>-8.1452454351031656E-2</v>
      </c>
      <c r="E14" s="9">
        <v>52</v>
      </c>
      <c r="F14" s="172">
        <f t="shared" si="0"/>
        <v>-1.9042262976660094</v>
      </c>
      <c r="G14" s="28">
        <v>16</v>
      </c>
      <c r="H14" s="197">
        <f t="shared" si="1"/>
        <v>-0.53714591517977606</v>
      </c>
      <c r="I14" s="8">
        <v>43</v>
      </c>
      <c r="J14" s="172">
        <f t="shared" si="2"/>
        <v>0.77930186054770778</v>
      </c>
      <c r="K14" s="29">
        <v>69</v>
      </c>
      <c r="L14" s="197">
        <f t="shared" si="3"/>
        <v>-1.7523284773897612</v>
      </c>
      <c r="M14" s="8">
        <v>19</v>
      </c>
      <c r="N14" s="172">
        <f t="shared" si="4"/>
        <v>0.32360839971896338</v>
      </c>
      <c r="O14" s="29">
        <v>60</v>
      </c>
      <c r="P14" s="197">
        <f t="shared" si="5"/>
        <v>0.3742410064777128</v>
      </c>
      <c r="Q14" s="8">
        <v>61</v>
      </c>
      <c r="R14" s="172">
        <f t="shared" si="6"/>
        <v>0.62740404027145968</v>
      </c>
      <c r="S14" s="28">
        <v>66</v>
      </c>
      <c r="T14" s="197">
        <f t="shared" si="7"/>
        <v>-0.73967634221477363</v>
      </c>
      <c r="U14" s="8">
        <v>39</v>
      </c>
      <c r="V14" s="172">
        <f t="shared" si="8"/>
        <v>0.3742410064777128</v>
      </c>
      <c r="W14" s="28">
        <v>61</v>
      </c>
      <c r="X14" s="197">
        <f t="shared" si="9"/>
        <v>0.32360839971896338</v>
      </c>
      <c r="Y14" s="8">
        <v>60</v>
      </c>
      <c r="Z14" s="172">
        <f t="shared" si="10"/>
        <v>1.0324648943414547</v>
      </c>
      <c r="AA14" s="28">
        <v>74</v>
      </c>
      <c r="AB14" s="197">
        <f t="shared" si="11"/>
        <v>-0.73967634221477363</v>
      </c>
      <c r="AC14" s="8">
        <v>39</v>
      </c>
      <c r="AD14" s="172">
        <f t="shared" si="12"/>
        <v>0.93119968082395599</v>
      </c>
      <c r="AE14" s="28">
        <v>72</v>
      </c>
      <c r="AF14" s="197">
        <f t="shared" si="13"/>
        <v>0.77930186054770778</v>
      </c>
      <c r="AG14" s="8">
        <v>69</v>
      </c>
      <c r="AH14" s="172">
        <f t="shared" si="14"/>
        <v>0.3742410064777128</v>
      </c>
      <c r="AI14" s="28">
        <v>61</v>
      </c>
      <c r="AJ14" s="197">
        <f t="shared" si="15"/>
        <v>-1.195369803043518</v>
      </c>
      <c r="AK14" s="8">
        <v>30</v>
      </c>
      <c r="AL14" s="172">
        <f t="shared" si="16"/>
        <v>1.7919539957226955</v>
      </c>
      <c r="AM14" s="28">
        <v>89</v>
      </c>
      <c r="AN14" s="197">
        <f t="shared" si="17"/>
        <v>1.5894235686876979</v>
      </c>
      <c r="AO14" s="8">
        <v>85</v>
      </c>
      <c r="AP14" s="172">
        <f t="shared" si="18"/>
        <v>-0.68904373545602426</v>
      </c>
      <c r="AQ14" s="28">
        <v>40</v>
      </c>
      <c r="AR14" s="197">
        <f t="shared" si="19"/>
        <v>-0.68904373545602426</v>
      </c>
      <c r="AS14" s="8">
        <v>40</v>
      </c>
      <c r="AT14" s="210">
        <f t="shared" si="20"/>
        <v>0.27297579296021401</v>
      </c>
      <c r="AU14" s="106">
        <v>59</v>
      </c>
      <c r="AV14" s="92">
        <f>'Exp_3 (Ann)'!Y14</f>
        <v>53.608695652173914</v>
      </c>
      <c r="AW14" s="79">
        <f>'Exp_3 (Ann)'!Z14</f>
        <v>19.750118826880243</v>
      </c>
    </row>
    <row r="15" spans="1:49" x14ac:dyDescent="0.2">
      <c r="A15" s="181" t="str">
        <f>'Exp_3 (All)'!A15</f>
        <v>ParkJoy_10_PckErr3</v>
      </c>
      <c r="B15" s="172">
        <f t="shared" si="21"/>
        <v>-0.72508967995711626</v>
      </c>
      <c r="C15" s="28">
        <v>50</v>
      </c>
      <c r="D15" s="197">
        <f t="shared" si="21"/>
        <v>0.8502680286142078</v>
      </c>
      <c r="E15" s="9">
        <v>79</v>
      </c>
      <c r="F15" s="172">
        <f t="shared" si="0"/>
        <v>-0.34483092271576216</v>
      </c>
      <c r="G15" s="28">
        <v>57</v>
      </c>
      <c r="H15" s="197">
        <f t="shared" si="1"/>
        <v>0.8502680286142078</v>
      </c>
      <c r="I15" s="8">
        <v>79</v>
      </c>
      <c r="J15" s="172">
        <f t="shared" si="2"/>
        <v>0.3613639121610383</v>
      </c>
      <c r="K15" s="29">
        <v>70</v>
      </c>
      <c r="L15" s="197">
        <f t="shared" si="3"/>
        <v>1.9910443003382701</v>
      </c>
      <c r="M15" s="8">
        <v>100</v>
      </c>
      <c r="N15" s="172">
        <f t="shared" si="4"/>
        <v>-1.3226391556221013</v>
      </c>
      <c r="O15" s="29">
        <v>39</v>
      </c>
      <c r="P15" s="197">
        <f t="shared" si="5"/>
        <v>0.6329773101905769</v>
      </c>
      <c r="Q15" s="8">
        <v>75</v>
      </c>
      <c r="R15" s="172">
        <f t="shared" si="6"/>
        <v>1.4478175042791928</v>
      </c>
      <c r="S15" s="28">
        <v>90</v>
      </c>
      <c r="T15" s="197">
        <f t="shared" si="7"/>
        <v>0.415686591766946</v>
      </c>
      <c r="U15" s="8">
        <v>71</v>
      </c>
      <c r="V15" s="172">
        <f t="shared" si="8"/>
        <v>-1.3769618352280091</v>
      </c>
      <c r="W15" s="28">
        <v>38</v>
      </c>
      <c r="X15" s="197">
        <f t="shared" si="9"/>
        <v>-0.18186288389803901</v>
      </c>
      <c r="Y15" s="8">
        <v>60</v>
      </c>
      <c r="Z15" s="172">
        <f t="shared" si="10"/>
        <v>-0.39915360232166991</v>
      </c>
      <c r="AA15" s="28">
        <v>56</v>
      </c>
      <c r="AB15" s="197">
        <f t="shared" si="11"/>
        <v>-1.8115432720752709</v>
      </c>
      <c r="AC15" s="8">
        <v>30</v>
      </c>
      <c r="AD15" s="172">
        <f t="shared" si="12"/>
        <v>-0.29050824310985446</v>
      </c>
      <c r="AE15" s="28">
        <v>58</v>
      </c>
      <c r="AF15" s="197">
        <f t="shared" si="13"/>
        <v>0.3613639121610383</v>
      </c>
      <c r="AG15" s="8">
        <v>70</v>
      </c>
      <c r="AH15" s="172">
        <f t="shared" si="14"/>
        <v>-0.72508967995711626</v>
      </c>
      <c r="AI15" s="28">
        <v>50</v>
      </c>
      <c r="AJ15" s="197">
        <f t="shared" si="15"/>
        <v>-1.3226391556221013</v>
      </c>
      <c r="AK15" s="8">
        <v>39</v>
      </c>
      <c r="AL15" s="172">
        <f t="shared" si="16"/>
        <v>1.393494824673285</v>
      </c>
      <c r="AM15" s="28">
        <v>89</v>
      </c>
      <c r="AN15" s="197">
        <f t="shared" si="17"/>
        <v>1.013236067431931</v>
      </c>
      <c r="AO15" s="8">
        <v>82</v>
      </c>
      <c r="AP15" s="172">
        <f t="shared" si="18"/>
        <v>-0.18186288389803901</v>
      </c>
      <c r="AQ15" s="28">
        <v>60</v>
      </c>
      <c r="AR15" s="197">
        <f t="shared" si="19"/>
        <v>-0.72508967995711626</v>
      </c>
      <c r="AS15" s="8">
        <v>50</v>
      </c>
      <c r="AT15" s="210">
        <f t="shared" si="20"/>
        <v>8.9750514131499634E-2</v>
      </c>
      <c r="AU15" s="106">
        <v>65</v>
      </c>
      <c r="AV15" s="92">
        <f>'Exp_3 (Ann)'!Y15</f>
        <v>63.347826086956523</v>
      </c>
      <c r="AW15" s="79">
        <f>'Exp_3 (Ann)'!Z15</f>
        <v>18.408517533646251</v>
      </c>
    </row>
    <row r="16" spans="1:49" x14ac:dyDescent="0.2">
      <c r="A16" s="181" t="str">
        <f>'Exp_3 (All)'!A16</f>
        <v>ParkJoy_11_PckErr1</v>
      </c>
      <c r="B16" s="172">
        <f t="shared" si="21"/>
        <v>-1.759041251397315</v>
      </c>
      <c r="C16" s="28">
        <v>40</v>
      </c>
      <c r="D16" s="197">
        <f t="shared" si="21"/>
        <v>-9.6385821994373455E-2</v>
      </c>
      <c r="E16" s="9">
        <v>70</v>
      </c>
      <c r="F16" s="172">
        <f t="shared" si="0"/>
        <v>-0.98313538434260894</v>
      </c>
      <c r="G16" s="28">
        <v>54</v>
      </c>
      <c r="H16" s="197">
        <f t="shared" si="1"/>
        <v>-0.15180766964113818</v>
      </c>
      <c r="I16" s="8">
        <v>69</v>
      </c>
      <c r="J16" s="172">
        <f t="shared" si="2"/>
        <v>1.2891603691747444</v>
      </c>
      <c r="K16" s="29">
        <v>95</v>
      </c>
      <c r="L16" s="197">
        <f t="shared" si="3"/>
        <v>0.4578326544732737</v>
      </c>
      <c r="M16" s="8">
        <v>80</v>
      </c>
      <c r="N16" s="172">
        <f t="shared" si="4"/>
        <v>-1.759041251397315</v>
      </c>
      <c r="O16" s="29">
        <v>40</v>
      </c>
      <c r="P16" s="197">
        <f t="shared" si="5"/>
        <v>0.79036374035386203</v>
      </c>
      <c r="Q16" s="8">
        <v>86</v>
      </c>
      <c r="R16" s="172">
        <f t="shared" si="6"/>
        <v>0.56867634976680315</v>
      </c>
      <c r="S16" s="28">
        <v>82</v>
      </c>
      <c r="T16" s="197">
        <f t="shared" si="7"/>
        <v>1.566269607408568</v>
      </c>
      <c r="U16" s="8">
        <v>100</v>
      </c>
      <c r="V16" s="172">
        <f t="shared" si="8"/>
        <v>-9.6385821994373455E-2</v>
      </c>
      <c r="W16" s="28">
        <v>70</v>
      </c>
      <c r="X16" s="197">
        <f t="shared" si="9"/>
        <v>1.0120511309409208</v>
      </c>
      <c r="Y16" s="8">
        <v>90</v>
      </c>
      <c r="Z16" s="172">
        <f t="shared" si="10"/>
        <v>-0.48433875552172651</v>
      </c>
      <c r="AA16" s="28">
        <v>63</v>
      </c>
      <c r="AB16" s="197">
        <f t="shared" si="11"/>
        <v>-1.2602446225764325</v>
      </c>
      <c r="AC16" s="8">
        <v>49</v>
      </c>
      <c r="AD16" s="172">
        <f t="shared" si="12"/>
        <v>0.29156711153297959</v>
      </c>
      <c r="AE16" s="28">
        <v>77</v>
      </c>
      <c r="AF16" s="197">
        <f t="shared" si="13"/>
        <v>-9.6385821994373455E-2</v>
      </c>
      <c r="AG16" s="8">
        <v>70</v>
      </c>
      <c r="AH16" s="172">
        <f t="shared" si="14"/>
        <v>0.40241080682650898</v>
      </c>
      <c r="AI16" s="28">
        <v>79</v>
      </c>
      <c r="AJ16" s="197">
        <f t="shared" si="15"/>
        <v>-0.70602614610878534</v>
      </c>
      <c r="AK16" s="8">
        <v>59</v>
      </c>
      <c r="AL16" s="172">
        <f t="shared" si="16"/>
        <v>1.1228948262344502</v>
      </c>
      <c r="AM16" s="28">
        <v>92</v>
      </c>
      <c r="AN16" s="197">
        <f t="shared" si="17"/>
        <v>1.0120511309409208</v>
      </c>
      <c r="AO16" s="8">
        <v>90</v>
      </c>
      <c r="AP16" s="172">
        <f t="shared" si="18"/>
        <v>-1.759041251397315</v>
      </c>
      <c r="AQ16" s="28">
        <v>40</v>
      </c>
      <c r="AR16" s="197">
        <f t="shared" si="19"/>
        <v>-9.6385821994373455E-2</v>
      </c>
      <c r="AS16" s="8">
        <v>70</v>
      </c>
      <c r="AT16" s="210">
        <f t="shared" si="20"/>
        <v>0.73494189270709731</v>
      </c>
      <c r="AU16" s="106">
        <v>85</v>
      </c>
      <c r="AV16" s="92">
        <f>'Exp_3 (Ann)'!Y16</f>
        <v>71.739130434782609</v>
      </c>
      <c r="AW16" s="79">
        <f>'Exp_3 (Ann)'!Z16</f>
        <v>18.043425877346685</v>
      </c>
    </row>
    <row r="17" spans="1:49" x14ac:dyDescent="0.2">
      <c r="A17" s="181" t="str">
        <f>'Exp_3 (All)'!A17</f>
        <v>ParkJoy_11_PckErr3</v>
      </c>
      <c r="B17" s="172">
        <f t="shared" si="21"/>
        <v>-1.3087655063928676</v>
      </c>
      <c r="C17" s="28">
        <v>60</v>
      </c>
      <c r="D17" s="197">
        <f t="shared" si="21"/>
        <v>1.7296460436910101E-2</v>
      </c>
      <c r="E17" s="9">
        <v>80</v>
      </c>
      <c r="F17" s="172">
        <f t="shared" si="0"/>
        <v>-1.2424624080513786</v>
      </c>
      <c r="G17" s="28">
        <v>61</v>
      </c>
      <c r="H17" s="197">
        <f t="shared" si="1"/>
        <v>1.3433584272666879</v>
      </c>
      <c r="I17" s="8">
        <v>100</v>
      </c>
      <c r="J17" s="172">
        <f t="shared" si="2"/>
        <v>1.3433584272666879</v>
      </c>
      <c r="K17" s="29">
        <v>100</v>
      </c>
      <c r="L17" s="197">
        <f t="shared" si="3"/>
        <v>1.3433584272666879</v>
      </c>
      <c r="M17" s="8">
        <v>100</v>
      </c>
      <c r="N17" s="172">
        <f t="shared" si="4"/>
        <v>0.680327443851799</v>
      </c>
      <c r="O17" s="29">
        <v>90</v>
      </c>
      <c r="P17" s="197">
        <f t="shared" si="5"/>
        <v>0.28250885380286567</v>
      </c>
      <c r="Q17" s="8">
        <v>84</v>
      </c>
      <c r="R17" s="172">
        <f t="shared" si="6"/>
        <v>1.3433584272666879</v>
      </c>
      <c r="S17" s="28">
        <v>100</v>
      </c>
      <c r="T17" s="197">
        <f t="shared" si="7"/>
        <v>-4.9006637904578779E-2</v>
      </c>
      <c r="U17" s="8">
        <v>79</v>
      </c>
      <c r="V17" s="172">
        <f t="shared" si="8"/>
        <v>-0.24791593292904543</v>
      </c>
      <c r="W17" s="28">
        <v>76</v>
      </c>
      <c r="X17" s="197">
        <f t="shared" si="9"/>
        <v>1.7296460436910101E-2</v>
      </c>
      <c r="Y17" s="8">
        <v>80</v>
      </c>
      <c r="Z17" s="172">
        <f t="shared" si="10"/>
        <v>1.7296460436910101E-2</v>
      </c>
      <c r="AA17" s="28">
        <v>80</v>
      </c>
      <c r="AB17" s="197">
        <f t="shared" si="11"/>
        <v>-1.3087655063928676</v>
      </c>
      <c r="AC17" s="8">
        <v>60</v>
      </c>
      <c r="AD17" s="172">
        <f t="shared" si="12"/>
        <v>-0.57943142463648989</v>
      </c>
      <c r="AE17" s="28">
        <v>71</v>
      </c>
      <c r="AF17" s="197">
        <f t="shared" si="13"/>
        <v>0.14990265711988787</v>
      </c>
      <c r="AG17" s="8">
        <v>82</v>
      </c>
      <c r="AH17" s="172">
        <f t="shared" si="14"/>
        <v>1.0781460339007323</v>
      </c>
      <c r="AI17" s="28">
        <v>96</v>
      </c>
      <c r="AJ17" s="197">
        <f t="shared" si="15"/>
        <v>-0.64573452297797873</v>
      </c>
      <c r="AK17" s="8">
        <v>70</v>
      </c>
      <c r="AL17" s="172">
        <f t="shared" si="16"/>
        <v>0.61402434551031004</v>
      </c>
      <c r="AM17" s="28">
        <v>89</v>
      </c>
      <c r="AN17" s="197">
        <f t="shared" si="17"/>
        <v>1.7296460436910101E-2</v>
      </c>
      <c r="AO17" s="8">
        <v>80</v>
      </c>
      <c r="AP17" s="172">
        <f t="shared" si="18"/>
        <v>-2.0380995881492452</v>
      </c>
      <c r="AQ17" s="28">
        <v>49</v>
      </c>
      <c r="AR17" s="197">
        <f t="shared" si="19"/>
        <v>0.680327443851799</v>
      </c>
      <c r="AS17" s="8">
        <v>90</v>
      </c>
      <c r="AT17" s="210">
        <f t="shared" si="20"/>
        <v>-1.5076748014173342</v>
      </c>
      <c r="AU17" s="106">
        <v>57</v>
      </c>
      <c r="AV17" s="92">
        <f>'Exp_3 (Ann)'!Y17</f>
        <v>79.739130434782609</v>
      </c>
      <c r="AW17" s="79">
        <f>'Exp_3 (Ann)'!Z17</f>
        <v>15.08225143340329</v>
      </c>
    </row>
    <row r="18" spans="1:49" x14ac:dyDescent="0.2">
      <c r="A18" s="181" t="str">
        <f>'Exp_3 (All)'!A18</f>
        <v>ParkJoy_12_PckErr1</v>
      </c>
      <c r="B18" s="172">
        <f t="shared" si="21"/>
        <v>-2.0154079349588039</v>
      </c>
      <c r="C18" s="28">
        <v>20</v>
      </c>
      <c r="D18" s="197">
        <f t="shared" si="21"/>
        <v>0.40448442314138394</v>
      </c>
      <c r="E18" s="9">
        <v>65</v>
      </c>
      <c r="F18" s="172">
        <f t="shared" si="0"/>
        <v>-1.6389802348098856</v>
      </c>
      <c r="G18" s="28">
        <v>27</v>
      </c>
      <c r="H18" s="197">
        <f t="shared" si="1"/>
        <v>-0.40214636289201194</v>
      </c>
      <c r="I18" s="8">
        <v>50</v>
      </c>
      <c r="J18" s="172">
        <f t="shared" si="2"/>
        <v>0.40448442314138394</v>
      </c>
      <c r="K18" s="29">
        <v>65</v>
      </c>
      <c r="L18" s="197">
        <f t="shared" si="3"/>
        <v>0.13560749446358533</v>
      </c>
      <c r="M18" s="8">
        <v>60</v>
      </c>
      <c r="N18" s="172">
        <f t="shared" si="4"/>
        <v>0.72713673755474229</v>
      </c>
      <c r="O18" s="29">
        <v>71</v>
      </c>
      <c r="P18" s="197">
        <f t="shared" si="5"/>
        <v>-0.40214636289201194</v>
      </c>
      <c r="Q18" s="8">
        <v>50</v>
      </c>
      <c r="R18" s="172">
        <f t="shared" si="6"/>
        <v>2.2866229238859743</v>
      </c>
      <c r="S18" s="28">
        <v>100</v>
      </c>
      <c r="T18" s="197">
        <f t="shared" si="7"/>
        <v>8.1832108728025599E-2</v>
      </c>
      <c r="U18" s="8">
        <v>59</v>
      </c>
      <c r="V18" s="172">
        <f t="shared" si="8"/>
        <v>0.67336135181918255</v>
      </c>
      <c r="W18" s="28">
        <v>70</v>
      </c>
      <c r="X18" s="197">
        <f t="shared" si="9"/>
        <v>-0.99367560598316895</v>
      </c>
      <c r="Y18" s="8">
        <v>39</v>
      </c>
      <c r="Z18" s="172">
        <f t="shared" si="10"/>
        <v>0.18938288019914506</v>
      </c>
      <c r="AA18" s="28">
        <v>61</v>
      </c>
      <c r="AB18" s="197">
        <f t="shared" si="11"/>
        <v>-0.99367560598316895</v>
      </c>
      <c r="AC18" s="8">
        <v>39</v>
      </c>
      <c r="AD18" s="172">
        <f t="shared" si="12"/>
        <v>-0.13326943421421331</v>
      </c>
      <c r="AE18" s="28">
        <v>55</v>
      </c>
      <c r="AF18" s="197">
        <f t="shared" si="13"/>
        <v>0.2431582659347048</v>
      </c>
      <c r="AG18" s="8">
        <v>62</v>
      </c>
      <c r="AH18" s="172">
        <f t="shared" si="14"/>
        <v>0.67336135181918255</v>
      </c>
      <c r="AI18" s="28">
        <v>70</v>
      </c>
      <c r="AJ18" s="197">
        <f t="shared" si="15"/>
        <v>-0.40214636289201194</v>
      </c>
      <c r="AK18" s="8">
        <v>50</v>
      </c>
      <c r="AL18" s="172">
        <f t="shared" si="16"/>
        <v>1.7488690665303772</v>
      </c>
      <c r="AM18" s="28">
        <v>90</v>
      </c>
      <c r="AN18" s="197">
        <f t="shared" si="17"/>
        <v>0.67336135181918255</v>
      </c>
      <c r="AO18" s="8">
        <v>70</v>
      </c>
      <c r="AP18" s="172">
        <f t="shared" si="18"/>
        <v>0.61958596608362282</v>
      </c>
      <c r="AQ18" s="28">
        <v>69</v>
      </c>
      <c r="AR18" s="197">
        <f t="shared" si="19"/>
        <v>-0.93990022024760922</v>
      </c>
      <c r="AS18" s="8">
        <v>40</v>
      </c>
      <c r="AT18" s="210">
        <f t="shared" si="20"/>
        <v>-0.93990022024760922</v>
      </c>
      <c r="AU18" s="106">
        <v>40</v>
      </c>
      <c r="AV18" s="92">
        <f>'Exp_3 (Ann)'!Y18</f>
        <v>57.478260869565219</v>
      </c>
      <c r="AW18" s="79">
        <f>'Exp_3 (Ann)'!Z18</f>
        <v>18.595868468847375</v>
      </c>
    </row>
    <row r="19" spans="1:49" x14ac:dyDescent="0.2">
      <c r="A19" s="181" t="str">
        <f>'Exp_3 (All)'!A19</f>
        <v>ParkJoy_12_PckErr3</v>
      </c>
      <c r="B19" s="172">
        <f t="shared" si="21"/>
        <v>-2.0179199613778009</v>
      </c>
      <c r="C19" s="28">
        <v>30</v>
      </c>
      <c r="D19" s="197">
        <f t="shared" si="21"/>
        <v>0.89313853911869534</v>
      </c>
      <c r="E19" s="9">
        <v>83</v>
      </c>
      <c r="F19" s="172">
        <f t="shared" si="0"/>
        <v>-2.1277712255474803</v>
      </c>
      <c r="G19" s="28">
        <v>28</v>
      </c>
      <c r="H19" s="197">
        <f t="shared" si="1"/>
        <v>-0.37015099883261443</v>
      </c>
      <c r="I19" s="8">
        <v>60</v>
      </c>
      <c r="J19" s="172">
        <f t="shared" si="2"/>
        <v>0.72836164286417671</v>
      </c>
      <c r="K19" s="29">
        <v>80</v>
      </c>
      <c r="L19" s="197">
        <f t="shared" si="3"/>
        <v>1.2776179637125722</v>
      </c>
      <c r="M19" s="8">
        <v>90</v>
      </c>
      <c r="N19" s="172">
        <f t="shared" si="4"/>
        <v>-0.26029973466293532</v>
      </c>
      <c r="O19" s="29">
        <v>62</v>
      </c>
      <c r="P19" s="197">
        <f t="shared" si="5"/>
        <v>0.67343601077933712</v>
      </c>
      <c r="Q19" s="8">
        <v>79</v>
      </c>
      <c r="R19" s="172">
        <f t="shared" si="6"/>
        <v>1.8268742845609678</v>
      </c>
      <c r="S19" s="28">
        <v>100</v>
      </c>
      <c r="T19" s="197">
        <f t="shared" si="7"/>
        <v>0.67343601077933712</v>
      </c>
      <c r="U19" s="8">
        <v>79</v>
      </c>
      <c r="V19" s="172">
        <f t="shared" si="8"/>
        <v>0.12417968993094157</v>
      </c>
      <c r="W19" s="28">
        <v>69</v>
      </c>
      <c r="X19" s="197">
        <f t="shared" si="9"/>
        <v>-0.42507663091745396</v>
      </c>
      <c r="Y19" s="8">
        <v>59</v>
      </c>
      <c r="Z19" s="172">
        <f t="shared" si="10"/>
        <v>0.17910532201578111</v>
      </c>
      <c r="AA19" s="28">
        <v>70</v>
      </c>
      <c r="AB19" s="197">
        <f t="shared" si="11"/>
        <v>-1.523589272614245</v>
      </c>
      <c r="AC19" s="8">
        <v>39</v>
      </c>
      <c r="AD19" s="172">
        <f t="shared" si="12"/>
        <v>-0.69970479134165176</v>
      </c>
      <c r="AE19" s="28">
        <v>54</v>
      </c>
      <c r="AF19" s="197">
        <f t="shared" si="13"/>
        <v>0.56358474660965796</v>
      </c>
      <c r="AG19" s="8">
        <v>77</v>
      </c>
      <c r="AH19" s="172">
        <f t="shared" si="14"/>
        <v>0.17910532201578111</v>
      </c>
      <c r="AI19" s="28">
        <v>70</v>
      </c>
      <c r="AJ19" s="197">
        <f t="shared" si="15"/>
        <v>-0.97433295176584955</v>
      </c>
      <c r="AK19" s="8">
        <v>49</v>
      </c>
      <c r="AL19" s="172">
        <f t="shared" si="16"/>
        <v>0.72836164286417671</v>
      </c>
      <c r="AM19" s="28">
        <v>80</v>
      </c>
      <c r="AN19" s="197">
        <f t="shared" si="17"/>
        <v>0.56358474660965796</v>
      </c>
      <c r="AO19" s="8">
        <v>77</v>
      </c>
      <c r="AP19" s="172">
        <f t="shared" si="18"/>
        <v>-0.37015099883261443</v>
      </c>
      <c r="AQ19" s="28">
        <v>60</v>
      </c>
      <c r="AR19" s="197">
        <f t="shared" si="19"/>
        <v>-0.37015099883261443</v>
      </c>
      <c r="AS19" s="8">
        <v>60</v>
      </c>
      <c r="AT19" s="210">
        <f t="shared" si="20"/>
        <v>0.72836164286417671</v>
      </c>
      <c r="AU19" s="106">
        <v>80</v>
      </c>
      <c r="AV19" s="92">
        <f>'Exp_3 (Ann)'!Y19</f>
        <v>66.739130434782609</v>
      </c>
      <c r="AW19" s="79">
        <f>'Exp_3 (Ann)'!Z19</f>
        <v>18.206435903284174</v>
      </c>
    </row>
    <row r="20" spans="1:49" x14ac:dyDescent="0.2">
      <c r="A20" s="181" t="str">
        <f>'Exp_3 (All)'!A20</f>
        <v>ParkJoy_14_PckErr1</v>
      </c>
      <c r="B20" s="172">
        <f t="shared" si="21"/>
        <v>-2.7484457120356796</v>
      </c>
      <c r="C20" s="28">
        <v>30</v>
      </c>
      <c r="D20" s="197">
        <f t="shared" si="21"/>
        <v>0.12221092570073488</v>
      </c>
      <c r="E20" s="9">
        <v>78</v>
      </c>
      <c r="F20" s="172">
        <f t="shared" si="0"/>
        <v>-0.8944799668309118</v>
      </c>
      <c r="G20" s="28">
        <v>61</v>
      </c>
      <c r="H20" s="197">
        <f t="shared" si="1"/>
        <v>0.12221092570073488</v>
      </c>
      <c r="I20" s="8">
        <v>78</v>
      </c>
      <c r="J20" s="172">
        <f t="shared" si="2"/>
        <v>0.24182161893975213</v>
      </c>
      <c r="K20" s="29">
        <v>80</v>
      </c>
      <c r="L20" s="197">
        <f t="shared" si="3"/>
        <v>1.4379285513299247</v>
      </c>
      <c r="M20" s="8">
        <v>100</v>
      </c>
      <c r="N20" s="172">
        <f t="shared" si="4"/>
        <v>-0.35623184725533413</v>
      </c>
      <c r="O20" s="29">
        <v>70</v>
      </c>
      <c r="P20" s="197">
        <f t="shared" si="5"/>
        <v>-1.4327280864064895</v>
      </c>
      <c r="Q20" s="8">
        <v>52</v>
      </c>
      <c r="R20" s="172">
        <f t="shared" si="6"/>
        <v>0.30162696555926077</v>
      </c>
      <c r="S20" s="28">
        <v>81</v>
      </c>
      <c r="T20" s="197">
        <f t="shared" si="7"/>
        <v>0.18201627232024351</v>
      </c>
      <c r="U20" s="8">
        <v>79</v>
      </c>
      <c r="V20" s="172">
        <f t="shared" si="8"/>
        <v>0.18201627232024351</v>
      </c>
      <c r="W20" s="28">
        <v>79</v>
      </c>
      <c r="X20" s="197">
        <f t="shared" si="9"/>
        <v>1.4379285513299247</v>
      </c>
      <c r="Y20" s="8">
        <v>100</v>
      </c>
      <c r="Z20" s="172">
        <f t="shared" si="10"/>
        <v>-0.47584254049435143</v>
      </c>
      <c r="AA20" s="28">
        <v>68</v>
      </c>
      <c r="AB20" s="197">
        <f t="shared" si="11"/>
        <v>-0.8944799668309118</v>
      </c>
      <c r="AC20" s="8">
        <v>61</v>
      </c>
      <c r="AD20" s="172">
        <f t="shared" si="12"/>
        <v>0.12221092570073488</v>
      </c>
      <c r="AE20" s="28">
        <v>78</v>
      </c>
      <c r="AF20" s="197">
        <f t="shared" si="13"/>
        <v>-0.95428531345042045</v>
      </c>
      <c r="AG20" s="8">
        <v>60</v>
      </c>
      <c r="AH20" s="172">
        <f t="shared" si="14"/>
        <v>-0.35623184725533413</v>
      </c>
      <c r="AI20" s="28">
        <v>70</v>
      </c>
      <c r="AJ20" s="197">
        <f t="shared" si="15"/>
        <v>-0.41603719387484278</v>
      </c>
      <c r="AK20" s="8">
        <v>69</v>
      </c>
      <c r="AL20" s="172">
        <f t="shared" si="16"/>
        <v>0.78006973851532979</v>
      </c>
      <c r="AM20" s="28">
        <v>89</v>
      </c>
      <c r="AN20" s="197">
        <f t="shared" si="17"/>
        <v>1.1987071648518901</v>
      </c>
      <c r="AO20" s="8">
        <v>96</v>
      </c>
      <c r="AP20" s="172">
        <f t="shared" si="18"/>
        <v>0.83987508513483844</v>
      </c>
      <c r="AQ20" s="28">
        <v>90</v>
      </c>
      <c r="AR20" s="197">
        <f t="shared" si="19"/>
        <v>1.4379285513299247</v>
      </c>
      <c r="AS20" s="8">
        <v>100</v>
      </c>
      <c r="AT20" s="210">
        <f t="shared" si="20"/>
        <v>0.12221092570073488</v>
      </c>
      <c r="AU20" s="106">
        <v>78</v>
      </c>
      <c r="AV20" s="92">
        <f>'Exp_3 (Ann)'!Y20</f>
        <v>75.956521739130437</v>
      </c>
      <c r="AW20" s="79">
        <f>'Exp_3 (Ann)'!Z20</f>
        <v>16.720913037460733</v>
      </c>
    </row>
    <row r="21" spans="1:49" x14ac:dyDescent="0.2">
      <c r="A21" s="181" t="str">
        <f>'Exp_3 (All)'!A21</f>
        <v>ParkJoy_14_PckErr3</v>
      </c>
      <c r="B21" s="172">
        <f t="shared" si="21"/>
        <v>-1.044874800947823</v>
      </c>
      <c r="C21" s="28">
        <v>69</v>
      </c>
      <c r="D21" s="197">
        <f t="shared" si="21"/>
        <v>1.3232538537550889</v>
      </c>
      <c r="E21" s="9">
        <v>96</v>
      </c>
      <c r="F21" s="172">
        <f t="shared" si="0"/>
        <v>-0.95716633225512271</v>
      </c>
      <c r="G21" s="28">
        <v>70</v>
      </c>
      <c r="H21" s="197">
        <f t="shared" si="1"/>
        <v>-0.25549858271351911</v>
      </c>
      <c r="I21" s="8">
        <v>78</v>
      </c>
      <c r="J21" s="172">
        <f t="shared" si="2"/>
        <v>1.2355453850623885</v>
      </c>
      <c r="K21" s="29">
        <v>95</v>
      </c>
      <c r="L21" s="197">
        <f t="shared" si="3"/>
        <v>1.6740877285258906</v>
      </c>
      <c r="M21" s="8">
        <v>100</v>
      </c>
      <c r="N21" s="172">
        <f t="shared" si="4"/>
        <v>-0.86945786356242227</v>
      </c>
      <c r="O21" s="29">
        <v>71</v>
      </c>
      <c r="P21" s="197">
        <f t="shared" si="5"/>
        <v>7.6268233645822138E-3</v>
      </c>
      <c r="Q21" s="8">
        <v>81</v>
      </c>
      <c r="R21" s="172">
        <f t="shared" si="6"/>
        <v>-0.78174939486972184</v>
      </c>
      <c r="S21" s="28">
        <v>72</v>
      </c>
      <c r="T21" s="197">
        <f t="shared" si="7"/>
        <v>0.88471151029158668</v>
      </c>
      <c r="U21" s="8">
        <v>91</v>
      </c>
      <c r="V21" s="172">
        <f t="shared" si="8"/>
        <v>0.27075222944268357</v>
      </c>
      <c r="W21" s="28">
        <v>84</v>
      </c>
      <c r="X21" s="197">
        <f t="shared" si="9"/>
        <v>-0.95716633225512271</v>
      </c>
      <c r="Y21" s="8">
        <v>70</v>
      </c>
      <c r="Z21" s="172">
        <f t="shared" si="10"/>
        <v>-0.25549858271351911</v>
      </c>
      <c r="AA21" s="28">
        <v>78</v>
      </c>
      <c r="AB21" s="197">
        <f t="shared" si="11"/>
        <v>-1.8342510191821271</v>
      </c>
      <c r="AC21" s="8">
        <v>60</v>
      </c>
      <c r="AD21" s="172">
        <f t="shared" si="12"/>
        <v>1.0601284476769877</v>
      </c>
      <c r="AE21" s="28">
        <v>93</v>
      </c>
      <c r="AF21" s="197">
        <f t="shared" si="13"/>
        <v>-0.78174939486972184</v>
      </c>
      <c r="AG21" s="8">
        <v>72</v>
      </c>
      <c r="AH21" s="172">
        <f t="shared" si="14"/>
        <v>0.44616916682808444</v>
      </c>
      <c r="AI21" s="28">
        <v>86</v>
      </c>
      <c r="AJ21" s="197">
        <f t="shared" si="15"/>
        <v>-8.0081645328118234E-2</v>
      </c>
      <c r="AK21" s="8">
        <v>80</v>
      </c>
      <c r="AL21" s="172">
        <f t="shared" si="16"/>
        <v>1.0601284476769877</v>
      </c>
      <c r="AM21" s="28">
        <v>93</v>
      </c>
      <c r="AN21" s="197">
        <f t="shared" si="17"/>
        <v>0.70929457290618581</v>
      </c>
      <c r="AO21" s="8">
        <v>89</v>
      </c>
      <c r="AP21" s="172">
        <f t="shared" si="18"/>
        <v>-1.044874800947823</v>
      </c>
      <c r="AQ21" s="28">
        <v>69</v>
      </c>
      <c r="AR21" s="197">
        <f t="shared" si="19"/>
        <v>-1.044874800947823</v>
      </c>
      <c r="AS21" s="8">
        <v>69</v>
      </c>
      <c r="AT21" s="210">
        <f t="shared" si="20"/>
        <v>1.2355453850623885</v>
      </c>
      <c r="AU21" s="106">
        <v>95</v>
      </c>
      <c r="AV21" s="92">
        <f>'Exp_3 (Ann)'!Y21</f>
        <v>80.913043478260875</v>
      </c>
      <c r="AW21" s="79">
        <f>'Exp_3 (Ann)'!Z21</f>
        <v>11.401407582472423</v>
      </c>
    </row>
    <row r="22" spans="1:49" x14ac:dyDescent="0.2">
      <c r="A22" s="181" t="str">
        <f>'Exp_3 (All)'!A22</f>
        <v>ParkJoy_15_PckErr1</v>
      </c>
      <c r="B22" s="172">
        <f t="shared" si="21"/>
        <v>-2.9432746430412453</v>
      </c>
      <c r="C22" s="28">
        <v>40</v>
      </c>
      <c r="D22" s="197">
        <f t="shared" si="21"/>
        <v>0.17908049839897688</v>
      </c>
      <c r="E22" s="9">
        <v>87</v>
      </c>
      <c r="F22" s="172">
        <f t="shared" si="0"/>
        <v>-2.2789437618837516</v>
      </c>
      <c r="G22" s="28">
        <v>50</v>
      </c>
      <c r="H22" s="197">
        <f t="shared" si="1"/>
        <v>0.31194667463047571</v>
      </c>
      <c r="I22" s="8">
        <v>89</v>
      </c>
      <c r="J22" s="172">
        <f t="shared" si="2"/>
        <v>0.71054520332497217</v>
      </c>
      <c r="K22" s="29">
        <v>95</v>
      </c>
      <c r="L22" s="197">
        <f t="shared" si="3"/>
        <v>-0.35238420652701841</v>
      </c>
      <c r="M22" s="8">
        <v>79</v>
      </c>
      <c r="N22" s="172">
        <f t="shared" si="4"/>
        <v>-0.35238420652701841</v>
      </c>
      <c r="O22" s="29">
        <v>79</v>
      </c>
      <c r="P22" s="197">
        <f t="shared" si="5"/>
        <v>-0.21951803029551958</v>
      </c>
      <c r="Q22" s="8">
        <v>81</v>
      </c>
      <c r="R22" s="172">
        <f t="shared" si="6"/>
        <v>0.51124593897772397</v>
      </c>
      <c r="S22" s="28">
        <v>92</v>
      </c>
      <c r="T22" s="197">
        <f t="shared" si="7"/>
        <v>0.31194667463047571</v>
      </c>
      <c r="U22" s="8">
        <v>89</v>
      </c>
      <c r="V22" s="172">
        <f t="shared" si="8"/>
        <v>0.44481285086197453</v>
      </c>
      <c r="W22" s="28">
        <v>91</v>
      </c>
      <c r="X22" s="197">
        <f t="shared" si="9"/>
        <v>1.0427106439037193</v>
      </c>
      <c r="Y22" s="8">
        <v>100</v>
      </c>
      <c r="Z22" s="172">
        <f t="shared" si="10"/>
        <v>-1.3488805282632597</v>
      </c>
      <c r="AA22" s="28">
        <v>64</v>
      </c>
      <c r="AB22" s="197">
        <f t="shared" si="11"/>
        <v>-0.35238420652701841</v>
      </c>
      <c r="AC22" s="8">
        <v>79</v>
      </c>
      <c r="AD22" s="172">
        <f t="shared" si="12"/>
        <v>-0.15308494217977017</v>
      </c>
      <c r="AE22" s="28">
        <v>82</v>
      </c>
      <c r="AF22" s="197">
        <f t="shared" si="13"/>
        <v>0.31194667463047571</v>
      </c>
      <c r="AG22" s="8">
        <v>89</v>
      </c>
      <c r="AH22" s="172">
        <f t="shared" si="14"/>
        <v>0.51124593897772397</v>
      </c>
      <c r="AI22" s="28">
        <v>92</v>
      </c>
      <c r="AJ22" s="197">
        <f t="shared" si="15"/>
        <v>0.37837976274622515</v>
      </c>
      <c r="AK22" s="8">
        <v>90</v>
      </c>
      <c r="AL22" s="172">
        <f t="shared" si="16"/>
        <v>0.90984446767222038</v>
      </c>
      <c r="AM22" s="28">
        <v>98</v>
      </c>
      <c r="AN22" s="197">
        <f t="shared" si="17"/>
        <v>0.31194667463047571</v>
      </c>
      <c r="AO22" s="8">
        <v>89</v>
      </c>
      <c r="AP22" s="172">
        <f t="shared" si="18"/>
        <v>1.0427106439037193</v>
      </c>
      <c r="AQ22" s="28">
        <v>100</v>
      </c>
      <c r="AR22" s="197">
        <f t="shared" si="19"/>
        <v>1.0427106439037193</v>
      </c>
      <c r="AS22" s="8">
        <v>100</v>
      </c>
      <c r="AT22" s="210">
        <f t="shared" si="20"/>
        <v>-2.0218765948271353E-2</v>
      </c>
      <c r="AU22" s="106">
        <v>84</v>
      </c>
      <c r="AV22" s="92">
        <f>'Exp_3 (Ann)'!Y22</f>
        <v>84.304347826086953</v>
      </c>
      <c r="AW22" s="79">
        <f>'Exp_3 (Ann)'!Z22</f>
        <v>15.052739957800158</v>
      </c>
    </row>
    <row r="23" spans="1:49" x14ac:dyDescent="0.2">
      <c r="A23" s="181" t="str">
        <f>'Exp_3 (All)'!A23</f>
        <v>ParkJoy_15_PckErr3</v>
      </c>
      <c r="B23" s="172">
        <f t="shared" si="21"/>
        <v>-3.0399656721375448</v>
      </c>
      <c r="C23" s="28">
        <v>40</v>
      </c>
      <c r="D23" s="197">
        <f t="shared" si="21"/>
        <v>0.50987638199949736</v>
      </c>
      <c r="E23" s="9">
        <v>96</v>
      </c>
      <c r="F23" s="172">
        <f t="shared" si="0"/>
        <v>-1.2016546083880051</v>
      </c>
      <c r="G23" s="28">
        <v>69</v>
      </c>
      <c r="H23" s="197">
        <f t="shared" si="1"/>
        <v>0.12953616191338571</v>
      </c>
      <c r="I23" s="8">
        <v>90</v>
      </c>
      <c r="J23" s="172">
        <f t="shared" si="2"/>
        <v>0.76343652872357182</v>
      </c>
      <c r="K23" s="29">
        <v>100</v>
      </c>
      <c r="L23" s="197">
        <f t="shared" si="3"/>
        <v>0.76343652872357182</v>
      </c>
      <c r="M23" s="8">
        <v>100</v>
      </c>
      <c r="N23" s="172">
        <f t="shared" si="4"/>
        <v>-1.1382645717069866</v>
      </c>
      <c r="O23" s="29">
        <v>70</v>
      </c>
      <c r="P23" s="197">
        <f t="shared" si="5"/>
        <v>0.57326641868051598</v>
      </c>
      <c r="Q23" s="8">
        <v>97</v>
      </c>
      <c r="R23" s="172">
        <f t="shared" si="6"/>
        <v>0.76343652872357182</v>
      </c>
      <c r="S23" s="28">
        <v>100</v>
      </c>
      <c r="T23" s="197">
        <f t="shared" si="7"/>
        <v>-1.1382645717069866</v>
      </c>
      <c r="U23" s="8">
        <v>70</v>
      </c>
      <c r="V23" s="172">
        <f t="shared" si="8"/>
        <v>0.7000464920425532</v>
      </c>
      <c r="W23" s="28">
        <v>99</v>
      </c>
      <c r="X23" s="197">
        <f t="shared" si="9"/>
        <v>0.76343652872357182</v>
      </c>
      <c r="Y23" s="8">
        <v>100</v>
      </c>
      <c r="Z23" s="172">
        <f t="shared" si="10"/>
        <v>-1.2016546083880051</v>
      </c>
      <c r="AA23" s="28">
        <v>69</v>
      </c>
      <c r="AB23" s="197">
        <f t="shared" si="11"/>
        <v>-0.56775424157781906</v>
      </c>
      <c r="AC23" s="8">
        <v>79</v>
      </c>
      <c r="AD23" s="172">
        <f t="shared" si="12"/>
        <v>0.50987638199949736</v>
      </c>
      <c r="AE23" s="28">
        <v>96</v>
      </c>
      <c r="AF23" s="197">
        <f t="shared" si="13"/>
        <v>-0.56775424157781906</v>
      </c>
      <c r="AG23" s="8">
        <v>79</v>
      </c>
      <c r="AH23" s="172">
        <f t="shared" si="14"/>
        <v>0.76343652872357182</v>
      </c>
      <c r="AI23" s="28">
        <v>100</v>
      </c>
      <c r="AJ23" s="197">
        <f t="shared" si="15"/>
        <v>-0.50436420489680045</v>
      </c>
      <c r="AK23" s="8">
        <v>80</v>
      </c>
      <c r="AL23" s="172">
        <f t="shared" si="16"/>
        <v>0.50987638199949736</v>
      </c>
      <c r="AM23" s="28">
        <v>96</v>
      </c>
      <c r="AN23" s="197">
        <f t="shared" si="17"/>
        <v>0.76343652872357182</v>
      </c>
      <c r="AO23" s="8">
        <v>100</v>
      </c>
      <c r="AP23" s="172">
        <f t="shared" si="18"/>
        <v>0.76343652872357182</v>
      </c>
      <c r="AQ23" s="28">
        <v>100</v>
      </c>
      <c r="AR23" s="197">
        <f t="shared" si="19"/>
        <v>0.76343652872357182</v>
      </c>
      <c r="AS23" s="8">
        <v>100</v>
      </c>
      <c r="AT23" s="210">
        <f t="shared" si="20"/>
        <v>0.31970627195644152</v>
      </c>
      <c r="AU23" s="106">
        <v>93</v>
      </c>
      <c r="AV23" s="92">
        <f>'Exp_3 (Ann)'!Y23</f>
        <v>87.956521739130437</v>
      </c>
      <c r="AW23" s="79">
        <f>'Exp_3 (Ann)'!Z23</f>
        <v>15.775349760910267</v>
      </c>
    </row>
    <row r="24" spans="1:49" x14ac:dyDescent="0.2">
      <c r="A24" s="181" t="str">
        <f>'Exp_3 (All)'!A24</f>
        <v>IntoTree_0</v>
      </c>
      <c r="B24" s="172">
        <f t="shared" si="21"/>
        <v>-0.30182330673526991</v>
      </c>
      <c r="C24" s="28">
        <v>0</v>
      </c>
      <c r="D24" s="197">
        <f t="shared" si="21"/>
        <v>3.1691447207203347</v>
      </c>
      <c r="E24" s="9">
        <v>8</v>
      </c>
      <c r="F24" s="172">
        <f t="shared" si="0"/>
        <v>3.1691447207203347</v>
      </c>
      <c r="G24" s="28">
        <v>8</v>
      </c>
      <c r="H24" s="197">
        <f t="shared" si="1"/>
        <v>-0.30182330673526991</v>
      </c>
      <c r="I24" s="8">
        <v>0</v>
      </c>
      <c r="J24" s="172">
        <f t="shared" si="2"/>
        <v>-0.30182330673526991</v>
      </c>
      <c r="K24" s="29">
        <v>0</v>
      </c>
      <c r="L24" s="197">
        <f t="shared" si="3"/>
        <v>-0.30182330673526991</v>
      </c>
      <c r="M24" s="8">
        <v>0</v>
      </c>
      <c r="N24" s="172">
        <f t="shared" si="4"/>
        <v>-0.30182330673526991</v>
      </c>
      <c r="O24" s="29">
        <v>0</v>
      </c>
      <c r="P24" s="197">
        <f t="shared" si="5"/>
        <v>-0.30182330673526991</v>
      </c>
      <c r="Q24" s="8">
        <v>0</v>
      </c>
      <c r="R24" s="172">
        <f t="shared" si="6"/>
        <v>-0.30182330673526991</v>
      </c>
      <c r="S24" s="28">
        <v>0</v>
      </c>
      <c r="T24" s="197">
        <f t="shared" si="7"/>
        <v>-0.30182330673526991</v>
      </c>
      <c r="U24" s="8">
        <v>0</v>
      </c>
      <c r="V24" s="172">
        <f t="shared" si="8"/>
        <v>-0.30182330673526991</v>
      </c>
      <c r="W24" s="28">
        <v>0</v>
      </c>
      <c r="X24" s="197">
        <f t="shared" si="9"/>
        <v>-0.30182330673526991</v>
      </c>
      <c r="Y24" s="8">
        <v>0</v>
      </c>
      <c r="Z24" s="172">
        <f t="shared" si="10"/>
        <v>-0.30182330673526991</v>
      </c>
      <c r="AA24" s="28">
        <v>0</v>
      </c>
      <c r="AB24" s="197">
        <f t="shared" si="11"/>
        <v>-0.30182330673526991</v>
      </c>
      <c r="AC24" s="8">
        <v>0</v>
      </c>
      <c r="AD24" s="172">
        <f t="shared" si="12"/>
        <v>-0.30182330673526991</v>
      </c>
      <c r="AE24" s="28">
        <v>0</v>
      </c>
      <c r="AF24" s="197">
        <f t="shared" si="13"/>
        <v>-0.30182330673526991</v>
      </c>
      <c r="AG24" s="8">
        <v>0</v>
      </c>
      <c r="AH24" s="172">
        <f t="shared" si="14"/>
        <v>-0.30182330673526991</v>
      </c>
      <c r="AI24" s="28">
        <v>0</v>
      </c>
      <c r="AJ24" s="197">
        <f t="shared" si="15"/>
        <v>-0.30182330673526991</v>
      </c>
      <c r="AK24" s="8">
        <v>0</v>
      </c>
      <c r="AL24" s="172">
        <f t="shared" si="16"/>
        <v>-0.30182330673526991</v>
      </c>
      <c r="AM24" s="28">
        <v>0</v>
      </c>
      <c r="AN24" s="197">
        <f t="shared" si="17"/>
        <v>-0.30182330673526991</v>
      </c>
      <c r="AO24" s="8">
        <v>0</v>
      </c>
      <c r="AP24" s="172">
        <f t="shared" si="18"/>
        <v>-0.30182330673526991</v>
      </c>
      <c r="AQ24" s="28">
        <v>0</v>
      </c>
      <c r="AR24" s="197">
        <f t="shared" si="19"/>
        <v>-0.30182330673526991</v>
      </c>
      <c r="AS24" s="8">
        <v>0</v>
      </c>
      <c r="AT24" s="210">
        <f t="shared" si="20"/>
        <v>-0.30182330673526991</v>
      </c>
      <c r="AU24" s="106">
        <v>0</v>
      </c>
      <c r="AV24" s="92">
        <f>'Exp_3 (Ann)'!Y24</f>
        <v>0.69565217391304346</v>
      </c>
      <c r="AW24" s="79">
        <f>'Exp_3 (Ann)'!Z24</f>
        <v>2.304832524160243</v>
      </c>
    </row>
    <row r="25" spans="1:49" x14ac:dyDescent="0.2">
      <c r="A25" s="181" t="str">
        <f>'Exp_3 (All)'!A25</f>
        <v>IntoTree_3</v>
      </c>
      <c r="B25" s="172">
        <f t="shared" si="21"/>
        <v>-1.0047612716031169</v>
      </c>
      <c r="C25" s="28">
        <v>10</v>
      </c>
      <c r="D25" s="197">
        <f t="shared" si="21"/>
        <v>-1.2754436639530049</v>
      </c>
      <c r="E25" s="9">
        <v>2</v>
      </c>
      <c r="F25" s="172">
        <f t="shared" si="0"/>
        <v>-1.1739377668217967</v>
      </c>
      <c r="G25" s="28">
        <v>5</v>
      </c>
      <c r="H25" s="197">
        <f t="shared" si="1"/>
        <v>1.2960390633709309</v>
      </c>
      <c r="I25" s="8">
        <v>78</v>
      </c>
      <c r="J25" s="172">
        <f t="shared" si="2"/>
        <v>0.687003680583683</v>
      </c>
      <c r="K25" s="29">
        <v>60</v>
      </c>
      <c r="L25" s="197">
        <f t="shared" si="3"/>
        <v>2.040415642333123</v>
      </c>
      <c r="M25" s="8">
        <v>100</v>
      </c>
      <c r="N25" s="172">
        <f t="shared" si="4"/>
        <v>-0.8694200754281729</v>
      </c>
      <c r="O25" s="29">
        <v>14</v>
      </c>
      <c r="P25" s="197">
        <f t="shared" si="5"/>
        <v>1.093027269108515</v>
      </c>
      <c r="Q25" s="8">
        <v>72</v>
      </c>
      <c r="R25" s="172">
        <f t="shared" si="6"/>
        <v>1.0253566710210429</v>
      </c>
      <c r="S25" s="28">
        <v>70</v>
      </c>
      <c r="T25" s="197">
        <f t="shared" si="7"/>
        <v>4.4132998752699021E-2</v>
      </c>
      <c r="U25" s="8">
        <v>41</v>
      </c>
      <c r="V25" s="172">
        <f t="shared" si="8"/>
        <v>-0.32805529072839695</v>
      </c>
      <c r="W25" s="28">
        <v>30</v>
      </c>
      <c r="X25" s="197">
        <f t="shared" si="9"/>
        <v>-0.6664082811657569</v>
      </c>
      <c r="Y25" s="8">
        <v>20</v>
      </c>
      <c r="Z25" s="172">
        <f t="shared" si="10"/>
        <v>0.21330949397137899</v>
      </c>
      <c r="AA25" s="28">
        <v>46</v>
      </c>
      <c r="AB25" s="197">
        <f t="shared" si="11"/>
        <v>-0.70024358020949284</v>
      </c>
      <c r="AC25" s="8">
        <v>19</v>
      </c>
      <c r="AD25" s="172">
        <f t="shared" si="12"/>
        <v>-1.0724318696905888</v>
      </c>
      <c r="AE25" s="28">
        <v>8</v>
      </c>
      <c r="AF25" s="197">
        <f t="shared" si="13"/>
        <v>0.483991886321267</v>
      </c>
      <c r="AG25" s="8">
        <v>54</v>
      </c>
      <c r="AH25" s="172">
        <f t="shared" si="14"/>
        <v>1.0591919700647789</v>
      </c>
      <c r="AI25" s="28">
        <v>71</v>
      </c>
      <c r="AJ25" s="197">
        <f t="shared" si="15"/>
        <v>-1.3431142620404768</v>
      </c>
      <c r="AK25" s="8">
        <v>0</v>
      </c>
      <c r="AL25" s="172">
        <f t="shared" si="16"/>
        <v>-2.3537599334772973E-2</v>
      </c>
      <c r="AM25" s="28">
        <v>39</v>
      </c>
      <c r="AN25" s="197">
        <f t="shared" si="17"/>
        <v>1.3298743624146669</v>
      </c>
      <c r="AO25" s="8">
        <v>79</v>
      </c>
      <c r="AP25" s="172">
        <f t="shared" si="18"/>
        <v>1.0297699708963024E-2</v>
      </c>
      <c r="AQ25" s="28">
        <v>40</v>
      </c>
      <c r="AR25" s="197">
        <f t="shared" si="19"/>
        <v>0.34865069014632299</v>
      </c>
      <c r="AS25" s="8">
        <v>50</v>
      </c>
      <c r="AT25" s="210">
        <f t="shared" si="20"/>
        <v>-1.1739377668217967</v>
      </c>
      <c r="AU25" s="106">
        <v>5</v>
      </c>
      <c r="AV25" s="92">
        <f>'Exp_3 (Ann)'!Y25</f>
        <v>39.695652173913047</v>
      </c>
      <c r="AW25" s="79">
        <f>'Exp_3 (Ann)'!Z25</f>
        <v>29.554933110163606</v>
      </c>
    </row>
    <row r="26" spans="1:49" x14ac:dyDescent="0.2">
      <c r="A26" s="181" t="str">
        <f>'Exp_3 (All)'!A26</f>
        <v>IntoTree_12</v>
      </c>
      <c r="B26" s="172">
        <f t="shared" si="21"/>
        <v>-0.29486761462294592</v>
      </c>
      <c r="C26" s="28">
        <v>39</v>
      </c>
      <c r="D26" s="197">
        <f t="shared" si="21"/>
        <v>-1.5427473597072536</v>
      </c>
      <c r="E26" s="9">
        <v>16</v>
      </c>
      <c r="F26" s="172">
        <f t="shared" si="0"/>
        <v>-0.40337889680419003</v>
      </c>
      <c r="G26" s="28">
        <v>37</v>
      </c>
      <c r="H26" s="197">
        <f t="shared" si="1"/>
        <v>1.3328016180957165</v>
      </c>
      <c r="I26" s="8">
        <v>69</v>
      </c>
      <c r="J26" s="172">
        <f t="shared" si="2"/>
        <v>0.6274782839176295</v>
      </c>
      <c r="K26" s="29">
        <v>56</v>
      </c>
      <c r="L26" s="197">
        <f t="shared" si="3"/>
        <v>0.30194443737389698</v>
      </c>
      <c r="M26" s="8">
        <v>50</v>
      </c>
      <c r="N26" s="172">
        <f t="shared" si="4"/>
        <v>-0.72891274334792255</v>
      </c>
      <c r="O26" s="29">
        <v>31</v>
      </c>
      <c r="P26" s="197">
        <f t="shared" si="5"/>
        <v>1.4413129002769607</v>
      </c>
      <c r="Q26" s="8">
        <v>71</v>
      </c>
      <c r="R26" s="172">
        <f t="shared" si="6"/>
        <v>0.89875648937073982</v>
      </c>
      <c r="S26" s="28">
        <v>61</v>
      </c>
      <c r="T26" s="197">
        <f t="shared" si="7"/>
        <v>0.30194443737389698</v>
      </c>
      <c r="U26" s="8">
        <v>50</v>
      </c>
      <c r="V26" s="172">
        <f t="shared" si="8"/>
        <v>1.3328016180957165</v>
      </c>
      <c r="W26" s="28">
        <v>69</v>
      </c>
      <c r="X26" s="197">
        <f t="shared" si="9"/>
        <v>-0.78316838443854464</v>
      </c>
      <c r="Y26" s="8">
        <v>30</v>
      </c>
      <c r="Z26" s="172">
        <f t="shared" si="10"/>
        <v>-0.62040146116667838</v>
      </c>
      <c r="AA26" s="28">
        <v>33</v>
      </c>
      <c r="AB26" s="197">
        <f t="shared" si="11"/>
        <v>-1.3799804364353874</v>
      </c>
      <c r="AC26" s="8">
        <v>19</v>
      </c>
      <c r="AD26" s="172">
        <f t="shared" si="12"/>
        <v>-0.40337889680419003</v>
      </c>
      <c r="AE26" s="28">
        <v>37</v>
      </c>
      <c r="AF26" s="197">
        <f t="shared" si="13"/>
        <v>0.89875648937073982</v>
      </c>
      <c r="AG26" s="8">
        <v>61</v>
      </c>
      <c r="AH26" s="172">
        <f t="shared" si="14"/>
        <v>-0.24061197353232383</v>
      </c>
      <c r="AI26" s="28">
        <v>40</v>
      </c>
      <c r="AJ26" s="197">
        <f t="shared" si="15"/>
        <v>-1.3257247953447655</v>
      </c>
      <c r="AK26" s="8">
        <v>20</v>
      </c>
      <c r="AL26" s="172">
        <f t="shared" si="16"/>
        <v>0.57322264282700741</v>
      </c>
      <c r="AM26" s="28">
        <v>55</v>
      </c>
      <c r="AN26" s="197">
        <f t="shared" si="17"/>
        <v>1.4955685413675828</v>
      </c>
      <c r="AO26" s="8">
        <v>72</v>
      </c>
      <c r="AP26" s="172">
        <f t="shared" si="18"/>
        <v>-1.8682812062509861</v>
      </c>
      <c r="AQ26" s="28">
        <v>10</v>
      </c>
      <c r="AR26" s="197">
        <f t="shared" si="19"/>
        <v>0.24768879628327489</v>
      </c>
      <c r="AS26" s="8">
        <v>49</v>
      </c>
      <c r="AT26" s="210">
        <f t="shared" si="20"/>
        <v>0.13917751410203075</v>
      </c>
      <c r="AU26" s="106">
        <v>47</v>
      </c>
      <c r="AV26" s="92">
        <f>'Exp_3 (Ann)'!Y26</f>
        <v>44.434782608695649</v>
      </c>
      <c r="AW26" s="79">
        <f>'Exp_3 (Ann)'!Z26</f>
        <v>18.431263181089697</v>
      </c>
    </row>
    <row r="27" spans="1:49" x14ac:dyDescent="0.2">
      <c r="A27" s="181" t="str">
        <f>'Exp_3 (All)'!A27</f>
        <v>IntoTree_0_PckErr3</v>
      </c>
      <c r="B27" s="172">
        <f t="shared" si="21"/>
        <v>-1.1861902575271257</v>
      </c>
      <c r="C27" s="28">
        <v>19</v>
      </c>
      <c r="D27" s="197">
        <f t="shared" si="21"/>
        <v>0.95131782761790862</v>
      </c>
      <c r="E27" s="9">
        <v>74</v>
      </c>
      <c r="F27" s="172">
        <f t="shared" si="0"/>
        <v>-0.91414377396321223</v>
      </c>
      <c r="G27" s="28">
        <v>26</v>
      </c>
      <c r="H27" s="197">
        <f t="shared" si="1"/>
        <v>0.83472647751908857</v>
      </c>
      <c r="I27" s="8">
        <v>71</v>
      </c>
      <c r="J27" s="172">
        <f t="shared" si="2"/>
        <v>-1.1473264741608524</v>
      </c>
      <c r="K27" s="29">
        <v>20</v>
      </c>
      <c r="L27" s="197">
        <f t="shared" si="3"/>
        <v>1.9617761951410158</v>
      </c>
      <c r="M27" s="8">
        <v>100</v>
      </c>
      <c r="N27" s="172">
        <f t="shared" si="4"/>
        <v>-0.64209729039929875</v>
      </c>
      <c r="O27" s="29">
        <v>33</v>
      </c>
      <c r="P27" s="197">
        <f t="shared" si="5"/>
        <v>-0.21459567337029192</v>
      </c>
      <c r="Q27" s="8">
        <v>44</v>
      </c>
      <c r="R27" s="172">
        <f t="shared" si="6"/>
        <v>1.9617761951410158</v>
      </c>
      <c r="S27" s="28">
        <v>100</v>
      </c>
      <c r="T27" s="197">
        <f t="shared" si="7"/>
        <v>-0.75868864049811879</v>
      </c>
      <c r="U27" s="8">
        <v>30</v>
      </c>
      <c r="V27" s="172">
        <f t="shared" si="8"/>
        <v>-1.3027816076259457</v>
      </c>
      <c r="W27" s="28">
        <v>16</v>
      </c>
      <c r="X27" s="197">
        <f t="shared" si="9"/>
        <v>0.79586269415281519</v>
      </c>
      <c r="Y27" s="8">
        <v>70</v>
      </c>
      <c r="Z27" s="172">
        <f t="shared" si="10"/>
        <v>0.40722486049008166</v>
      </c>
      <c r="AA27" s="28">
        <v>60</v>
      </c>
      <c r="AB27" s="197">
        <f t="shared" si="11"/>
        <v>-1.1861902575271257</v>
      </c>
      <c r="AC27" s="8">
        <v>19</v>
      </c>
      <c r="AD27" s="172">
        <f t="shared" si="12"/>
        <v>1.6508659282108289</v>
      </c>
      <c r="AE27" s="28">
        <v>92</v>
      </c>
      <c r="AF27" s="197">
        <f t="shared" si="13"/>
        <v>0.40722486049008166</v>
      </c>
      <c r="AG27" s="8">
        <v>60</v>
      </c>
      <c r="AH27" s="172">
        <f t="shared" si="14"/>
        <v>-0.44777837356793204</v>
      </c>
      <c r="AI27" s="28">
        <v>38</v>
      </c>
      <c r="AJ27" s="197">
        <f t="shared" si="15"/>
        <v>-0.79755242386439218</v>
      </c>
      <c r="AK27" s="8">
        <v>29</v>
      </c>
      <c r="AL27" s="172">
        <f t="shared" si="16"/>
        <v>0.25176972702498829</v>
      </c>
      <c r="AM27" s="28">
        <v>56</v>
      </c>
      <c r="AN27" s="197">
        <f t="shared" si="17"/>
        <v>-0.44777837356793204</v>
      </c>
      <c r="AO27" s="8">
        <v>38</v>
      </c>
      <c r="AP27" s="172">
        <f t="shared" si="18"/>
        <v>0.21290594365871493</v>
      </c>
      <c r="AQ27" s="28">
        <v>55</v>
      </c>
      <c r="AR27" s="197">
        <f t="shared" si="19"/>
        <v>-0.40891459020165871</v>
      </c>
      <c r="AS27" s="8">
        <v>39</v>
      </c>
      <c r="AT27" s="210">
        <f t="shared" si="20"/>
        <v>1.8587026827348172E-2</v>
      </c>
      <c r="AU27" s="106">
        <v>50</v>
      </c>
      <c r="AV27" s="92">
        <f>'Exp_3 (Ann)'!Y27</f>
        <v>49.521739130434781</v>
      </c>
      <c r="AW27" s="79">
        <f>'Exp_3 (Ann)'!Z27</f>
        <v>25.730896824312193</v>
      </c>
    </row>
    <row r="28" spans="1:49" x14ac:dyDescent="0.2">
      <c r="A28" s="181" t="str">
        <f>'Exp_3 (All)'!A28</f>
        <v>IntoTree_2_PckErr1</v>
      </c>
      <c r="B28" s="172">
        <f t="shared" si="21"/>
        <v>-0.3221235753928342</v>
      </c>
      <c r="C28" s="28">
        <v>10</v>
      </c>
      <c r="D28" s="197">
        <f t="shared" si="21"/>
        <v>1.7358881562836068</v>
      </c>
      <c r="E28" s="9">
        <v>40</v>
      </c>
      <c r="F28" s="172">
        <f t="shared" si="0"/>
        <v>2.087837988657262E-2</v>
      </c>
      <c r="G28" s="28">
        <v>15</v>
      </c>
      <c r="H28" s="197">
        <f t="shared" si="1"/>
        <v>0.29527994411009806</v>
      </c>
      <c r="I28" s="8">
        <v>19</v>
      </c>
      <c r="J28" s="172">
        <f t="shared" si="2"/>
        <v>-0.3221235753928342</v>
      </c>
      <c r="K28" s="29">
        <v>10</v>
      </c>
      <c r="L28" s="197">
        <f t="shared" si="3"/>
        <v>-1.0081274859516478</v>
      </c>
      <c r="M28" s="8">
        <v>0</v>
      </c>
      <c r="N28" s="172">
        <f t="shared" si="4"/>
        <v>-0.3221235753928342</v>
      </c>
      <c r="O28" s="29">
        <v>10</v>
      </c>
      <c r="P28" s="197">
        <f t="shared" si="5"/>
        <v>3.1764963684571152</v>
      </c>
      <c r="Q28" s="8">
        <v>61</v>
      </c>
      <c r="R28" s="172">
        <f t="shared" si="6"/>
        <v>0.91268346361303032</v>
      </c>
      <c r="S28" s="28">
        <v>28</v>
      </c>
      <c r="T28" s="197">
        <f t="shared" si="7"/>
        <v>0.29527994411009806</v>
      </c>
      <c r="U28" s="8">
        <v>19</v>
      </c>
      <c r="V28" s="172">
        <f t="shared" si="8"/>
        <v>-1.0081274859516478</v>
      </c>
      <c r="W28" s="28">
        <v>0</v>
      </c>
      <c r="X28" s="197">
        <f t="shared" si="9"/>
        <v>0.36388033516597945</v>
      </c>
      <c r="Y28" s="8">
        <v>20</v>
      </c>
      <c r="Z28" s="172">
        <f t="shared" si="10"/>
        <v>0.36388033516597945</v>
      </c>
      <c r="AA28" s="28">
        <v>20</v>
      </c>
      <c r="AB28" s="197">
        <f t="shared" si="11"/>
        <v>-0.3221235753928342</v>
      </c>
      <c r="AC28" s="8">
        <v>10</v>
      </c>
      <c r="AD28" s="172">
        <f t="shared" si="12"/>
        <v>-1.0081274859516478</v>
      </c>
      <c r="AE28" s="28">
        <v>0</v>
      </c>
      <c r="AF28" s="197">
        <f t="shared" si="13"/>
        <v>-0.80232631278400379</v>
      </c>
      <c r="AG28" s="8">
        <v>3</v>
      </c>
      <c r="AH28" s="172">
        <f t="shared" si="14"/>
        <v>0.29527994411009806</v>
      </c>
      <c r="AI28" s="28">
        <v>19</v>
      </c>
      <c r="AJ28" s="197">
        <f t="shared" si="15"/>
        <v>-0.39072396644871554</v>
      </c>
      <c r="AK28" s="8">
        <v>9</v>
      </c>
      <c r="AL28" s="172">
        <f t="shared" si="16"/>
        <v>0.98128385466891177</v>
      </c>
      <c r="AM28" s="28">
        <v>29</v>
      </c>
      <c r="AN28" s="197">
        <f t="shared" si="17"/>
        <v>-0.45932435750459694</v>
      </c>
      <c r="AO28" s="8">
        <v>8</v>
      </c>
      <c r="AP28" s="172">
        <f t="shared" si="18"/>
        <v>-0.66512553067224101</v>
      </c>
      <c r="AQ28" s="28">
        <v>5</v>
      </c>
      <c r="AR28" s="197">
        <f t="shared" si="19"/>
        <v>-1.0081274859516478</v>
      </c>
      <c r="AS28" s="8">
        <v>0</v>
      </c>
      <c r="AT28" s="210">
        <f t="shared" si="20"/>
        <v>-0.80232631278400379</v>
      </c>
      <c r="AU28" s="106">
        <v>3</v>
      </c>
      <c r="AV28" s="92">
        <f>'Exp_3 (Ann)'!Y28</f>
        <v>14.695652173913043</v>
      </c>
      <c r="AW28" s="79">
        <f>'Exp_3 (Ann)'!Z28</f>
        <v>14.577176377688685</v>
      </c>
    </row>
    <row r="29" spans="1:49" x14ac:dyDescent="0.2">
      <c r="A29" s="181" t="str">
        <f>'Exp_3 (All)'!A29</f>
        <v>IntoTree_2_PckErr3</v>
      </c>
      <c r="B29" s="172">
        <f t="shared" si="21"/>
        <v>-1.1992429126565074</v>
      </c>
      <c r="C29" s="28">
        <v>9</v>
      </c>
      <c r="D29" s="197">
        <f t="shared" si="21"/>
        <v>0.79125305577336602</v>
      </c>
      <c r="E29" s="9">
        <v>51</v>
      </c>
      <c r="F29" s="172">
        <f t="shared" si="0"/>
        <v>-0.48835149536012407</v>
      </c>
      <c r="G29" s="28">
        <v>24</v>
      </c>
      <c r="H29" s="197">
        <f t="shared" si="1"/>
        <v>0.74386029462027381</v>
      </c>
      <c r="I29" s="8">
        <v>50</v>
      </c>
      <c r="J29" s="172">
        <f t="shared" si="2"/>
        <v>-0.44095873420703185</v>
      </c>
      <c r="K29" s="29">
        <v>25</v>
      </c>
      <c r="L29" s="197">
        <f t="shared" si="3"/>
        <v>1.6443227565290262</v>
      </c>
      <c r="M29" s="8">
        <v>69</v>
      </c>
      <c r="N29" s="172">
        <f t="shared" si="4"/>
        <v>-0.25138768959466296</v>
      </c>
      <c r="O29" s="29">
        <v>29</v>
      </c>
      <c r="P29" s="197">
        <f t="shared" si="5"/>
        <v>-0.67792253997249297</v>
      </c>
      <c r="Q29" s="8">
        <v>20</v>
      </c>
      <c r="R29" s="172">
        <f t="shared" si="6"/>
        <v>2.5447852184377782</v>
      </c>
      <c r="S29" s="28">
        <v>88</v>
      </c>
      <c r="T29" s="197">
        <f t="shared" si="7"/>
        <v>-0.25138768959466296</v>
      </c>
      <c r="U29" s="8">
        <v>29</v>
      </c>
      <c r="V29" s="172">
        <f t="shared" si="8"/>
        <v>-1.6257777630343375</v>
      </c>
      <c r="W29" s="28">
        <v>0</v>
      </c>
      <c r="X29" s="197">
        <f t="shared" si="9"/>
        <v>1.6443227565290262</v>
      </c>
      <c r="Y29" s="8">
        <v>69</v>
      </c>
      <c r="Z29" s="172">
        <f t="shared" si="10"/>
        <v>1.1230023838450116</v>
      </c>
      <c r="AA29" s="28">
        <v>58</v>
      </c>
      <c r="AB29" s="197">
        <f t="shared" si="11"/>
        <v>-0.20399492844157074</v>
      </c>
      <c r="AC29" s="8">
        <v>30</v>
      </c>
      <c r="AD29" s="172">
        <f t="shared" si="12"/>
        <v>-0.25138768959466296</v>
      </c>
      <c r="AE29" s="28">
        <v>29</v>
      </c>
      <c r="AF29" s="197">
        <f t="shared" si="13"/>
        <v>-0.20399492844157074</v>
      </c>
      <c r="AG29" s="8">
        <v>30</v>
      </c>
      <c r="AH29" s="172">
        <f t="shared" si="14"/>
        <v>-0.20399492844157074</v>
      </c>
      <c r="AI29" s="28">
        <v>30</v>
      </c>
      <c r="AJ29" s="197">
        <f t="shared" si="15"/>
        <v>-0.15660216728847851</v>
      </c>
      <c r="AK29" s="8">
        <v>31</v>
      </c>
      <c r="AL29" s="172">
        <f t="shared" si="16"/>
        <v>-0.20399492844157074</v>
      </c>
      <c r="AM29" s="28">
        <v>30</v>
      </c>
      <c r="AN29" s="197">
        <f t="shared" si="17"/>
        <v>0.22253992193625929</v>
      </c>
      <c r="AO29" s="8">
        <v>39</v>
      </c>
      <c r="AP29" s="172">
        <f t="shared" si="18"/>
        <v>-0.72531530112558518</v>
      </c>
      <c r="AQ29" s="28">
        <v>19</v>
      </c>
      <c r="AR29" s="197">
        <f t="shared" si="19"/>
        <v>-0.72531530112558518</v>
      </c>
      <c r="AS29" s="8">
        <v>19</v>
      </c>
      <c r="AT29" s="210">
        <f t="shared" si="20"/>
        <v>-1.104457390350323</v>
      </c>
      <c r="AU29" s="106">
        <v>11</v>
      </c>
      <c r="AV29" s="92">
        <f>'Exp_3 (Ann)'!Y29</f>
        <v>34.304347826086953</v>
      </c>
      <c r="AW29" s="79">
        <f>'Exp_3 (Ann)'!Z29</f>
        <v>21.100268810456367</v>
      </c>
    </row>
    <row r="30" spans="1:49" x14ac:dyDescent="0.2">
      <c r="A30" s="181" t="str">
        <f>'Exp_3 (All)'!A30</f>
        <v>IntoTree_3_PckErr1</v>
      </c>
      <c r="B30" s="172">
        <f t="shared" si="21"/>
        <v>-0.9495265398069701</v>
      </c>
      <c r="C30" s="28">
        <v>10</v>
      </c>
      <c r="D30" s="197">
        <f t="shared" si="21"/>
        <v>-0.53957736818382429</v>
      </c>
      <c r="E30" s="9">
        <v>21</v>
      </c>
      <c r="F30" s="172">
        <f t="shared" si="0"/>
        <v>-1.0613308593405553</v>
      </c>
      <c r="G30" s="28">
        <v>7</v>
      </c>
      <c r="H30" s="197">
        <f t="shared" si="1"/>
        <v>0.54119772064083271</v>
      </c>
      <c r="I30" s="8">
        <v>50</v>
      </c>
      <c r="J30" s="172">
        <f t="shared" si="2"/>
        <v>0.50392961412963766</v>
      </c>
      <c r="K30" s="29">
        <v>49</v>
      </c>
      <c r="L30" s="197">
        <f t="shared" si="3"/>
        <v>1.6592409159766848</v>
      </c>
      <c r="M30" s="8">
        <v>80</v>
      </c>
      <c r="N30" s="172">
        <f t="shared" si="4"/>
        <v>-0.91225843329577505</v>
      </c>
      <c r="O30" s="29">
        <v>11</v>
      </c>
      <c r="P30" s="197">
        <f t="shared" si="5"/>
        <v>1.6592409159766848</v>
      </c>
      <c r="Q30" s="8">
        <v>80</v>
      </c>
      <c r="R30" s="172">
        <f t="shared" si="6"/>
        <v>1.9201176615550504</v>
      </c>
      <c r="S30" s="28">
        <v>87</v>
      </c>
      <c r="T30" s="197">
        <f t="shared" si="7"/>
        <v>9.3980442506491874E-2</v>
      </c>
      <c r="U30" s="8">
        <v>38</v>
      </c>
      <c r="V30" s="172">
        <f t="shared" si="8"/>
        <v>-1.0240627528293602</v>
      </c>
      <c r="W30" s="28">
        <v>8</v>
      </c>
      <c r="X30" s="197">
        <f t="shared" si="9"/>
        <v>-0.57684547469501946</v>
      </c>
      <c r="Y30" s="8">
        <v>20</v>
      </c>
      <c r="Z30" s="172">
        <f t="shared" si="10"/>
        <v>0.35485718808485739</v>
      </c>
      <c r="AA30" s="28">
        <v>45</v>
      </c>
      <c r="AB30" s="197">
        <f t="shared" si="11"/>
        <v>-0.61411358120621451</v>
      </c>
      <c r="AC30" s="8">
        <v>19</v>
      </c>
      <c r="AD30" s="172">
        <f t="shared" si="12"/>
        <v>-0.35323683562784897</v>
      </c>
      <c r="AE30" s="28">
        <v>26</v>
      </c>
      <c r="AF30" s="197">
        <f t="shared" si="13"/>
        <v>-0.65138168771740956</v>
      </c>
      <c r="AG30" s="8">
        <v>18</v>
      </c>
      <c r="AH30" s="172">
        <f t="shared" si="14"/>
        <v>0.98841499877517358</v>
      </c>
      <c r="AI30" s="28">
        <v>62</v>
      </c>
      <c r="AJ30" s="197">
        <f t="shared" si="15"/>
        <v>-0.98679464631816516</v>
      </c>
      <c r="AK30" s="8">
        <v>9</v>
      </c>
      <c r="AL30" s="172">
        <f t="shared" si="16"/>
        <v>0.16851665552888201</v>
      </c>
      <c r="AM30" s="28">
        <v>40</v>
      </c>
      <c r="AN30" s="197">
        <f t="shared" si="17"/>
        <v>1.6219728094654897</v>
      </c>
      <c r="AO30" s="8">
        <v>79</v>
      </c>
      <c r="AP30" s="172">
        <f t="shared" si="18"/>
        <v>0.16851665552888201</v>
      </c>
      <c r="AQ30" s="28">
        <v>40</v>
      </c>
      <c r="AR30" s="197">
        <f t="shared" si="19"/>
        <v>-0.9495265398069701</v>
      </c>
      <c r="AS30" s="8">
        <v>10</v>
      </c>
      <c r="AT30" s="210">
        <f t="shared" si="20"/>
        <v>-1.0613308593405553</v>
      </c>
      <c r="AU30" s="106">
        <v>7</v>
      </c>
      <c r="AV30" s="92">
        <f>'Exp_3 (Ann)'!Y30</f>
        <v>35.478260869565219</v>
      </c>
      <c r="AW30" s="79">
        <f>'Exp_3 (Ann)'!Z30</f>
        <v>26.832594773753993</v>
      </c>
    </row>
    <row r="31" spans="1:49" x14ac:dyDescent="0.2">
      <c r="A31" s="181" t="str">
        <f>'Exp_3 (All)'!A31</f>
        <v>IntoTree_3_PckErr3</v>
      </c>
      <c r="B31" s="172">
        <f t="shared" si="21"/>
        <v>-1.3411920850817305</v>
      </c>
      <c r="C31" s="28">
        <v>19</v>
      </c>
      <c r="D31" s="197">
        <f t="shared" si="21"/>
        <v>-0.20677501736054971</v>
      </c>
      <c r="E31" s="9">
        <v>45</v>
      </c>
      <c r="F31" s="172">
        <f t="shared" si="0"/>
        <v>-0.90487782826589169</v>
      </c>
      <c r="G31" s="28">
        <v>29</v>
      </c>
      <c r="H31" s="197">
        <f t="shared" si="1"/>
        <v>1.138211104736968E-2</v>
      </c>
      <c r="I31" s="8">
        <v>50</v>
      </c>
      <c r="J31" s="172">
        <f t="shared" si="2"/>
        <v>0.70948492195271173</v>
      </c>
      <c r="K31" s="29">
        <v>66</v>
      </c>
      <c r="L31" s="197">
        <f t="shared" si="3"/>
        <v>1.7566391383107247</v>
      </c>
      <c r="M31" s="8">
        <v>90</v>
      </c>
      <c r="N31" s="172">
        <f t="shared" si="4"/>
        <v>0.44769636786320843</v>
      </c>
      <c r="O31" s="29">
        <v>60</v>
      </c>
      <c r="P31" s="197">
        <f t="shared" si="5"/>
        <v>1.5384820099028054</v>
      </c>
      <c r="Q31" s="8">
        <v>85</v>
      </c>
      <c r="R31" s="172">
        <f t="shared" si="6"/>
        <v>1.8002705639923087</v>
      </c>
      <c r="S31" s="28">
        <v>91</v>
      </c>
      <c r="T31" s="197">
        <f t="shared" si="7"/>
        <v>-0.42493214576846911</v>
      </c>
      <c r="U31" s="8">
        <v>40</v>
      </c>
      <c r="V31" s="172">
        <f t="shared" si="8"/>
        <v>-1.3411920850817305</v>
      </c>
      <c r="W31" s="28">
        <v>19</v>
      </c>
      <c r="X31" s="197">
        <f t="shared" si="9"/>
        <v>-0.42493214576846911</v>
      </c>
      <c r="Y31" s="8">
        <v>40</v>
      </c>
      <c r="Z31" s="172">
        <f t="shared" si="10"/>
        <v>0.84037919899746338</v>
      </c>
      <c r="AA31" s="28">
        <v>69</v>
      </c>
      <c r="AB31" s="197">
        <f t="shared" si="11"/>
        <v>-1.2975606594001465</v>
      </c>
      <c r="AC31" s="8">
        <v>20</v>
      </c>
      <c r="AD31" s="172">
        <f t="shared" si="12"/>
        <v>5.5013536728953559E-2</v>
      </c>
      <c r="AE31" s="28">
        <v>51</v>
      </c>
      <c r="AF31" s="197">
        <f t="shared" si="13"/>
        <v>-0.42493214576846911</v>
      </c>
      <c r="AG31" s="8">
        <v>40</v>
      </c>
      <c r="AH31" s="172">
        <f t="shared" si="14"/>
        <v>0.53495921922637624</v>
      </c>
      <c r="AI31" s="28">
        <v>62</v>
      </c>
      <c r="AJ31" s="197">
        <f t="shared" si="15"/>
        <v>-1.2975606594001465</v>
      </c>
      <c r="AK31" s="8">
        <v>20</v>
      </c>
      <c r="AL31" s="172">
        <f t="shared" si="16"/>
        <v>1.138211104736968E-2</v>
      </c>
      <c r="AM31" s="28">
        <v>50</v>
      </c>
      <c r="AN31" s="197">
        <f t="shared" si="17"/>
        <v>0.66585349627112789</v>
      </c>
      <c r="AO31" s="8">
        <v>65</v>
      </c>
      <c r="AP31" s="172">
        <f t="shared" si="18"/>
        <v>0.44769636786320843</v>
      </c>
      <c r="AQ31" s="28">
        <v>60</v>
      </c>
      <c r="AR31" s="197">
        <f t="shared" si="19"/>
        <v>0.40406494218162459</v>
      </c>
      <c r="AS31" s="8">
        <v>59</v>
      </c>
      <c r="AT31" s="210">
        <f t="shared" si="20"/>
        <v>-1.5593492134896498</v>
      </c>
      <c r="AU31" s="106">
        <v>14</v>
      </c>
      <c r="AV31" s="92">
        <f>'Exp_3 (Ann)'!Y31</f>
        <v>49.739130434782609</v>
      </c>
      <c r="AW31" s="79">
        <f>'Exp_3 (Ann)'!Z31</f>
        <v>22.91926024370283</v>
      </c>
    </row>
    <row r="32" spans="1:49" x14ac:dyDescent="0.2">
      <c r="A32" s="181" t="str">
        <f>'Exp_3 (All)'!A32</f>
        <v>IntoTree_8_PckErr1</v>
      </c>
      <c r="B32" s="172">
        <f t="shared" si="21"/>
        <v>-0.48231308167032877</v>
      </c>
      <c r="C32" s="28">
        <v>30</v>
      </c>
      <c r="D32" s="197">
        <f t="shared" si="21"/>
        <v>1.0218497493015435</v>
      </c>
      <c r="E32" s="9">
        <v>54</v>
      </c>
      <c r="F32" s="172">
        <f t="shared" si="0"/>
        <v>-0.48231308167032877</v>
      </c>
      <c r="G32" s="28">
        <v>30</v>
      </c>
      <c r="H32" s="197">
        <f t="shared" si="1"/>
        <v>1.3978904570445114</v>
      </c>
      <c r="I32" s="8">
        <v>60</v>
      </c>
      <c r="J32" s="172">
        <f t="shared" si="2"/>
        <v>0.39511523639659668</v>
      </c>
      <c r="K32" s="29">
        <v>44</v>
      </c>
      <c r="L32" s="197">
        <f t="shared" si="3"/>
        <v>0.14442143123461798</v>
      </c>
      <c r="M32" s="8">
        <v>40</v>
      </c>
      <c r="N32" s="172">
        <f t="shared" si="4"/>
        <v>-1.1717210458657703</v>
      </c>
      <c r="O32" s="29">
        <v>19</v>
      </c>
      <c r="P32" s="197">
        <f t="shared" si="5"/>
        <v>0.14442143123461798</v>
      </c>
      <c r="Q32" s="8">
        <v>40</v>
      </c>
      <c r="R32" s="172">
        <f t="shared" si="6"/>
        <v>2.7140329341448997</v>
      </c>
      <c r="S32" s="28">
        <v>81</v>
      </c>
      <c r="T32" s="197">
        <f t="shared" si="7"/>
        <v>-1.1090475945752756</v>
      </c>
      <c r="U32" s="8">
        <v>20</v>
      </c>
      <c r="V32" s="172">
        <f t="shared" si="8"/>
        <v>-0.54498653296082344</v>
      </c>
      <c r="W32" s="28">
        <v>29</v>
      </c>
      <c r="X32" s="197">
        <f t="shared" si="9"/>
        <v>0.77115594413956479</v>
      </c>
      <c r="Y32" s="8">
        <v>50</v>
      </c>
      <c r="Z32" s="172">
        <f t="shared" si="10"/>
        <v>-0.67033343554181279</v>
      </c>
      <c r="AA32" s="28">
        <v>27</v>
      </c>
      <c r="AB32" s="197">
        <f t="shared" si="11"/>
        <v>-1.1090475945752756</v>
      </c>
      <c r="AC32" s="8">
        <v>20</v>
      </c>
      <c r="AD32" s="172">
        <f t="shared" si="12"/>
        <v>0.33244178510610201</v>
      </c>
      <c r="AE32" s="28">
        <v>43</v>
      </c>
      <c r="AF32" s="197">
        <f t="shared" si="13"/>
        <v>0.14442143123461798</v>
      </c>
      <c r="AG32" s="8">
        <v>40</v>
      </c>
      <c r="AH32" s="172">
        <f t="shared" si="14"/>
        <v>0.83382939543005941</v>
      </c>
      <c r="AI32" s="28">
        <v>51</v>
      </c>
      <c r="AJ32" s="197">
        <f t="shared" si="15"/>
        <v>-1.1090475945752756</v>
      </c>
      <c r="AK32" s="8">
        <v>20</v>
      </c>
      <c r="AL32" s="172">
        <f t="shared" si="16"/>
        <v>-0.35696617908933942</v>
      </c>
      <c r="AM32" s="28">
        <v>32</v>
      </c>
      <c r="AN32" s="197">
        <f t="shared" si="17"/>
        <v>0.77115594413956479</v>
      </c>
      <c r="AO32" s="8">
        <v>50</v>
      </c>
      <c r="AP32" s="172">
        <f t="shared" si="18"/>
        <v>-1.7357821074802222</v>
      </c>
      <c r="AQ32" s="28">
        <v>10</v>
      </c>
      <c r="AR32" s="197">
        <f t="shared" si="19"/>
        <v>8.1747979944123292E-2</v>
      </c>
      <c r="AS32" s="8">
        <v>39</v>
      </c>
      <c r="AT32" s="210">
        <f t="shared" si="20"/>
        <v>1.907452865362862E-2</v>
      </c>
      <c r="AU32" s="106">
        <v>38</v>
      </c>
      <c r="AV32" s="92">
        <f>'Exp_3 (Ann)'!Y32</f>
        <v>37.695652173913047</v>
      </c>
      <c r="AW32" s="79">
        <f>'Exp_3 (Ann)'!Z32</f>
        <v>15.955719358184831</v>
      </c>
    </row>
    <row r="33" spans="1:49" x14ac:dyDescent="0.2">
      <c r="A33" s="181" t="str">
        <f>'Exp_3 (All)'!A33</f>
        <v>IntoTree_8_PckErr3</v>
      </c>
      <c r="B33" s="172">
        <f t="shared" si="21"/>
        <v>-1.8074881679141395</v>
      </c>
      <c r="C33" s="28">
        <v>19</v>
      </c>
      <c r="D33" s="197">
        <f t="shared" si="21"/>
        <v>0.86145790810271261</v>
      </c>
      <c r="E33" s="9">
        <v>78</v>
      </c>
      <c r="F33" s="172">
        <f t="shared" si="0"/>
        <v>-0.81228793617904205</v>
      </c>
      <c r="G33" s="28">
        <v>41</v>
      </c>
      <c r="H33" s="197">
        <f t="shared" si="1"/>
        <v>0.18291229555605534</v>
      </c>
      <c r="I33" s="8">
        <v>63</v>
      </c>
      <c r="J33" s="172">
        <f t="shared" si="2"/>
        <v>-0.63134243949993341</v>
      </c>
      <c r="K33" s="29">
        <v>45</v>
      </c>
      <c r="L33" s="197">
        <f t="shared" si="3"/>
        <v>0.49956691474449538</v>
      </c>
      <c r="M33" s="8">
        <v>70</v>
      </c>
      <c r="N33" s="172">
        <f t="shared" si="4"/>
        <v>-0.85752431034881915</v>
      </c>
      <c r="O33" s="29">
        <v>40</v>
      </c>
      <c r="P33" s="197">
        <f t="shared" si="5"/>
        <v>0.27338504389560964</v>
      </c>
      <c r="Q33" s="8">
        <v>65</v>
      </c>
      <c r="R33" s="172">
        <f t="shared" si="6"/>
        <v>1.1781125272911528</v>
      </c>
      <c r="S33" s="28">
        <v>85</v>
      </c>
      <c r="T33" s="197">
        <f t="shared" si="7"/>
        <v>-0.3599241944812705</v>
      </c>
      <c r="U33" s="8">
        <v>51</v>
      </c>
      <c r="V33" s="172">
        <f t="shared" si="8"/>
        <v>-1.717015419574585</v>
      </c>
      <c r="W33" s="28">
        <v>21</v>
      </c>
      <c r="X33" s="197">
        <f t="shared" si="9"/>
        <v>0.95193065644226693</v>
      </c>
      <c r="Y33" s="8">
        <v>80</v>
      </c>
      <c r="Z33" s="172">
        <f t="shared" si="10"/>
        <v>-0.17897869780216188</v>
      </c>
      <c r="AA33" s="28">
        <v>55</v>
      </c>
      <c r="AB33" s="197">
        <f t="shared" si="11"/>
        <v>-1.7622517937443622</v>
      </c>
      <c r="AC33" s="8">
        <v>20</v>
      </c>
      <c r="AD33" s="172">
        <f t="shared" si="12"/>
        <v>0.95193065644226693</v>
      </c>
      <c r="AE33" s="28">
        <v>80</v>
      </c>
      <c r="AF33" s="197">
        <f t="shared" si="13"/>
        <v>0.45433054057471822</v>
      </c>
      <c r="AG33" s="8">
        <v>69</v>
      </c>
      <c r="AH33" s="172">
        <f t="shared" si="14"/>
        <v>0.95193065644226693</v>
      </c>
      <c r="AI33" s="28">
        <v>80</v>
      </c>
      <c r="AJ33" s="197">
        <f t="shared" si="15"/>
        <v>-0.90276068451859637</v>
      </c>
      <c r="AK33" s="8">
        <v>39</v>
      </c>
      <c r="AL33" s="172">
        <f t="shared" si="16"/>
        <v>0.49956691474449538</v>
      </c>
      <c r="AM33" s="28">
        <v>70</v>
      </c>
      <c r="AN33" s="197">
        <f t="shared" si="17"/>
        <v>-0.5861060653301563</v>
      </c>
      <c r="AO33" s="8">
        <v>46</v>
      </c>
      <c r="AP33" s="172">
        <f t="shared" si="18"/>
        <v>1.5852398948191471</v>
      </c>
      <c r="AQ33" s="28">
        <v>94</v>
      </c>
      <c r="AR33" s="197">
        <f t="shared" si="19"/>
        <v>4.7203173046723876E-2</v>
      </c>
      <c r="AS33" s="8">
        <v>60</v>
      </c>
      <c r="AT33" s="210">
        <f t="shared" si="20"/>
        <v>1.1781125272911528</v>
      </c>
      <c r="AU33" s="106">
        <v>85</v>
      </c>
      <c r="AV33" s="92">
        <f>'Exp_3 (Ann)'!Y33</f>
        <v>58.956521739130437</v>
      </c>
      <c r="AW33" s="79">
        <f>'Exp_3 (Ann)'!Z33</f>
        <v>22.106104177290792</v>
      </c>
    </row>
    <row r="34" spans="1:49" x14ac:dyDescent="0.2">
      <c r="A34" s="181" t="str">
        <f>'Exp_3 (All)'!A34</f>
        <v>IntoTree_10_PckErr1</v>
      </c>
      <c r="B34" s="172">
        <f t="shared" si="21"/>
        <v>-1.0237319736151227</v>
      </c>
      <c r="C34" s="28">
        <v>19</v>
      </c>
      <c r="D34" s="197">
        <f t="shared" si="21"/>
        <v>4.4221683525491273E-2</v>
      </c>
      <c r="E34" s="9">
        <v>40</v>
      </c>
      <c r="F34" s="172">
        <f t="shared" si="0"/>
        <v>-6.6332525288236733E-3</v>
      </c>
      <c r="G34" s="28">
        <v>39</v>
      </c>
      <c r="H34" s="197">
        <f t="shared" si="1"/>
        <v>1.4173049569919949</v>
      </c>
      <c r="I34" s="8">
        <v>67</v>
      </c>
      <c r="J34" s="172">
        <f t="shared" si="2"/>
        <v>1.0613204046117901</v>
      </c>
      <c r="K34" s="29">
        <v>60</v>
      </c>
      <c r="L34" s="197">
        <f t="shared" si="3"/>
        <v>4.4221683525491273E-2</v>
      </c>
      <c r="M34" s="8">
        <v>40</v>
      </c>
      <c r="N34" s="172">
        <f t="shared" si="4"/>
        <v>-1.2271517178323823</v>
      </c>
      <c r="O34" s="29">
        <v>15</v>
      </c>
      <c r="P34" s="197">
        <f t="shared" si="5"/>
        <v>1.4173049569919949</v>
      </c>
      <c r="Q34" s="8">
        <v>67</v>
      </c>
      <c r="R34" s="172">
        <f t="shared" si="6"/>
        <v>1.6207247012092547</v>
      </c>
      <c r="S34" s="28">
        <v>71</v>
      </c>
      <c r="T34" s="197">
        <f t="shared" si="7"/>
        <v>-6.6332525288236733E-3</v>
      </c>
      <c r="U34" s="8">
        <v>39</v>
      </c>
      <c r="V34" s="172">
        <f t="shared" si="8"/>
        <v>-1.0745869096694376</v>
      </c>
      <c r="W34" s="28">
        <v>18</v>
      </c>
      <c r="X34" s="197">
        <f t="shared" si="9"/>
        <v>-0.97287703756080768</v>
      </c>
      <c r="Y34" s="8">
        <v>20</v>
      </c>
      <c r="Z34" s="172">
        <f t="shared" si="10"/>
        <v>-1.0237319736151227</v>
      </c>
      <c r="AA34" s="28">
        <v>19</v>
      </c>
      <c r="AB34" s="197">
        <f t="shared" si="11"/>
        <v>-1.481426398103957</v>
      </c>
      <c r="AC34" s="8">
        <v>10</v>
      </c>
      <c r="AD34" s="172">
        <f t="shared" si="12"/>
        <v>4.4221683525491273E-2</v>
      </c>
      <c r="AE34" s="28">
        <v>40</v>
      </c>
      <c r="AF34" s="197">
        <f t="shared" si="13"/>
        <v>-0.61689248518060302</v>
      </c>
      <c r="AG34" s="8">
        <v>27</v>
      </c>
      <c r="AH34" s="172">
        <f t="shared" si="14"/>
        <v>-0.15919806069176851</v>
      </c>
      <c r="AI34" s="28">
        <v>36</v>
      </c>
      <c r="AJ34" s="197">
        <f t="shared" si="15"/>
        <v>-0.97287703756080768</v>
      </c>
      <c r="AK34" s="8">
        <v>20</v>
      </c>
      <c r="AL34" s="172">
        <f t="shared" si="16"/>
        <v>1.0613204046117901</v>
      </c>
      <c r="AM34" s="28">
        <v>60</v>
      </c>
      <c r="AN34" s="197">
        <f t="shared" si="17"/>
        <v>1.5190148291006247</v>
      </c>
      <c r="AO34" s="8">
        <v>69</v>
      </c>
      <c r="AP34" s="172">
        <f t="shared" si="18"/>
        <v>4.4221683525491273E-2</v>
      </c>
      <c r="AQ34" s="28">
        <v>40</v>
      </c>
      <c r="AR34" s="197">
        <f t="shared" si="19"/>
        <v>1.0104654685574752</v>
      </c>
      <c r="AS34" s="8">
        <v>59</v>
      </c>
      <c r="AT34" s="210">
        <f t="shared" si="20"/>
        <v>-0.71860235728923294</v>
      </c>
      <c r="AU34" s="106">
        <v>25</v>
      </c>
      <c r="AV34" s="92">
        <f>'Exp_3 (Ann)'!Y34</f>
        <v>39.130434782608695</v>
      </c>
      <c r="AW34" s="79">
        <f>'Exp_3 (Ann)'!Z34</f>
        <v>19.66377460256686</v>
      </c>
    </row>
    <row r="35" spans="1:49" x14ac:dyDescent="0.2">
      <c r="A35" s="181" t="str">
        <f>'Exp_3 (All)'!A35</f>
        <v>IntoTree_10_PckErr3</v>
      </c>
      <c r="B35" s="172">
        <f t="shared" si="21"/>
        <v>-1.837549107392541</v>
      </c>
      <c r="C35" s="28">
        <v>10</v>
      </c>
      <c r="D35" s="197">
        <f t="shared" si="21"/>
        <v>-0.85695445611577903</v>
      </c>
      <c r="E35" s="9">
        <v>30</v>
      </c>
      <c r="F35" s="172">
        <f t="shared" si="0"/>
        <v>-0.56277606073275044</v>
      </c>
      <c r="G35" s="28">
        <v>36</v>
      </c>
      <c r="H35" s="197">
        <f t="shared" si="1"/>
        <v>1.4474429743846116</v>
      </c>
      <c r="I35" s="8">
        <v>77</v>
      </c>
      <c r="J35" s="172">
        <f t="shared" si="2"/>
        <v>0.36878885798017347</v>
      </c>
      <c r="K35" s="29">
        <v>55</v>
      </c>
      <c r="L35" s="197">
        <f t="shared" si="3"/>
        <v>1.5945321720761259</v>
      </c>
      <c r="M35" s="8">
        <v>80</v>
      </c>
      <c r="N35" s="172">
        <f t="shared" si="4"/>
        <v>-0.90598418867961705</v>
      </c>
      <c r="O35" s="29">
        <v>29</v>
      </c>
      <c r="P35" s="197">
        <f t="shared" si="5"/>
        <v>0.61393752079936392</v>
      </c>
      <c r="Q35" s="8">
        <v>60</v>
      </c>
      <c r="R35" s="172">
        <f t="shared" si="6"/>
        <v>1.7416213697676401</v>
      </c>
      <c r="S35" s="28">
        <v>83</v>
      </c>
      <c r="T35" s="197">
        <f t="shared" si="7"/>
        <v>-0.41568686304123609</v>
      </c>
      <c r="U35" s="8">
        <v>39</v>
      </c>
      <c r="V35" s="172">
        <f t="shared" si="8"/>
        <v>-0.90598418867961705</v>
      </c>
      <c r="W35" s="28">
        <v>29</v>
      </c>
      <c r="X35" s="197">
        <f t="shared" si="9"/>
        <v>1.0552051138739069</v>
      </c>
      <c r="Y35" s="8">
        <v>69</v>
      </c>
      <c r="Z35" s="172">
        <f t="shared" si="10"/>
        <v>-0.75889499098810276</v>
      </c>
      <c r="AA35" s="28">
        <v>32</v>
      </c>
      <c r="AB35" s="197">
        <f t="shared" si="11"/>
        <v>-1.3962815143179981</v>
      </c>
      <c r="AC35" s="8">
        <v>19</v>
      </c>
      <c r="AD35" s="172">
        <f t="shared" si="12"/>
        <v>0.12364019516098297</v>
      </c>
      <c r="AE35" s="28">
        <v>50</v>
      </c>
      <c r="AF35" s="197">
        <f t="shared" si="13"/>
        <v>-0.95501392124345519</v>
      </c>
      <c r="AG35" s="8">
        <v>28</v>
      </c>
      <c r="AH35" s="172">
        <f t="shared" si="14"/>
        <v>0.12364019516098297</v>
      </c>
      <c r="AI35" s="28">
        <v>50</v>
      </c>
      <c r="AJ35" s="197">
        <f t="shared" si="15"/>
        <v>-0.36665713047739801</v>
      </c>
      <c r="AK35" s="8">
        <v>40</v>
      </c>
      <c r="AL35" s="172">
        <f t="shared" si="16"/>
        <v>0.5649077882355259</v>
      </c>
      <c r="AM35" s="28">
        <v>59</v>
      </c>
      <c r="AN35" s="197">
        <f t="shared" si="17"/>
        <v>1.5455024395122878</v>
      </c>
      <c r="AO35" s="8">
        <v>79</v>
      </c>
      <c r="AP35" s="172">
        <f t="shared" si="18"/>
        <v>-0.36665713047739801</v>
      </c>
      <c r="AQ35" s="28">
        <v>40</v>
      </c>
      <c r="AR35" s="197">
        <f t="shared" si="19"/>
        <v>0.12364019516098297</v>
      </c>
      <c r="AS35" s="8">
        <v>50</v>
      </c>
      <c r="AT35" s="210">
        <f t="shared" si="20"/>
        <v>2.5580730033306773E-2</v>
      </c>
      <c r="AU35" s="106">
        <v>48</v>
      </c>
      <c r="AV35" s="92">
        <f>'Exp_3 (Ann)'!Y35</f>
        <v>47.478260869565219</v>
      </c>
      <c r="AW35" s="79">
        <f>'Exp_3 (Ann)'!Z35</f>
        <v>20.395787366328619</v>
      </c>
    </row>
    <row r="36" spans="1:49" x14ac:dyDescent="0.2">
      <c r="A36" s="181" t="str">
        <f>'Exp_3 (All)'!A36</f>
        <v>IntoTree_11_PckErr1</v>
      </c>
      <c r="B36" s="172">
        <f t="shared" si="21"/>
        <v>-0.7688767786327575</v>
      </c>
      <c r="C36" s="28">
        <v>51</v>
      </c>
      <c r="D36" s="197">
        <f t="shared" si="21"/>
        <v>-1.2920769534420302</v>
      </c>
      <c r="E36" s="9">
        <v>41</v>
      </c>
      <c r="F36" s="172">
        <f t="shared" ref="F36:F67" si="22">(G36-$AV36)/$AW36</f>
        <v>-1.1874369184801756</v>
      </c>
      <c r="G36" s="28">
        <v>43</v>
      </c>
      <c r="H36" s="197">
        <f t="shared" ref="H36:H67" si="23">(I36-$AV36)/$AW36</f>
        <v>1.428563955566188</v>
      </c>
      <c r="I36" s="8">
        <v>93</v>
      </c>
      <c r="J36" s="172">
        <f t="shared" ref="J36:J67" si="24">(K36-$AV36)/$AW36</f>
        <v>0.22520355350486071</v>
      </c>
      <c r="K36" s="29">
        <v>70</v>
      </c>
      <c r="L36" s="197">
        <f t="shared" ref="L36:L67" si="25">(M36-$AV36)/$AW36</f>
        <v>1.7948040779326788</v>
      </c>
      <c r="M36" s="8">
        <v>100</v>
      </c>
      <c r="N36" s="172">
        <f t="shared" ref="N36:N67" si="26">(O36-$AV36)/$AW36</f>
        <v>-0.29799662130441201</v>
      </c>
      <c r="O36" s="29">
        <v>60</v>
      </c>
      <c r="P36" s="197">
        <f t="shared" ref="P36:P67" si="27">(Q36-$AV36)/$AW36</f>
        <v>0.27752357098578795</v>
      </c>
      <c r="Q36" s="8">
        <v>71</v>
      </c>
      <c r="R36" s="172">
        <f t="shared" ref="R36:R67" si="28">(S36-$AV36)/$AW36</f>
        <v>1.7948040779326788</v>
      </c>
      <c r="S36" s="28">
        <v>100</v>
      </c>
      <c r="T36" s="197">
        <f t="shared" ref="T36:T67" si="29">(U36-$AV36)/$AW36</f>
        <v>0.74840372831413338</v>
      </c>
      <c r="U36" s="8">
        <v>80</v>
      </c>
      <c r="V36" s="172">
        <f t="shared" ref="V36:V67" si="30">(W36-$AV36)/$AW36</f>
        <v>-1.8675971457322302</v>
      </c>
      <c r="W36" s="28">
        <v>30</v>
      </c>
      <c r="X36" s="197">
        <f t="shared" ref="X36:X67" si="31">(Y36-$AV36)/$AW36</f>
        <v>0.69608371083320619</v>
      </c>
      <c r="Y36" s="8">
        <v>79</v>
      </c>
      <c r="Z36" s="172">
        <f t="shared" ref="Z36:Z67" si="32">(AA36-$AV36)/$AW36</f>
        <v>-0.66423674367090291</v>
      </c>
      <c r="AA36" s="28">
        <v>53</v>
      </c>
      <c r="AB36" s="197">
        <f t="shared" ref="AB36:AB67" si="33">(AC36-$AV36)/$AW36</f>
        <v>-0.29799662130441201</v>
      </c>
      <c r="AC36" s="8">
        <v>60</v>
      </c>
      <c r="AD36" s="172">
        <f t="shared" ref="AD36:AD67" si="34">(AE36-$AV36)/$AW36</f>
        <v>-8.8716551380702932E-2</v>
      </c>
      <c r="AE36" s="28">
        <v>64</v>
      </c>
      <c r="AF36" s="197">
        <f t="shared" ref="AF36:AF67" si="35">(AG36-$AV36)/$AW36</f>
        <v>0.17288353602393344</v>
      </c>
      <c r="AG36" s="8">
        <v>69</v>
      </c>
      <c r="AH36" s="172">
        <f t="shared" ref="AH36:AH67" si="36">(AI36-$AV36)/$AW36</f>
        <v>0.74840372831413338</v>
      </c>
      <c r="AI36" s="28">
        <v>80</v>
      </c>
      <c r="AJ36" s="197">
        <f t="shared" ref="AJ36:AJ67" si="37">(AK36-$AV36)/$AW36</f>
        <v>-1.3967169884038848</v>
      </c>
      <c r="AK36" s="8">
        <v>39</v>
      </c>
      <c r="AL36" s="172">
        <f t="shared" ref="AL36:AL67" si="38">(AM36-$AV36)/$AW36</f>
        <v>0.17288353602393344</v>
      </c>
      <c r="AM36" s="28">
        <v>69</v>
      </c>
      <c r="AN36" s="197">
        <f t="shared" ref="AN36:AN67" si="39">(AO36-$AV36)/$AW36</f>
        <v>0.53912365839042431</v>
      </c>
      <c r="AO36" s="8">
        <v>76</v>
      </c>
      <c r="AP36" s="172">
        <f t="shared" ref="AP36:AP67" si="40">(AQ36-$AV36)/$AW36</f>
        <v>-0.61191672618997561</v>
      </c>
      <c r="AQ36" s="28">
        <v>54</v>
      </c>
      <c r="AR36" s="197">
        <f t="shared" ref="AR36:AR67" si="41">(AS36-$AV36)/$AW36</f>
        <v>0.74840372831413338</v>
      </c>
      <c r="AS36" s="8">
        <v>80</v>
      </c>
      <c r="AT36" s="210">
        <f t="shared" ref="AT36:AT67" si="42">(AU36-$AV36)/$AW36</f>
        <v>-0.87351681359461197</v>
      </c>
      <c r="AU36" s="106">
        <v>49</v>
      </c>
      <c r="AV36" s="92">
        <f>'Exp_3 (Ann)'!Y36</f>
        <v>65.695652173913047</v>
      </c>
      <c r="AW36" s="79">
        <f>'Exp_3 (Ann)'!Z36</f>
        <v>19.113143461095742</v>
      </c>
    </row>
    <row r="37" spans="1:49" x14ac:dyDescent="0.2">
      <c r="A37" s="181" t="str">
        <f>'Exp_3 (All)'!A37</f>
        <v>IntoTree_11_PckErr3</v>
      </c>
      <c r="B37" s="172">
        <f t="shared" si="21"/>
        <v>-2.0532043138997524</v>
      </c>
      <c r="C37" s="28">
        <v>20</v>
      </c>
      <c r="D37" s="197">
        <f t="shared" si="21"/>
        <v>-0.26512249878511362</v>
      </c>
      <c r="E37" s="9">
        <v>59</v>
      </c>
      <c r="F37" s="172">
        <f t="shared" si="22"/>
        <v>-1.2737840355164485</v>
      </c>
      <c r="G37" s="28">
        <v>37</v>
      </c>
      <c r="H37" s="197">
        <f t="shared" si="23"/>
        <v>1.2020215546422826</v>
      </c>
      <c r="I37" s="8">
        <v>91</v>
      </c>
      <c r="J37" s="172">
        <f t="shared" si="24"/>
        <v>0.2392082695805538</v>
      </c>
      <c r="K37" s="29">
        <v>70</v>
      </c>
      <c r="L37" s="197">
        <f t="shared" si="25"/>
        <v>1.6146558196687377</v>
      </c>
      <c r="M37" s="8">
        <v>100</v>
      </c>
      <c r="N37" s="172">
        <f t="shared" si="26"/>
        <v>-1.6405700488732975</v>
      </c>
      <c r="O37" s="29">
        <v>29</v>
      </c>
      <c r="P37" s="197">
        <f t="shared" si="27"/>
        <v>1.1103250513030702</v>
      </c>
      <c r="Q37" s="8">
        <v>89</v>
      </c>
      <c r="R37" s="172">
        <f t="shared" si="28"/>
        <v>0.65184253460700892</v>
      </c>
      <c r="S37" s="28">
        <v>79</v>
      </c>
      <c r="T37" s="197">
        <f t="shared" si="29"/>
        <v>-0.26512249878511362</v>
      </c>
      <c r="U37" s="8">
        <v>59</v>
      </c>
      <c r="V37" s="172">
        <f t="shared" si="30"/>
        <v>-0.12757774377629524</v>
      </c>
      <c r="W37" s="28">
        <v>62</v>
      </c>
      <c r="X37" s="197">
        <f t="shared" si="31"/>
        <v>0.69769078627661507</v>
      </c>
      <c r="Y37" s="8">
        <v>80</v>
      </c>
      <c r="Z37" s="172">
        <f t="shared" si="32"/>
        <v>-0.12757774377629524</v>
      </c>
      <c r="AA37" s="28">
        <v>62</v>
      </c>
      <c r="AB37" s="197">
        <f t="shared" si="33"/>
        <v>-1.5947217972036913</v>
      </c>
      <c r="AC37" s="8">
        <v>30</v>
      </c>
      <c r="AD37" s="172">
        <f t="shared" si="34"/>
        <v>-3.5881240437082976E-2</v>
      </c>
      <c r="AE37" s="28">
        <v>64</v>
      </c>
      <c r="AF37" s="197">
        <f t="shared" si="35"/>
        <v>0.51429777959819056</v>
      </c>
      <c r="AG37" s="8">
        <v>76</v>
      </c>
      <c r="AH37" s="172">
        <f t="shared" si="36"/>
        <v>0.2392082695805538</v>
      </c>
      <c r="AI37" s="28">
        <v>70</v>
      </c>
      <c r="AJ37" s="197">
        <f t="shared" si="37"/>
        <v>-1.13623928050763</v>
      </c>
      <c r="AK37" s="8">
        <v>40</v>
      </c>
      <c r="AL37" s="172">
        <f t="shared" si="38"/>
        <v>0.69769078627661507</v>
      </c>
      <c r="AM37" s="28">
        <v>80</v>
      </c>
      <c r="AN37" s="197">
        <f t="shared" si="39"/>
        <v>1.1561733029726764</v>
      </c>
      <c r="AO37" s="8">
        <v>90</v>
      </c>
      <c r="AP37" s="172">
        <f t="shared" si="40"/>
        <v>-0.6777567638115688</v>
      </c>
      <c r="AQ37" s="28">
        <v>50</v>
      </c>
      <c r="AR37" s="197">
        <f t="shared" si="41"/>
        <v>0.65184253460700892</v>
      </c>
      <c r="AS37" s="8">
        <v>79</v>
      </c>
      <c r="AT37" s="210">
        <f t="shared" si="42"/>
        <v>0.42260127625897831</v>
      </c>
      <c r="AU37" s="106">
        <v>74</v>
      </c>
      <c r="AV37" s="92">
        <f>'Exp_3 (Ann)'!Y37</f>
        <v>64.782608695652172</v>
      </c>
      <c r="AW37" s="79">
        <f>'Exp_3 (Ann)'!Z37</f>
        <v>21.811082507709301</v>
      </c>
    </row>
    <row r="38" spans="1:49" x14ac:dyDescent="0.2">
      <c r="A38" s="181" t="str">
        <f>'Exp_3 (All)'!A38</f>
        <v>IntoTree_12_PckErr1</v>
      </c>
      <c r="B38" s="172">
        <f t="shared" si="21"/>
        <v>-0.616920380763056</v>
      </c>
      <c r="C38" s="28">
        <v>39</v>
      </c>
      <c r="D38" s="197">
        <f t="shared" si="21"/>
        <v>0.54250586012626745</v>
      </c>
      <c r="E38" s="9">
        <v>60</v>
      </c>
      <c r="F38" s="172">
        <f t="shared" si="22"/>
        <v>-0.616920380763056</v>
      </c>
      <c r="G38" s="28">
        <v>39</v>
      </c>
      <c r="H38" s="197">
        <f t="shared" si="23"/>
        <v>0.76334895362899569</v>
      </c>
      <c r="I38" s="8">
        <v>64</v>
      </c>
      <c r="J38" s="172">
        <f t="shared" si="24"/>
        <v>-0.89297424764146638</v>
      </c>
      <c r="K38" s="29">
        <v>34</v>
      </c>
      <c r="L38" s="197">
        <f t="shared" si="25"/>
        <v>1.0946135938830881</v>
      </c>
      <c r="M38" s="8">
        <v>70</v>
      </c>
      <c r="N38" s="172">
        <f t="shared" si="26"/>
        <v>-1.6659250749010153</v>
      </c>
      <c r="O38" s="29">
        <v>20</v>
      </c>
      <c r="P38" s="197">
        <f t="shared" si="27"/>
        <v>0.21124121987217503</v>
      </c>
      <c r="Q38" s="8">
        <v>54</v>
      </c>
      <c r="R38" s="172">
        <f t="shared" si="28"/>
        <v>1.9779859678940013</v>
      </c>
      <c r="S38" s="28">
        <v>86</v>
      </c>
      <c r="T38" s="197">
        <f t="shared" si="29"/>
        <v>-0.56170960738737397</v>
      </c>
      <c r="U38" s="8">
        <v>40</v>
      </c>
      <c r="V38" s="172">
        <f t="shared" si="30"/>
        <v>-1.1138173411441945</v>
      </c>
      <c r="W38" s="28">
        <v>30</v>
      </c>
      <c r="X38" s="197">
        <f t="shared" si="31"/>
        <v>-9.6018736305532489E-3</v>
      </c>
      <c r="Y38" s="8">
        <v>50</v>
      </c>
      <c r="Z38" s="172">
        <f t="shared" si="32"/>
        <v>-0.3960772872603277</v>
      </c>
      <c r="AA38" s="28">
        <v>43</v>
      </c>
      <c r="AB38" s="197">
        <f t="shared" si="33"/>
        <v>-1.1690281145198766</v>
      </c>
      <c r="AC38" s="8">
        <v>29</v>
      </c>
      <c r="AD38" s="172">
        <f t="shared" si="34"/>
        <v>-0.23044496713328153</v>
      </c>
      <c r="AE38" s="28">
        <v>46</v>
      </c>
      <c r="AF38" s="197">
        <f t="shared" si="35"/>
        <v>1.1498243672587702</v>
      </c>
      <c r="AG38" s="8">
        <v>71</v>
      </c>
      <c r="AH38" s="172">
        <f t="shared" si="36"/>
        <v>0.92898127375604189</v>
      </c>
      <c r="AI38" s="28">
        <v>67</v>
      </c>
      <c r="AJ38" s="197">
        <f t="shared" si="37"/>
        <v>-1.1138173411441945</v>
      </c>
      <c r="AK38" s="8">
        <v>30</v>
      </c>
      <c r="AL38" s="172">
        <f t="shared" si="38"/>
        <v>0.81855972700467783</v>
      </c>
      <c r="AM38" s="28">
        <v>65</v>
      </c>
      <c r="AN38" s="197">
        <f t="shared" si="39"/>
        <v>1.7019321010155908</v>
      </c>
      <c r="AO38" s="8">
        <v>81</v>
      </c>
      <c r="AP38" s="172">
        <f t="shared" si="40"/>
        <v>-1.1690281145198766</v>
      </c>
      <c r="AQ38" s="28">
        <v>29</v>
      </c>
      <c r="AR38" s="197">
        <f t="shared" si="41"/>
        <v>-9.6018736305532489E-3</v>
      </c>
      <c r="AS38" s="8">
        <v>50</v>
      </c>
      <c r="AT38" s="210">
        <f t="shared" si="42"/>
        <v>0.37687353999922124</v>
      </c>
      <c r="AU38" s="106">
        <v>57</v>
      </c>
      <c r="AV38" s="92">
        <f>'Exp_3 (Ann)'!Y38</f>
        <v>50.173913043478258</v>
      </c>
      <c r="AW38" s="79">
        <f>'Exp_3 (Ann)'!Z38</f>
        <v>18.112407033234138</v>
      </c>
    </row>
    <row r="39" spans="1:49" x14ac:dyDescent="0.2">
      <c r="A39" s="181" t="str">
        <f>'Exp_3 (All)'!A39</f>
        <v>IntoTree_12_PckErr3</v>
      </c>
      <c r="B39" s="172">
        <f t="shared" si="21"/>
        <v>-0.28441343056714818</v>
      </c>
      <c r="C39" s="28">
        <v>60</v>
      </c>
      <c r="D39" s="197">
        <f t="shared" si="21"/>
        <v>0.21877956197472986</v>
      </c>
      <c r="E39" s="9">
        <v>69</v>
      </c>
      <c r="F39" s="172">
        <f t="shared" si="22"/>
        <v>-1.123068418136945</v>
      </c>
      <c r="G39" s="28">
        <v>45</v>
      </c>
      <c r="H39" s="197">
        <f t="shared" si="23"/>
        <v>0.83379321952591412</v>
      </c>
      <c r="I39" s="8">
        <v>80</v>
      </c>
      <c r="J39" s="172">
        <f t="shared" si="24"/>
        <v>0.83379321952591412</v>
      </c>
      <c r="K39" s="29">
        <v>80</v>
      </c>
      <c r="L39" s="197">
        <f t="shared" si="25"/>
        <v>1.9519998696189764</v>
      </c>
      <c r="M39" s="8">
        <v>100</v>
      </c>
      <c r="N39" s="172">
        <f t="shared" si="26"/>
        <v>-0.84351675561367934</v>
      </c>
      <c r="O39" s="29">
        <v>50</v>
      </c>
      <c r="P39" s="197">
        <f t="shared" si="27"/>
        <v>0.49833122449799544</v>
      </c>
      <c r="Q39" s="8">
        <v>74</v>
      </c>
      <c r="R39" s="172">
        <f t="shared" si="28"/>
        <v>0.83379321952591412</v>
      </c>
      <c r="S39" s="28">
        <v>80</v>
      </c>
      <c r="T39" s="197">
        <f t="shared" si="29"/>
        <v>-1.4026200806602105</v>
      </c>
      <c r="U39" s="8">
        <v>40</v>
      </c>
      <c r="V39" s="172">
        <f t="shared" si="30"/>
        <v>5.1048564460770517E-2</v>
      </c>
      <c r="W39" s="28">
        <v>66</v>
      </c>
      <c r="X39" s="197">
        <f t="shared" si="31"/>
        <v>0.83379321952591412</v>
      </c>
      <c r="Y39" s="8">
        <v>80</v>
      </c>
      <c r="Z39" s="172">
        <f t="shared" si="32"/>
        <v>-0.34032376307180129</v>
      </c>
      <c r="AA39" s="28">
        <v>59</v>
      </c>
      <c r="AB39" s="197">
        <f t="shared" si="33"/>
        <v>-1.9058130732020886</v>
      </c>
      <c r="AC39" s="8">
        <v>31</v>
      </c>
      <c r="AD39" s="172">
        <f t="shared" si="34"/>
        <v>0.66606222201195486</v>
      </c>
      <c r="AE39" s="28">
        <v>77</v>
      </c>
      <c r="AF39" s="197">
        <f t="shared" si="35"/>
        <v>-1.4026200806602105</v>
      </c>
      <c r="AG39" s="8">
        <v>40</v>
      </c>
      <c r="AH39" s="172">
        <f t="shared" si="36"/>
        <v>0.38651055948868923</v>
      </c>
      <c r="AI39" s="28">
        <v>72</v>
      </c>
      <c r="AJ39" s="197">
        <f t="shared" si="37"/>
        <v>-0.8994270881183325</v>
      </c>
      <c r="AK39" s="8">
        <v>49</v>
      </c>
      <c r="AL39" s="172">
        <f t="shared" si="38"/>
        <v>0.83379321952591412</v>
      </c>
      <c r="AM39" s="28">
        <v>80</v>
      </c>
      <c r="AN39" s="197">
        <f t="shared" si="39"/>
        <v>1.5606275420864046</v>
      </c>
      <c r="AO39" s="8">
        <v>93</v>
      </c>
      <c r="AP39" s="172">
        <f t="shared" si="40"/>
        <v>-0.34032376307180129</v>
      </c>
      <c r="AQ39" s="28">
        <v>59</v>
      </c>
      <c r="AR39" s="197">
        <f t="shared" si="41"/>
        <v>-0.84351675561367934</v>
      </c>
      <c r="AS39" s="8">
        <v>50</v>
      </c>
      <c r="AT39" s="210">
        <f t="shared" si="42"/>
        <v>-0.11668243305318884</v>
      </c>
      <c r="AU39" s="106">
        <v>63</v>
      </c>
      <c r="AV39" s="92">
        <f>'Exp_3 (Ann)'!Y39</f>
        <v>65.086956521739125</v>
      </c>
      <c r="AW39" s="79">
        <f>'Exp_3 (Ann)'!Z39</f>
        <v>17.885781665075509</v>
      </c>
    </row>
    <row r="40" spans="1:49" x14ac:dyDescent="0.2">
      <c r="A40" s="181" t="str">
        <f>'Exp_3 (All)'!A40</f>
        <v>IntoTree_14_PckErr1</v>
      </c>
      <c r="B40" s="172">
        <f t="shared" si="21"/>
        <v>-0.83406085625920856</v>
      </c>
      <c r="C40" s="28">
        <v>49</v>
      </c>
      <c r="D40" s="197">
        <f t="shared" si="21"/>
        <v>-1.3654569696653525</v>
      </c>
      <c r="E40" s="9">
        <v>39</v>
      </c>
      <c r="F40" s="172">
        <f t="shared" si="22"/>
        <v>-1.4185965810059666</v>
      </c>
      <c r="G40" s="28">
        <v>38</v>
      </c>
      <c r="H40" s="197">
        <f t="shared" si="23"/>
        <v>1.2915235973653667</v>
      </c>
      <c r="I40" s="8">
        <v>89</v>
      </c>
      <c r="J40" s="172">
        <f t="shared" si="24"/>
        <v>-0.30266474285306472</v>
      </c>
      <c r="K40" s="29">
        <v>59</v>
      </c>
      <c r="L40" s="197">
        <f t="shared" si="25"/>
        <v>1.8760593221121251</v>
      </c>
      <c r="M40" s="8">
        <v>100</v>
      </c>
      <c r="N40" s="172">
        <f t="shared" si="26"/>
        <v>-0.83406085625920856</v>
      </c>
      <c r="O40" s="29">
        <v>49</v>
      </c>
      <c r="P40" s="197">
        <f t="shared" si="27"/>
        <v>0.44128981591553668</v>
      </c>
      <c r="Q40" s="8">
        <v>73</v>
      </c>
      <c r="R40" s="172">
        <f t="shared" si="28"/>
        <v>1.3978028200465955</v>
      </c>
      <c r="S40" s="28">
        <v>91</v>
      </c>
      <c r="T40" s="197">
        <f t="shared" si="29"/>
        <v>0.17559175921246475</v>
      </c>
      <c r="U40" s="8">
        <v>68</v>
      </c>
      <c r="V40" s="172">
        <f t="shared" si="30"/>
        <v>-1.3654569696653525</v>
      </c>
      <c r="W40" s="28">
        <v>39</v>
      </c>
      <c r="X40" s="197">
        <f t="shared" si="31"/>
        <v>0.22873137055307913</v>
      </c>
      <c r="Y40" s="8">
        <v>69</v>
      </c>
      <c r="Z40" s="172">
        <f t="shared" si="32"/>
        <v>-0.40894396553429346</v>
      </c>
      <c r="AA40" s="28">
        <v>57</v>
      </c>
      <c r="AB40" s="197">
        <f t="shared" si="33"/>
        <v>-1.8968530830714962</v>
      </c>
      <c r="AC40" s="8">
        <v>29</v>
      </c>
      <c r="AD40" s="172">
        <f t="shared" si="34"/>
        <v>-0.51522318821552227</v>
      </c>
      <c r="AE40" s="28">
        <v>55</v>
      </c>
      <c r="AF40" s="197">
        <f t="shared" si="35"/>
        <v>-3.6966686149992781E-2</v>
      </c>
      <c r="AG40" s="8">
        <v>64</v>
      </c>
      <c r="AH40" s="172">
        <f t="shared" si="36"/>
        <v>0.81326709529983732</v>
      </c>
      <c r="AI40" s="28">
        <v>80</v>
      </c>
      <c r="AJ40" s="197">
        <f t="shared" si="37"/>
        <v>0.81326709529983732</v>
      </c>
      <c r="AK40" s="8">
        <v>80</v>
      </c>
      <c r="AL40" s="172">
        <f t="shared" si="38"/>
        <v>0.76012748395922292</v>
      </c>
      <c r="AM40" s="28">
        <v>79</v>
      </c>
      <c r="AN40" s="197">
        <f t="shared" si="39"/>
        <v>1.1321047633435237</v>
      </c>
      <c r="AO40" s="8">
        <v>86</v>
      </c>
      <c r="AP40" s="172">
        <f t="shared" si="40"/>
        <v>0.28187098189369353</v>
      </c>
      <c r="AQ40" s="28">
        <v>70</v>
      </c>
      <c r="AR40" s="197">
        <f t="shared" si="41"/>
        <v>-0.24952513151245032</v>
      </c>
      <c r="AS40" s="8">
        <v>60</v>
      </c>
      <c r="AT40" s="210">
        <f t="shared" si="42"/>
        <v>1.6172925190621603E-2</v>
      </c>
      <c r="AU40" s="106">
        <v>65</v>
      </c>
      <c r="AV40" s="92">
        <f>'Exp_3 (Ann)'!Y40</f>
        <v>64.695652173913047</v>
      </c>
      <c r="AW40" s="79">
        <f>'Exp_3 (Ann)'!Z40</f>
        <v>18.818353668230618</v>
      </c>
    </row>
    <row r="41" spans="1:49" x14ac:dyDescent="0.2">
      <c r="A41" s="181" t="str">
        <f>'Exp_3 (All)'!A41</f>
        <v>IntoTree_14_PckErr3</v>
      </c>
      <c r="B41" s="172">
        <f t="shared" si="21"/>
        <v>-2.2685867607531329</v>
      </c>
      <c r="C41" s="28">
        <v>19</v>
      </c>
      <c r="D41" s="197">
        <f t="shared" si="21"/>
        <v>0.19992183884188128</v>
      </c>
      <c r="E41" s="9">
        <v>70</v>
      </c>
      <c r="F41" s="172">
        <f t="shared" si="22"/>
        <v>-0.76812074923459495</v>
      </c>
      <c r="G41" s="28">
        <v>50</v>
      </c>
      <c r="H41" s="197">
        <f t="shared" si="23"/>
        <v>1.022758038706886</v>
      </c>
      <c r="I41" s="8">
        <v>87</v>
      </c>
      <c r="J41" s="172">
        <f t="shared" si="24"/>
        <v>6.3133212265860435E-3</v>
      </c>
      <c r="K41" s="29">
        <v>66</v>
      </c>
      <c r="L41" s="197">
        <f t="shared" si="25"/>
        <v>1.6519857209565956</v>
      </c>
      <c r="M41" s="8">
        <v>100</v>
      </c>
      <c r="N41" s="172">
        <f t="shared" si="26"/>
        <v>-1.5909569490995996</v>
      </c>
      <c r="O41" s="29">
        <v>33</v>
      </c>
      <c r="P41" s="197">
        <f t="shared" si="27"/>
        <v>0.15151970943805748</v>
      </c>
      <c r="Q41" s="8">
        <v>69</v>
      </c>
      <c r="R41" s="172">
        <f t="shared" si="28"/>
        <v>1.6519857209565956</v>
      </c>
      <c r="S41" s="28">
        <v>100</v>
      </c>
      <c r="T41" s="197">
        <f t="shared" si="29"/>
        <v>-0.33250158460018064</v>
      </c>
      <c r="U41" s="8">
        <v>59</v>
      </c>
      <c r="V41" s="172">
        <f t="shared" si="30"/>
        <v>-0.71971861983077112</v>
      </c>
      <c r="W41" s="28">
        <v>51</v>
      </c>
      <c r="X41" s="197">
        <f t="shared" si="31"/>
        <v>-0.76812074923459495</v>
      </c>
      <c r="Y41" s="8">
        <v>50</v>
      </c>
      <c r="Z41" s="172">
        <f t="shared" si="32"/>
        <v>-0.28409945519635682</v>
      </c>
      <c r="AA41" s="28">
        <v>60</v>
      </c>
      <c r="AB41" s="197">
        <f t="shared" si="33"/>
        <v>-0.33250158460018064</v>
      </c>
      <c r="AC41" s="8">
        <v>59</v>
      </c>
      <c r="AD41" s="172">
        <f t="shared" si="34"/>
        <v>5.4715450630409855E-2</v>
      </c>
      <c r="AE41" s="28">
        <v>67</v>
      </c>
      <c r="AF41" s="197">
        <f t="shared" si="35"/>
        <v>0.19992183884188128</v>
      </c>
      <c r="AG41" s="8">
        <v>70</v>
      </c>
      <c r="AH41" s="172">
        <f t="shared" si="36"/>
        <v>0.15151970943805748</v>
      </c>
      <c r="AI41" s="28">
        <v>69</v>
      </c>
      <c r="AJ41" s="197">
        <f t="shared" si="37"/>
        <v>-1.252142043272833</v>
      </c>
      <c r="AK41" s="8">
        <v>40</v>
      </c>
      <c r="AL41" s="172">
        <f t="shared" si="38"/>
        <v>1.3615729445336526</v>
      </c>
      <c r="AM41" s="28">
        <v>94</v>
      </c>
      <c r="AN41" s="197">
        <f t="shared" si="39"/>
        <v>0.15151970943805748</v>
      </c>
      <c r="AO41" s="8">
        <v>69</v>
      </c>
      <c r="AP41" s="172">
        <f t="shared" si="40"/>
        <v>1.1679644269183576</v>
      </c>
      <c r="AQ41" s="28">
        <v>90</v>
      </c>
      <c r="AR41" s="197">
        <f t="shared" si="41"/>
        <v>-0.33250158460018064</v>
      </c>
      <c r="AS41" s="8">
        <v>59</v>
      </c>
      <c r="AT41" s="210">
        <f t="shared" si="42"/>
        <v>0.87755165049541461</v>
      </c>
      <c r="AU41" s="106">
        <v>84</v>
      </c>
      <c r="AV41" s="92">
        <f>'Exp_3 (Ann)'!Y41</f>
        <v>65.869565217391298</v>
      </c>
      <c r="AW41" s="79">
        <f>'Exp_3 (Ann)'!Z41</f>
        <v>20.66024805761953</v>
      </c>
    </row>
    <row r="42" spans="1:49" x14ac:dyDescent="0.2">
      <c r="A42" s="181" t="str">
        <f>'Exp_3 (All)'!A42</f>
        <v>IntoTree_15_PckErr1</v>
      </c>
      <c r="B42" s="172">
        <f t="shared" si="21"/>
        <v>-0.10723036644574724</v>
      </c>
      <c r="C42" s="28">
        <v>79</v>
      </c>
      <c r="D42" s="197">
        <f t="shared" si="21"/>
        <v>-0.97376765204787008</v>
      </c>
      <c r="E42" s="9">
        <v>66</v>
      </c>
      <c r="F42" s="172">
        <f t="shared" si="22"/>
        <v>-0.77379750921661095</v>
      </c>
      <c r="G42" s="28">
        <v>69</v>
      </c>
      <c r="H42" s="197">
        <f t="shared" si="23"/>
        <v>1.2925606333730666</v>
      </c>
      <c r="I42" s="8">
        <v>100</v>
      </c>
      <c r="J42" s="172">
        <f t="shared" si="24"/>
        <v>0.42602334777094375</v>
      </c>
      <c r="K42" s="29">
        <v>87</v>
      </c>
      <c r="L42" s="197">
        <f t="shared" si="25"/>
        <v>1.2925606333730666</v>
      </c>
      <c r="M42" s="8">
        <v>100</v>
      </c>
      <c r="N42" s="172">
        <f t="shared" si="26"/>
        <v>-1.3737079377103882</v>
      </c>
      <c r="O42" s="29">
        <v>60</v>
      </c>
      <c r="P42" s="197">
        <f t="shared" si="27"/>
        <v>0.42602334777094375</v>
      </c>
      <c r="Q42" s="8">
        <v>87</v>
      </c>
      <c r="R42" s="172">
        <f t="shared" si="28"/>
        <v>1.2925606333730666</v>
      </c>
      <c r="S42" s="28">
        <v>100</v>
      </c>
      <c r="T42" s="197">
        <f t="shared" si="29"/>
        <v>-0.70714079493952464</v>
      </c>
      <c r="U42" s="8">
        <v>70</v>
      </c>
      <c r="V42" s="172">
        <f t="shared" si="30"/>
        <v>-2.0402750804812522</v>
      </c>
      <c r="W42" s="28">
        <v>50</v>
      </c>
      <c r="X42" s="197">
        <f t="shared" si="31"/>
        <v>1.2925606333730666</v>
      </c>
      <c r="Y42" s="8">
        <v>100</v>
      </c>
      <c r="Z42" s="172">
        <f t="shared" si="32"/>
        <v>-0.97376765204787008</v>
      </c>
      <c r="AA42" s="28">
        <v>66</v>
      </c>
      <c r="AB42" s="197">
        <f t="shared" si="33"/>
        <v>-1.3737079377103882</v>
      </c>
      <c r="AC42" s="8">
        <v>60</v>
      </c>
      <c r="AD42" s="172">
        <f t="shared" si="34"/>
        <v>-0.44051393783117909</v>
      </c>
      <c r="AE42" s="28">
        <v>74</v>
      </c>
      <c r="AF42" s="197">
        <f t="shared" si="35"/>
        <v>-0.24054379499991999</v>
      </c>
      <c r="AG42" s="8">
        <v>77</v>
      </c>
      <c r="AH42" s="172">
        <f t="shared" si="36"/>
        <v>-0.10723036644574724</v>
      </c>
      <c r="AI42" s="28">
        <v>79</v>
      </c>
      <c r="AJ42" s="197">
        <f t="shared" si="37"/>
        <v>-0.70714079493952464</v>
      </c>
      <c r="AK42" s="8">
        <v>70</v>
      </c>
      <c r="AL42" s="172">
        <f t="shared" si="38"/>
        <v>1.2259039190959802</v>
      </c>
      <c r="AM42" s="28">
        <v>99</v>
      </c>
      <c r="AN42" s="197">
        <f t="shared" si="39"/>
        <v>0.49268006204803011</v>
      </c>
      <c r="AO42" s="8">
        <v>88</v>
      </c>
      <c r="AP42" s="172">
        <f t="shared" si="40"/>
        <v>0.55933677632511647</v>
      </c>
      <c r="AQ42" s="28">
        <v>89</v>
      </c>
      <c r="AR42" s="197">
        <f t="shared" si="41"/>
        <v>0.62599349060220288</v>
      </c>
      <c r="AS42" s="8">
        <v>90</v>
      </c>
      <c r="AT42" s="210">
        <f t="shared" si="42"/>
        <v>0.89262034771054832</v>
      </c>
      <c r="AU42" s="106">
        <v>94</v>
      </c>
      <c r="AV42" s="92">
        <f>'Exp_3 (Ann)'!Y42</f>
        <v>80.608695652173907</v>
      </c>
      <c r="AW42" s="79">
        <f>'Exp_3 (Ann)'!Z42</f>
        <v>15.002239621999426</v>
      </c>
    </row>
    <row r="43" spans="1:49" x14ac:dyDescent="0.2">
      <c r="A43" s="181" t="str">
        <f>'Exp_3 (All)'!A43</f>
        <v>IntoTree_15_PckErr3</v>
      </c>
      <c r="B43" s="172">
        <f t="shared" si="21"/>
        <v>-2.2889756723001984</v>
      </c>
      <c r="C43" s="28">
        <v>28</v>
      </c>
      <c r="D43" s="197">
        <f t="shared" si="21"/>
        <v>-0.24728546044240352</v>
      </c>
      <c r="E43" s="9">
        <v>70</v>
      </c>
      <c r="F43" s="172">
        <f t="shared" si="22"/>
        <v>-0.5389554907078028</v>
      </c>
      <c r="G43" s="28">
        <v>64</v>
      </c>
      <c r="H43" s="197">
        <f t="shared" si="23"/>
        <v>1.211064690884593</v>
      </c>
      <c r="I43" s="8">
        <v>100</v>
      </c>
      <c r="J43" s="172">
        <f t="shared" si="24"/>
        <v>0.72494797377559417</v>
      </c>
      <c r="K43" s="29">
        <v>90</v>
      </c>
      <c r="L43" s="197">
        <f t="shared" si="25"/>
        <v>1.211064690884593</v>
      </c>
      <c r="M43" s="8">
        <v>100</v>
      </c>
      <c r="N43" s="172">
        <f t="shared" si="26"/>
        <v>-0.24728546044240352</v>
      </c>
      <c r="O43" s="29">
        <v>70</v>
      </c>
      <c r="P43" s="197">
        <f t="shared" si="27"/>
        <v>-0.63617883412960252</v>
      </c>
      <c r="Q43" s="8">
        <v>62</v>
      </c>
      <c r="R43" s="172">
        <f t="shared" si="28"/>
        <v>1.211064690884593</v>
      </c>
      <c r="S43" s="28">
        <v>100</v>
      </c>
      <c r="T43" s="197">
        <f t="shared" si="29"/>
        <v>-0.78201384926230222</v>
      </c>
      <c r="U43" s="8">
        <v>59</v>
      </c>
      <c r="V43" s="172">
        <f t="shared" si="30"/>
        <v>-1.7056356117694</v>
      </c>
      <c r="W43" s="28">
        <v>40</v>
      </c>
      <c r="X43" s="197">
        <f t="shared" si="31"/>
        <v>1.211064690884593</v>
      </c>
      <c r="Y43" s="8">
        <v>100</v>
      </c>
      <c r="Z43" s="172">
        <f t="shared" si="32"/>
        <v>-0.24728546044240352</v>
      </c>
      <c r="AA43" s="28">
        <v>70</v>
      </c>
      <c r="AB43" s="197">
        <f t="shared" si="33"/>
        <v>-1.7056356117694</v>
      </c>
      <c r="AC43" s="8">
        <v>40</v>
      </c>
      <c r="AD43" s="172">
        <f t="shared" si="34"/>
        <v>-0.19867378873150363</v>
      </c>
      <c r="AE43" s="28">
        <v>71</v>
      </c>
      <c r="AF43" s="197">
        <f t="shared" si="35"/>
        <v>4.4384569822995788E-2</v>
      </c>
      <c r="AG43" s="8">
        <v>76</v>
      </c>
      <c r="AH43" s="172">
        <f t="shared" si="36"/>
        <v>0.67633630206469431</v>
      </c>
      <c r="AI43" s="28">
        <v>89</v>
      </c>
      <c r="AJ43" s="197">
        <f t="shared" si="37"/>
        <v>-0.24728546044240352</v>
      </c>
      <c r="AK43" s="8">
        <v>70</v>
      </c>
      <c r="AL43" s="172">
        <f t="shared" si="38"/>
        <v>1.0652296757518933</v>
      </c>
      <c r="AM43" s="28">
        <v>97</v>
      </c>
      <c r="AN43" s="197">
        <f t="shared" si="39"/>
        <v>0.87078298890829375</v>
      </c>
      <c r="AO43" s="8">
        <v>93</v>
      </c>
      <c r="AP43" s="172">
        <f t="shared" si="40"/>
        <v>-0.24728546044240352</v>
      </c>
      <c r="AQ43" s="28">
        <v>70</v>
      </c>
      <c r="AR43" s="197">
        <f t="shared" si="41"/>
        <v>0.72494797377559417</v>
      </c>
      <c r="AS43" s="8">
        <v>90</v>
      </c>
      <c r="AT43" s="210">
        <f t="shared" si="42"/>
        <v>0.14160791324479555</v>
      </c>
      <c r="AU43" s="106">
        <v>78</v>
      </c>
      <c r="AV43" s="92">
        <f>'Exp_3 (Ann)'!Y43</f>
        <v>75.086956521739125</v>
      </c>
      <c r="AW43" s="79">
        <f>'Exp_3 (Ann)'!Z43</f>
        <v>20.571191337486475</v>
      </c>
    </row>
    <row r="44" spans="1:49" x14ac:dyDescent="0.2">
      <c r="A44" s="181" t="str">
        <f>'Exp_3 (All)'!A44</f>
        <v>ParkRun_0</v>
      </c>
      <c r="B44" s="172">
        <f t="shared" si="21"/>
        <v>-0.28498089396689208</v>
      </c>
      <c r="C44" s="28">
        <v>0</v>
      </c>
      <c r="D44" s="197">
        <f t="shared" si="21"/>
        <v>-0.28498089396689208</v>
      </c>
      <c r="E44" s="9">
        <v>0</v>
      </c>
      <c r="F44" s="172">
        <f t="shared" si="22"/>
        <v>-0.28498089396689208</v>
      </c>
      <c r="G44" s="28">
        <v>0</v>
      </c>
      <c r="H44" s="197">
        <f t="shared" si="23"/>
        <v>-0.28498089396689208</v>
      </c>
      <c r="I44" s="8">
        <v>0</v>
      </c>
      <c r="J44" s="172">
        <f t="shared" si="24"/>
        <v>-0.28498089396689208</v>
      </c>
      <c r="K44" s="29">
        <v>0</v>
      </c>
      <c r="L44" s="197">
        <f t="shared" si="25"/>
        <v>-0.28498089396689208</v>
      </c>
      <c r="M44" s="8">
        <v>0</v>
      </c>
      <c r="N44" s="172">
        <f t="shared" si="26"/>
        <v>-0.28498089396689208</v>
      </c>
      <c r="O44" s="29">
        <v>0</v>
      </c>
      <c r="P44" s="197">
        <f t="shared" si="27"/>
        <v>-0.28498089396689208</v>
      </c>
      <c r="Q44" s="8">
        <v>0</v>
      </c>
      <c r="R44" s="172">
        <f t="shared" si="28"/>
        <v>-0.28498089396689208</v>
      </c>
      <c r="S44" s="28">
        <v>0</v>
      </c>
      <c r="T44" s="197">
        <f t="shared" si="29"/>
        <v>-0.28498089396689208</v>
      </c>
      <c r="U44" s="8">
        <v>0</v>
      </c>
      <c r="V44" s="172">
        <f t="shared" si="30"/>
        <v>-0.28498089396689208</v>
      </c>
      <c r="W44" s="28">
        <v>0</v>
      </c>
      <c r="X44" s="197">
        <f t="shared" si="31"/>
        <v>-0.28498089396689208</v>
      </c>
      <c r="Y44" s="8">
        <v>0</v>
      </c>
      <c r="Z44" s="172">
        <f t="shared" si="32"/>
        <v>-0.28498089396689208</v>
      </c>
      <c r="AA44" s="28">
        <v>0</v>
      </c>
      <c r="AB44" s="197">
        <f t="shared" si="33"/>
        <v>-0.28498089396689208</v>
      </c>
      <c r="AC44" s="8">
        <v>0</v>
      </c>
      <c r="AD44" s="172">
        <f t="shared" si="34"/>
        <v>-0.28498089396689208</v>
      </c>
      <c r="AE44" s="28">
        <v>0</v>
      </c>
      <c r="AF44" s="197">
        <f t="shared" si="35"/>
        <v>-0.28498089396689208</v>
      </c>
      <c r="AG44" s="8">
        <v>0</v>
      </c>
      <c r="AH44" s="172">
        <f t="shared" si="36"/>
        <v>-0.28498089396689208</v>
      </c>
      <c r="AI44" s="28">
        <v>0</v>
      </c>
      <c r="AJ44" s="197">
        <f t="shared" si="37"/>
        <v>-0.28498089396689208</v>
      </c>
      <c r="AK44" s="8">
        <v>0</v>
      </c>
      <c r="AL44" s="172">
        <f t="shared" si="38"/>
        <v>-0.28498089396689208</v>
      </c>
      <c r="AM44" s="28">
        <v>0</v>
      </c>
      <c r="AN44" s="197">
        <f t="shared" si="39"/>
        <v>1.8998726264459471</v>
      </c>
      <c r="AO44" s="8">
        <v>10</v>
      </c>
      <c r="AP44" s="172">
        <f t="shared" si="40"/>
        <v>-0.28498089396689208</v>
      </c>
      <c r="AQ44" s="28">
        <v>0</v>
      </c>
      <c r="AR44" s="197">
        <f t="shared" si="41"/>
        <v>4.0847261468587863</v>
      </c>
      <c r="AS44" s="8">
        <v>20</v>
      </c>
      <c r="AT44" s="210">
        <f t="shared" si="42"/>
        <v>-0.28498089396689208</v>
      </c>
      <c r="AU44" s="106">
        <v>0</v>
      </c>
      <c r="AV44" s="92">
        <f>'Exp_3 (Ann)'!Y44</f>
        <v>1.3043478260869565</v>
      </c>
      <c r="AW44" s="79">
        <f>'Exp_3 (Ann)'!Z44</f>
        <v>4.5769658728016003</v>
      </c>
    </row>
    <row r="45" spans="1:49" x14ac:dyDescent="0.2">
      <c r="A45" s="181" t="str">
        <f>'Exp_3 (All)'!A45</f>
        <v>ParkRun_3</v>
      </c>
      <c r="B45" s="172">
        <f t="shared" si="21"/>
        <v>7.2348949987100244E-2</v>
      </c>
      <c r="C45" s="28">
        <v>60</v>
      </c>
      <c r="D45" s="197">
        <f t="shared" si="21"/>
        <v>-1.8185895155848402</v>
      </c>
      <c r="E45" s="9">
        <v>10</v>
      </c>
      <c r="F45" s="172">
        <f t="shared" si="22"/>
        <v>-0.30583874312728782</v>
      </c>
      <c r="G45" s="28">
        <v>50</v>
      </c>
      <c r="H45" s="197">
        <f t="shared" si="23"/>
        <v>0.86654310552731528</v>
      </c>
      <c r="I45" s="8">
        <v>81</v>
      </c>
      <c r="J45" s="172">
        <f t="shared" si="24"/>
        <v>0.63963048965868241</v>
      </c>
      <c r="K45" s="29">
        <v>75</v>
      </c>
      <c r="L45" s="197">
        <f t="shared" si="25"/>
        <v>1.5850997224446526</v>
      </c>
      <c r="M45" s="8">
        <v>100</v>
      </c>
      <c r="N45" s="172">
        <f t="shared" si="26"/>
        <v>7.2348949987100244E-2</v>
      </c>
      <c r="O45" s="29">
        <v>60</v>
      </c>
      <c r="P45" s="197">
        <f t="shared" si="27"/>
        <v>1.0556369520845093</v>
      </c>
      <c r="Q45" s="8">
        <v>86</v>
      </c>
      <c r="R45" s="172">
        <f t="shared" si="28"/>
        <v>1.5850997224446526</v>
      </c>
      <c r="S45" s="28">
        <v>100</v>
      </c>
      <c r="T45" s="197">
        <f t="shared" si="29"/>
        <v>0.41271787379004954</v>
      </c>
      <c r="U45" s="8">
        <v>69</v>
      </c>
      <c r="V45" s="172">
        <f t="shared" si="30"/>
        <v>-0.7596639748645535</v>
      </c>
      <c r="W45" s="28">
        <v>38</v>
      </c>
      <c r="X45" s="197">
        <f t="shared" si="31"/>
        <v>-0.30583874312728782</v>
      </c>
      <c r="Y45" s="8">
        <v>50</v>
      </c>
      <c r="Z45" s="172">
        <f t="shared" si="32"/>
        <v>0.56399295103580471</v>
      </c>
      <c r="AA45" s="28">
        <v>73</v>
      </c>
      <c r="AB45" s="197">
        <f t="shared" si="33"/>
        <v>-0.68402643624167592</v>
      </c>
      <c r="AC45" s="8">
        <v>40</v>
      </c>
      <c r="AD45" s="172">
        <f t="shared" si="34"/>
        <v>-1.2513079759132582</v>
      </c>
      <c r="AE45" s="28">
        <v>25</v>
      </c>
      <c r="AF45" s="197">
        <f t="shared" si="35"/>
        <v>0.11016771929853905</v>
      </c>
      <c r="AG45" s="8">
        <v>61</v>
      </c>
      <c r="AH45" s="172">
        <f t="shared" si="36"/>
        <v>-0.64620766693023712</v>
      </c>
      <c r="AI45" s="28">
        <v>41</v>
      </c>
      <c r="AJ45" s="197">
        <f t="shared" si="37"/>
        <v>-1.440401822470452</v>
      </c>
      <c r="AK45" s="8">
        <v>20</v>
      </c>
      <c r="AL45" s="172">
        <f t="shared" si="38"/>
        <v>3.4530180675661437E-2</v>
      </c>
      <c r="AM45" s="28">
        <v>59</v>
      </c>
      <c r="AN45" s="197">
        <f t="shared" si="39"/>
        <v>1.2069120293302644</v>
      </c>
      <c r="AO45" s="8">
        <v>90</v>
      </c>
      <c r="AP45" s="172">
        <f t="shared" si="40"/>
        <v>3.4530180675661437E-2</v>
      </c>
      <c r="AQ45" s="28">
        <v>59</v>
      </c>
      <c r="AR45" s="197">
        <f t="shared" si="41"/>
        <v>0.82872433621587638</v>
      </c>
      <c r="AS45" s="8">
        <v>80</v>
      </c>
      <c r="AT45" s="210">
        <f t="shared" si="42"/>
        <v>-1.8564082848962791</v>
      </c>
      <c r="AU45" s="106">
        <v>9</v>
      </c>
      <c r="AV45" s="92">
        <f>'Exp_3 (Ann)'!Y45</f>
        <v>58.086956521739133</v>
      </c>
      <c r="AW45" s="79">
        <f>'Exp_3 (Ann)'!Z45</f>
        <v>26.441896925967292</v>
      </c>
    </row>
    <row r="46" spans="1:49" x14ac:dyDescent="0.2">
      <c r="A46" s="181" t="str">
        <f>'Exp_3 (All)'!A46</f>
        <v>ParkRun_12</v>
      </c>
      <c r="B46" s="172">
        <f t="shared" si="21"/>
        <v>-1.2364200158159124</v>
      </c>
      <c r="C46" s="28">
        <v>29</v>
      </c>
      <c r="D46" s="197">
        <f t="shared" si="21"/>
        <v>-0.83016772490496982</v>
      </c>
      <c r="E46" s="9">
        <v>37</v>
      </c>
      <c r="F46" s="172">
        <f t="shared" si="22"/>
        <v>0.23624453873625459</v>
      </c>
      <c r="G46" s="28">
        <v>58</v>
      </c>
      <c r="H46" s="197">
        <f t="shared" si="23"/>
        <v>-0.17000775217468803</v>
      </c>
      <c r="I46" s="8">
        <v>50</v>
      </c>
      <c r="J46" s="172">
        <f t="shared" si="24"/>
        <v>-0.67782311581336629</v>
      </c>
      <c r="K46" s="29">
        <v>40</v>
      </c>
      <c r="L46" s="197">
        <f t="shared" si="25"/>
        <v>0.2870260751001224</v>
      </c>
      <c r="M46" s="8">
        <v>59</v>
      </c>
      <c r="N46" s="172">
        <f t="shared" si="26"/>
        <v>-1.6934538430907229</v>
      </c>
      <c r="O46" s="29">
        <v>20</v>
      </c>
      <c r="P46" s="197">
        <f t="shared" si="27"/>
        <v>0.23624453873625459</v>
      </c>
      <c r="Q46" s="8">
        <v>58</v>
      </c>
      <c r="R46" s="172">
        <f t="shared" si="28"/>
        <v>1.6581275569245537</v>
      </c>
      <c r="S46" s="28">
        <v>86</v>
      </c>
      <c r="T46" s="197">
        <f t="shared" si="29"/>
        <v>0.79484143873880064</v>
      </c>
      <c r="U46" s="8">
        <v>69</v>
      </c>
      <c r="V46" s="172">
        <f t="shared" si="30"/>
        <v>-1.7442353794545906</v>
      </c>
      <c r="W46" s="28">
        <v>19</v>
      </c>
      <c r="X46" s="197">
        <f t="shared" si="31"/>
        <v>0.89640451146653632</v>
      </c>
      <c r="Y46" s="8">
        <v>71</v>
      </c>
      <c r="Z46" s="172">
        <f t="shared" si="32"/>
        <v>0.38858914782785808</v>
      </c>
      <c r="AA46" s="28">
        <v>61</v>
      </c>
      <c r="AB46" s="197">
        <f t="shared" si="33"/>
        <v>-0.17000775217468803</v>
      </c>
      <c r="AC46" s="8">
        <v>50</v>
      </c>
      <c r="AD46" s="172">
        <f t="shared" si="34"/>
        <v>-0.47469697035789499</v>
      </c>
      <c r="AE46" s="28">
        <v>44</v>
      </c>
      <c r="AF46" s="197">
        <f t="shared" si="35"/>
        <v>-0.17000775217468803</v>
      </c>
      <c r="AG46" s="8">
        <v>50</v>
      </c>
      <c r="AH46" s="172">
        <f t="shared" si="36"/>
        <v>0.84562297510266848</v>
      </c>
      <c r="AI46" s="28">
        <v>70</v>
      </c>
      <c r="AJ46" s="197">
        <f t="shared" si="37"/>
        <v>-1.6934538430907229</v>
      </c>
      <c r="AK46" s="8">
        <v>20</v>
      </c>
      <c r="AL46" s="172">
        <f t="shared" si="38"/>
        <v>0.99796758419427201</v>
      </c>
      <c r="AM46" s="28">
        <v>73</v>
      </c>
      <c r="AN46" s="197">
        <f t="shared" si="39"/>
        <v>1.4550014114690824</v>
      </c>
      <c r="AO46" s="8">
        <v>82</v>
      </c>
      <c r="AP46" s="172">
        <f t="shared" si="40"/>
        <v>-0.17000775217468803</v>
      </c>
      <c r="AQ46" s="28">
        <v>50</v>
      </c>
      <c r="AR46" s="197">
        <f t="shared" si="41"/>
        <v>1.3534383387413467</v>
      </c>
      <c r="AS46" s="8">
        <v>80</v>
      </c>
      <c r="AT46" s="210">
        <f t="shared" si="42"/>
        <v>-0.1192262158108202</v>
      </c>
      <c r="AU46" s="106">
        <v>51</v>
      </c>
      <c r="AV46" s="92">
        <f>'Exp_3 (Ann)'!Y46</f>
        <v>53.347826086956523</v>
      </c>
      <c r="AW46" s="79">
        <f>'Exp_3 (Ann)'!Z46</f>
        <v>19.692196644753778</v>
      </c>
    </row>
    <row r="47" spans="1:49" x14ac:dyDescent="0.2">
      <c r="A47" s="181" t="str">
        <f>'Exp_3 (All)'!A47</f>
        <v>ParkRun_0_PckErr3</v>
      </c>
      <c r="B47" s="172">
        <f t="shared" si="21"/>
        <v>-8.0214144195138892E-2</v>
      </c>
      <c r="C47" s="28">
        <v>19</v>
      </c>
      <c r="D47" s="197">
        <f t="shared" si="21"/>
        <v>1.8701354760923825</v>
      </c>
      <c r="E47" s="9">
        <v>56</v>
      </c>
      <c r="F47" s="172">
        <f t="shared" si="22"/>
        <v>-0.60733566319176624</v>
      </c>
      <c r="G47" s="28">
        <v>9</v>
      </c>
      <c r="H47" s="197">
        <f t="shared" si="23"/>
        <v>-8.0214144195138892E-2</v>
      </c>
      <c r="I47" s="8">
        <v>19</v>
      </c>
      <c r="J47" s="172">
        <f t="shared" si="24"/>
        <v>-0.34377490369345259</v>
      </c>
      <c r="K47" s="29">
        <v>14</v>
      </c>
      <c r="L47" s="197">
        <f t="shared" si="25"/>
        <v>-0.55462351129210352</v>
      </c>
      <c r="M47" s="8">
        <v>10</v>
      </c>
      <c r="N47" s="172">
        <f t="shared" si="26"/>
        <v>2.5210159604186592E-2</v>
      </c>
      <c r="O47" s="29">
        <v>21</v>
      </c>
      <c r="P47" s="197">
        <f t="shared" si="27"/>
        <v>1.7119990203933944</v>
      </c>
      <c r="Q47" s="8">
        <v>53</v>
      </c>
      <c r="R47" s="172">
        <f t="shared" si="28"/>
        <v>3.1352271216842884</v>
      </c>
      <c r="S47" s="28">
        <v>80</v>
      </c>
      <c r="T47" s="197">
        <f t="shared" si="29"/>
        <v>-2.7501992295476146E-2</v>
      </c>
      <c r="U47" s="8">
        <v>20</v>
      </c>
      <c r="V47" s="172">
        <f t="shared" si="30"/>
        <v>-0.55462351129210352</v>
      </c>
      <c r="W47" s="28">
        <v>10</v>
      </c>
      <c r="X47" s="197">
        <f t="shared" si="31"/>
        <v>-0.55462351129210352</v>
      </c>
      <c r="Y47" s="8">
        <v>10</v>
      </c>
      <c r="Z47" s="172">
        <f t="shared" si="32"/>
        <v>0.13063446340351206</v>
      </c>
      <c r="AA47" s="28">
        <v>23</v>
      </c>
      <c r="AB47" s="197">
        <f t="shared" si="33"/>
        <v>-0.55462351129210352</v>
      </c>
      <c r="AC47" s="8">
        <v>10</v>
      </c>
      <c r="AD47" s="172">
        <f t="shared" si="34"/>
        <v>-0.7654721188907545</v>
      </c>
      <c r="AE47" s="28">
        <v>6</v>
      </c>
      <c r="AF47" s="197">
        <f t="shared" si="35"/>
        <v>-8.0214144195138892E-2</v>
      </c>
      <c r="AG47" s="8">
        <v>19</v>
      </c>
      <c r="AH47" s="172">
        <f t="shared" si="36"/>
        <v>-0.66004781509142907</v>
      </c>
      <c r="AI47" s="28">
        <v>8</v>
      </c>
      <c r="AJ47" s="197">
        <f t="shared" si="37"/>
        <v>-1.081745030288731</v>
      </c>
      <c r="AK47" s="8">
        <v>0</v>
      </c>
      <c r="AL47" s="172">
        <f t="shared" si="38"/>
        <v>0.60504383050047672</v>
      </c>
      <c r="AM47" s="28">
        <v>32</v>
      </c>
      <c r="AN47" s="197">
        <f t="shared" si="39"/>
        <v>-0.5019113593924408</v>
      </c>
      <c r="AO47" s="8">
        <v>11</v>
      </c>
      <c r="AP47" s="172">
        <f t="shared" si="40"/>
        <v>-1.081745030288731</v>
      </c>
      <c r="AQ47" s="28">
        <v>0</v>
      </c>
      <c r="AR47" s="197">
        <f t="shared" si="41"/>
        <v>-2.7501992295476146E-2</v>
      </c>
      <c r="AS47" s="8">
        <v>20</v>
      </c>
      <c r="AT47" s="210">
        <f t="shared" si="42"/>
        <v>7.7922311503849331E-2</v>
      </c>
      <c r="AU47" s="106">
        <v>22</v>
      </c>
      <c r="AV47" s="92">
        <f>'Exp_3 (Ann)'!Y47</f>
        <v>20.521739130434781</v>
      </c>
      <c r="AW47" s="79">
        <f>'Exp_3 (Ann)'!Z47</f>
        <v>18.970957624790085</v>
      </c>
    </row>
    <row r="48" spans="1:49" x14ac:dyDescent="0.2">
      <c r="A48" s="181" t="str">
        <f>'Exp_3 (All)'!A48</f>
        <v>ParkRun_2_PckErr1</v>
      </c>
      <c r="B48" s="172">
        <f t="shared" si="21"/>
        <v>-0.51665559172342024</v>
      </c>
      <c r="C48" s="28">
        <v>9</v>
      </c>
      <c r="D48" s="197">
        <f t="shared" si="21"/>
        <v>-0.88417348686688424</v>
      </c>
      <c r="E48" s="9">
        <v>0</v>
      </c>
      <c r="F48" s="172">
        <f t="shared" si="22"/>
        <v>0.70840405875479295</v>
      </c>
      <c r="G48" s="28">
        <v>39</v>
      </c>
      <c r="H48" s="197">
        <f t="shared" si="23"/>
        <v>-0.55749091340602741</v>
      </c>
      <c r="I48" s="8">
        <v>8</v>
      </c>
      <c r="J48" s="172">
        <f t="shared" si="24"/>
        <v>0.13670955519829342</v>
      </c>
      <c r="K48" s="29">
        <v>25</v>
      </c>
      <c r="L48" s="197">
        <f t="shared" si="25"/>
        <v>-0.88417348686688424</v>
      </c>
      <c r="M48" s="8">
        <v>0</v>
      </c>
      <c r="N48" s="172">
        <f t="shared" si="26"/>
        <v>-0.88417348686688424</v>
      </c>
      <c r="O48" s="29">
        <v>0</v>
      </c>
      <c r="P48" s="197">
        <f t="shared" si="27"/>
        <v>2.5868288561547197</v>
      </c>
      <c r="Q48" s="8">
        <v>85</v>
      </c>
      <c r="R48" s="172">
        <f t="shared" si="28"/>
        <v>2.4643228911068986</v>
      </c>
      <c r="S48" s="28">
        <v>82</v>
      </c>
      <c r="T48" s="197">
        <f t="shared" si="29"/>
        <v>0.38172148529393607</v>
      </c>
      <c r="U48" s="8">
        <v>31</v>
      </c>
      <c r="V48" s="172">
        <f t="shared" si="30"/>
        <v>-0.47582027004081318</v>
      </c>
      <c r="W48" s="28">
        <v>10</v>
      </c>
      <c r="X48" s="197">
        <f t="shared" si="31"/>
        <v>-0.88417348686688424</v>
      </c>
      <c r="Y48" s="8">
        <v>0</v>
      </c>
      <c r="Z48" s="172">
        <f t="shared" si="32"/>
        <v>0.62673341538957872</v>
      </c>
      <c r="AA48" s="28">
        <v>37</v>
      </c>
      <c r="AB48" s="197">
        <f t="shared" si="33"/>
        <v>0.30005084192872183</v>
      </c>
      <c r="AC48" s="8">
        <v>29</v>
      </c>
      <c r="AD48" s="172">
        <f t="shared" si="34"/>
        <v>-0.394149626675599</v>
      </c>
      <c r="AE48" s="28">
        <v>12</v>
      </c>
      <c r="AF48" s="197">
        <f t="shared" si="35"/>
        <v>-0.88417348686688424</v>
      </c>
      <c r="AG48" s="8">
        <v>0</v>
      </c>
      <c r="AH48" s="172">
        <f t="shared" si="36"/>
        <v>-0.43498494835820606</v>
      </c>
      <c r="AI48" s="28">
        <v>11</v>
      </c>
      <c r="AJ48" s="197">
        <f t="shared" si="37"/>
        <v>-0.88417348686688424</v>
      </c>
      <c r="AK48" s="8">
        <v>0</v>
      </c>
      <c r="AL48" s="172">
        <f t="shared" si="38"/>
        <v>0.74923938043740002</v>
      </c>
      <c r="AM48" s="28">
        <v>40</v>
      </c>
      <c r="AN48" s="197">
        <f t="shared" si="39"/>
        <v>0.34088616361132895</v>
      </c>
      <c r="AO48" s="8">
        <v>30</v>
      </c>
      <c r="AP48" s="172">
        <f t="shared" si="40"/>
        <v>-0.47582027004081318</v>
      </c>
      <c r="AQ48" s="28">
        <v>10</v>
      </c>
      <c r="AR48" s="197">
        <f t="shared" si="41"/>
        <v>0.74923938043740002</v>
      </c>
      <c r="AS48" s="8">
        <v>40</v>
      </c>
      <c r="AT48" s="210">
        <f t="shared" si="42"/>
        <v>-0.88417348686688424</v>
      </c>
      <c r="AU48" s="106">
        <v>0</v>
      </c>
      <c r="AV48" s="92">
        <f>'Exp_3 (Ann)'!Y48</f>
        <v>21.652173913043477</v>
      </c>
      <c r="AW48" s="79">
        <f>'Exp_3 (Ann)'!Z48</f>
        <v>24.488603463749072</v>
      </c>
    </row>
    <row r="49" spans="1:49" x14ac:dyDescent="0.2">
      <c r="A49" s="181" t="str">
        <f>'Exp_3 (All)'!A49</f>
        <v>ParkRun_2_PckErr3</v>
      </c>
      <c r="B49" s="172">
        <f t="shared" si="21"/>
        <v>-1.0362234238328867</v>
      </c>
      <c r="C49" s="28">
        <v>11</v>
      </c>
      <c r="D49" s="197">
        <f t="shared" si="21"/>
        <v>0.7935760961791205</v>
      </c>
      <c r="E49" s="9">
        <v>51</v>
      </c>
      <c r="F49" s="172">
        <f t="shared" si="22"/>
        <v>-1.1734583878337872</v>
      </c>
      <c r="G49" s="28">
        <v>8</v>
      </c>
      <c r="H49" s="197">
        <f t="shared" si="23"/>
        <v>-0.85324347183168581</v>
      </c>
      <c r="I49" s="8">
        <v>15</v>
      </c>
      <c r="J49" s="172">
        <f t="shared" si="24"/>
        <v>-0.44153857982898426</v>
      </c>
      <c r="K49" s="29">
        <v>24</v>
      </c>
      <c r="L49" s="197">
        <f t="shared" si="25"/>
        <v>-1.127713399833487</v>
      </c>
      <c r="M49" s="8">
        <v>9</v>
      </c>
      <c r="N49" s="172">
        <f t="shared" si="26"/>
        <v>-1.127713399833487</v>
      </c>
      <c r="O49" s="29">
        <v>9</v>
      </c>
      <c r="P49" s="197">
        <f t="shared" si="27"/>
        <v>1.2510259761821223</v>
      </c>
      <c r="Q49" s="8">
        <v>61</v>
      </c>
      <c r="R49" s="172">
        <f t="shared" si="28"/>
        <v>1.9829457841869251</v>
      </c>
      <c r="S49" s="28">
        <v>77</v>
      </c>
      <c r="T49" s="197">
        <f t="shared" si="29"/>
        <v>0.74783110817882037</v>
      </c>
      <c r="U49" s="8">
        <v>50</v>
      </c>
      <c r="V49" s="172">
        <f t="shared" si="30"/>
        <v>-0.62451853183018502</v>
      </c>
      <c r="W49" s="28">
        <v>20</v>
      </c>
      <c r="X49" s="197">
        <f t="shared" si="31"/>
        <v>0.29038122817581857</v>
      </c>
      <c r="Y49" s="8">
        <v>40</v>
      </c>
      <c r="Z49" s="172">
        <f t="shared" si="32"/>
        <v>1.2052809881818221</v>
      </c>
      <c r="AA49" s="28">
        <v>60</v>
      </c>
      <c r="AB49" s="197">
        <f t="shared" si="33"/>
        <v>0.29038122817581857</v>
      </c>
      <c r="AC49" s="8">
        <v>40</v>
      </c>
      <c r="AD49" s="172">
        <f t="shared" si="34"/>
        <v>0.19889125217521825</v>
      </c>
      <c r="AE49" s="28">
        <v>38</v>
      </c>
      <c r="AF49" s="197">
        <f t="shared" si="35"/>
        <v>-0.62451853183018502</v>
      </c>
      <c r="AG49" s="8">
        <v>20</v>
      </c>
      <c r="AH49" s="172">
        <f t="shared" si="36"/>
        <v>-1.0819684118331867</v>
      </c>
      <c r="AI49" s="28">
        <v>10</v>
      </c>
      <c r="AJ49" s="197">
        <f t="shared" si="37"/>
        <v>-0.62451853183018502</v>
      </c>
      <c r="AK49" s="8">
        <v>20</v>
      </c>
      <c r="AL49" s="172">
        <f t="shared" si="38"/>
        <v>0.7935760961791205</v>
      </c>
      <c r="AM49" s="28">
        <v>51</v>
      </c>
      <c r="AN49" s="197">
        <f t="shared" si="39"/>
        <v>1.4340059281833231</v>
      </c>
      <c r="AO49" s="8">
        <v>65</v>
      </c>
      <c r="AP49" s="172">
        <f t="shared" si="40"/>
        <v>-1.127713399833487</v>
      </c>
      <c r="AQ49" s="28">
        <v>9</v>
      </c>
      <c r="AR49" s="197">
        <f t="shared" si="41"/>
        <v>1.159536000181522</v>
      </c>
      <c r="AS49" s="8">
        <v>59</v>
      </c>
      <c r="AT49" s="210">
        <f t="shared" si="42"/>
        <v>-0.30430361582808374</v>
      </c>
      <c r="AU49" s="106">
        <v>27</v>
      </c>
      <c r="AV49" s="92">
        <f>'Exp_3 (Ann)'!Y49</f>
        <v>33.652173913043477</v>
      </c>
      <c r="AW49" s="79">
        <f>'Exp_3 (Ann)'!Z49</f>
        <v>21.860318336807477</v>
      </c>
    </row>
    <row r="50" spans="1:49" x14ac:dyDescent="0.2">
      <c r="A50" s="181" t="str">
        <f>'Exp_3 (All)'!A50</f>
        <v>ParkRun_3_PckErr1</v>
      </c>
      <c r="B50" s="172">
        <f t="shared" si="21"/>
        <v>-1.1476082096824876</v>
      </c>
      <c r="C50" s="28">
        <v>20</v>
      </c>
      <c r="D50" s="197">
        <f t="shared" si="21"/>
        <v>-1.1814913789028947</v>
      </c>
      <c r="E50" s="9">
        <v>19</v>
      </c>
      <c r="F50" s="172">
        <f t="shared" si="22"/>
        <v>-1.5203230711069666</v>
      </c>
      <c r="G50" s="28">
        <v>9</v>
      </c>
      <c r="H50" s="197">
        <f t="shared" si="23"/>
        <v>-0.94430919436004424</v>
      </c>
      <c r="I50" s="8">
        <v>26</v>
      </c>
      <c r="J50" s="172">
        <f t="shared" si="24"/>
        <v>0.68208292821950156</v>
      </c>
      <c r="K50" s="29">
        <v>74</v>
      </c>
      <c r="L50" s="197">
        <f t="shared" si="25"/>
        <v>1.5630453279500889</v>
      </c>
      <c r="M50" s="8">
        <v>100</v>
      </c>
      <c r="N50" s="172">
        <f t="shared" si="26"/>
        <v>-0.84265968669882263</v>
      </c>
      <c r="O50" s="29">
        <v>29</v>
      </c>
      <c r="P50" s="197">
        <f t="shared" si="27"/>
        <v>1.2242136357460167</v>
      </c>
      <c r="Q50" s="8">
        <v>90</v>
      </c>
      <c r="R50" s="172">
        <f t="shared" si="28"/>
        <v>1.2242136357460167</v>
      </c>
      <c r="S50" s="28">
        <v>90</v>
      </c>
      <c r="T50" s="197">
        <f t="shared" si="29"/>
        <v>1.2242136357460167</v>
      </c>
      <c r="U50" s="8">
        <v>90</v>
      </c>
      <c r="V50" s="172">
        <f t="shared" si="30"/>
        <v>-0.80877651747841539</v>
      </c>
      <c r="W50" s="28">
        <v>30</v>
      </c>
      <c r="X50" s="197">
        <f t="shared" si="31"/>
        <v>0.20771855913380066</v>
      </c>
      <c r="Y50" s="8">
        <v>60</v>
      </c>
      <c r="Z50" s="172">
        <f t="shared" si="32"/>
        <v>0.95314828198275914</v>
      </c>
      <c r="AA50" s="28">
        <v>82</v>
      </c>
      <c r="AB50" s="197">
        <f t="shared" si="33"/>
        <v>0.54655025133787272</v>
      </c>
      <c r="AC50" s="8">
        <v>70</v>
      </c>
      <c r="AD50" s="172">
        <f t="shared" si="34"/>
        <v>0.71596609743990869</v>
      </c>
      <c r="AE50" s="28">
        <v>75</v>
      </c>
      <c r="AF50" s="197">
        <f t="shared" si="35"/>
        <v>0.51266708211746548</v>
      </c>
      <c r="AG50" s="8">
        <v>69</v>
      </c>
      <c r="AH50" s="172">
        <f t="shared" si="36"/>
        <v>-0.43606165605393621</v>
      </c>
      <c r="AI50" s="28">
        <v>41</v>
      </c>
      <c r="AJ50" s="197">
        <f t="shared" si="37"/>
        <v>-1.1476082096824876</v>
      </c>
      <c r="AK50" s="8">
        <v>20</v>
      </c>
      <c r="AL50" s="172">
        <f t="shared" si="38"/>
        <v>0.17383538991339348</v>
      </c>
      <c r="AM50" s="28">
        <v>59</v>
      </c>
      <c r="AN50" s="197">
        <f t="shared" si="39"/>
        <v>1.0209146204235735</v>
      </c>
      <c r="AO50" s="8">
        <v>84</v>
      </c>
      <c r="AP50" s="172">
        <f t="shared" si="40"/>
        <v>0.20771855913380066</v>
      </c>
      <c r="AQ50" s="28">
        <v>60</v>
      </c>
      <c r="AR50" s="197">
        <f t="shared" si="41"/>
        <v>-0.80877651747841539</v>
      </c>
      <c r="AS50" s="8">
        <v>30</v>
      </c>
      <c r="AT50" s="210">
        <f t="shared" si="42"/>
        <v>-1.418673563445745</v>
      </c>
      <c r="AU50" s="106">
        <v>12</v>
      </c>
      <c r="AV50" s="92">
        <f>'Exp_3 (Ann)'!Y50</f>
        <v>53.869565217391305</v>
      </c>
      <c r="AW50" s="79">
        <f>'Exp_3 (Ann)'!Z50</f>
        <v>29.513177869964967</v>
      </c>
    </row>
    <row r="51" spans="1:49" x14ac:dyDescent="0.2">
      <c r="A51" s="181" t="str">
        <f>'Exp_3 (All)'!A51</f>
        <v>ParkRun_3_PckErr3</v>
      </c>
      <c r="B51" s="172">
        <f t="shared" si="21"/>
        <v>-0.28412123546386964</v>
      </c>
      <c r="C51" s="28">
        <v>50</v>
      </c>
      <c r="D51" s="197">
        <f t="shared" si="21"/>
        <v>-1.0958961939320686</v>
      </c>
      <c r="E51" s="9">
        <v>30</v>
      </c>
      <c r="F51" s="172">
        <f t="shared" si="22"/>
        <v>0.36529873131068952</v>
      </c>
      <c r="G51" s="28">
        <v>66</v>
      </c>
      <c r="H51" s="197">
        <f t="shared" si="23"/>
        <v>-1.2582511856257084</v>
      </c>
      <c r="I51" s="8">
        <v>26</v>
      </c>
      <c r="J51" s="172">
        <f t="shared" si="24"/>
        <v>1.1364849418554785</v>
      </c>
      <c r="K51" s="29">
        <v>85</v>
      </c>
      <c r="L51" s="197">
        <f t="shared" si="25"/>
        <v>1.2988399335491183</v>
      </c>
      <c r="M51" s="8">
        <v>89</v>
      </c>
      <c r="N51" s="172">
        <f t="shared" si="26"/>
        <v>-1.1364849418554785</v>
      </c>
      <c r="O51" s="29">
        <v>29</v>
      </c>
      <c r="P51" s="197">
        <f t="shared" si="27"/>
        <v>0.8929524543150188</v>
      </c>
      <c r="Q51" s="8">
        <v>79</v>
      </c>
      <c r="R51" s="172">
        <f t="shared" si="28"/>
        <v>1.2988399335491183</v>
      </c>
      <c r="S51" s="28">
        <v>89</v>
      </c>
      <c r="T51" s="197">
        <f t="shared" si="29"/>
        <v>-0.28412123546386964</v>
      </c>
      <c r="U51" s="8">
        <v>50</v>
      </c>
      <c r="V51" s="172">
        <f t="shared" si="30"/>
        <v>-1.5423724210895779</v>
      </c>
      <c r="W51" s="28">
        <v>19</v>
      </c>
      <c r="X51" s="197">
        <f t="shared" si="31"/>
        <v>8.1177495846819894E-2</v>
      </c>
      <c r="Y51" s="8">
        <v>59</v>
      </c>
      <c r="Z51" s="172">
        <f t="shared" si="32"/>
        <v>1.0958961939320686</v>
      </c>
      <c r="AA51" s="28">
        <v>84</v>
      </c>
      <c r="AB51" s="197">
        <f t="shared" si="33"/>
        <v>0.52765372300432933</v>
      </c>
      <c r="AC51" s="8">
        <v>70</v>
      </c>
      <c r="AD51" s="172">
        <f t="shared" si="34"/>
        <v>-0.48706497508091934</v>
      </c>
      <c r="AE51" s="28">
        <v>45</v>
      </c>
      <c r="AF51" s="197">
        <f t="shared" si="35"/>
        <v>0.4464762271575094</v>
      </c>
      <c r="AG51" s="8">
        <v>68</v>
      </c>
      <c r="AH51" s="172">
        <f t="shared" si="36"/>
        <v>-0.64941996677455915</v>
      </c>
      <c r="AI51" s="28">
        <v>41</v>
      </c>
      <c r="AJ51" s="197">
        <f t="shared" si="37"/>
        <v>-1.9482599003236774</v>
      </c>
      <c r="AK51" s="8">
        <v>9</v>
      </c>
      <c r="AL51" s="172">
        <f t="shared" si="38"/>
        <v>0.73059746262137903</v>
      </c>
      <c r="AM51" s="28">
        <v>75</v>
      </c>
      <c r="AN51" s="197">
        <f t="shared" si="39"/>
        <v>1.3394286814725282</v>
      </c>
      <c r="AO51" s="8">
        <v>90</v>
      </c>
      <c r="AP51" s="172">
        <f t="shared" si="40"/>
        <v>8.1177495846819894E-2</v>
      </c>
      <c r="AQ51" s="28">
        <v>59</v>
      </c>
      <c r="AR51" s="197">
        <f t="shared" si="41"/>
        <v>0.4464762271575094</v>
      </c>
      <c r="AS51" s="8">
        <v>68</v>
      </c>
      <c r="AT51" s="210">
        <f t="shared" si="42"/>
        <v>-1.0553074460086587</v>
      </c>
      <c r="AU51" s="106">
        <v>31</v>
      </c>
      <c r="AV51" s="92">
        <f>'Exp_3 (Ann)'!Y51</f>
        <v>57</v>
      </c>
      <c r="AW51" s="79">
        <f>'Exp_3 (Ann)'!Z51</f>
        <v>24.637369989509839</v>
      </c>
    </row>
    <row r="52" spans="1:49" x14ac:dyDescent="0.2">
      <c r="A52" s="181" t="str">
        <f>'Exp_3 (All)'!A52</f>
        <v>ParkRun_8_PckErr1</v>
      </c>
      <c r="B52" s="172">
        <f t="shared" si="21"/>
        <v>-1.0169162177997886</v>
      </c>
      <c r="C52" s="28">
        <v>10</v>
      </c>
      <c r="D52" s="197">
        <f t="shared" si="21"/>
        <v>-1.4765268227879025</v>
      </c>
      <c r="E52" s="9">
        <v>1</v>
      </c>
      <c r="F52" s="172">
        <f t="shared" si="22"/>
        <v>-0.9147805278024298</v>
      </c>
      <c r="G52" s="28">
        <v>12</v>
      </c>
      <c r="H52" s="197">
        <f t="shared" si="23"/>
        <v>-9.7695007823560526E-2</v>
      </c>
      <c r="I52" s="8">
        <v>28</v>
      </c>
      <c r="J52" s="172">
        <f t="shared" si="24"/>
        <v>-0.45516992281431584</v>
      </c>
      <c r="K52" s="29">
        <v>21</v>
      </c>
      <c r="L52" s="197">
        <f t="shared" si="25"/>
        <v>-1.5275946677865817</v>
      </c>
      <c r="M52" s="8">
        <v>0</v>
      </c>
      <c r="N52" s="172">
        <f t="shared" si="26"/>
        <v>4.4406821737981318E-3</v>
      </c>
      <c r="O52" s="29">
        <v>30</v>
      </c>
      <c r="P52" s="197">
        <f t="shared" si="27"/>
        <v>-0.9147805278024298</v>
      </c>
      <c r="Q52" s="8">
        <v>12</v>
      </c>
      <c r="R52" s="172">
        <f t="shared" si="28"/>
        <v>2.4556972421104057</v>
      </c>
      <c r="S52" s="28">
        <v>78</v>
      </c>
      <c r="T52" s="197">
        <f t="shared" si="29"/>
        <v>0.46405128716191213</v>
      </c>
      <c r="U52" s="8">
        <v>39</v>
      </c>
      <c r="V52" s="172">
        <f t="shared" si="30"/>
        <v>-0.50623776781299523</v>
      </c>
      <c r="W52" s="28">
        <v>20</v>
      </c>
      <c r="X52" s="197">
        <f t="shared" si="31"/>
        <v>1.0257975821473848</v>
      </c>
      <c r="Y52" s="8">
        <v>50</v>
      </c>
      <c r="Z52" s="172">
        <f t="shared" si="32"/>
        <v>0.1065763721711568</v>
      </c>
      <c r="AA52" s="28">
        <v>32</v>
      </c>
      <c r="AB52" s="197">
        <f t="shared" si="33"/>
        <v>4.4406821737981318E-3</v>
      </c>
      <c r="AC52" s="8">
        <v>30</v>
      </c>
      <c r="AD52" s="172">
        <f t="shared" si="34"/>
        <v>0.41298344216323279</v>
      </c>
      <c r="AE52" s="28">
        <v>38</v>
      </c>
      <c r="AF52" s="197">
        <f t="shared" si="35"/>
        <v>5.5508527172477465E-2</v>
      </c>
      <c r="AG52" s="8">
        <v>31</v>
      </c>
      <c r="AH52" s="172">
        <f t="shared" si="36"/>
        <v>-0.50623776781299523</v>
      </c>
      <c r="AI52" s="28">
        <v>20</v>
      </c>
      <c r="AJ52" s="197">
        <f t="shared" si="37"/>
        <v>-1.0679840627984678</v>
      </c>
      <c r="AK52" s="8">
        <v>9</v>
      </c>
      <c r="AL52" s="172">
        <f t="shared" si="38"/>
        <v>1.7918152571275745</v>
      </c>
      <c r="AM52" s="28">
        <v>65</v>
      </c>
      <c r="AN52" s="197">
        <f t="shared" si="39"/>
        <v>0.97472973714870548</v>
      </c>
      <c r="AO52" s="8">
        <v>49</v>
      </c>
      <c r="AP52" s="172">
        <f t="shared" si="40"/>
        <v>-0.30196638781827784</v>
      </c>
      <c r="AQ52" s="28">
        <v>24</v>
      </c>
      <c r="AR52" s="197">
        <f t="shared" si="41"/>
        <v>0.5661869771592708</v>
      </c>
      <c r="AS52" s="8">
        <v>41</v>
      </c>
      <c r="AT52" s="210">
        <f t="shared" si="42"/>
        <v>0.92366189215002614</v>
      </c>
      <c r="AU52" s="106">
        <v>48</v>
      </c>
      <c r="AV52" s="92">
        <f>'Exp_3 (Ann)'!Y52</f>
        <v>29.913043478260871</v>
      </c>
      <c r="AW52" s="79">
        <f>'Exp_3 (Ann)'!Z52</f>
        <v>19.581793592932325</v>
      </c>
    </row>
    <row r="53" spans="1:49" x14ac:dyDescent="0.2">
      <c r="A53" s="181" t="str">
        <f>'Exp_3 (All)'!A53</f>
        <v>ParkRun_8_PckErr3</v>
      </c>
      <c r="B53" s="172">
        <f t="shared" si="21"/>
        <v>-0.50868848196422645</v>
      </c>
      <c r="C53" s="28">
        <v>40</v>
      </c>
      <c r="D53" s="197">
        <f t="shared" si="21"/>
        <v>-0.4532390265842397</v>
      </c>
      <c r="E53" s="9">
        <v>41</v>
      </c>
      <c r="F53" s="172">
        <f t="shared" si="22"/>
        <v>-0.23144120506429253</v>
      </c>
      <c r="G53" s="28">
        <v>45</v>
      </c>
      <c r="H53" s="197">
        <f t="shared" si="23"/>
        <v>-0.78593575886416045</v>
      </c>
      <c r="I53" s="8">
        <v>35</v>
      </c>
      <c r="J53" s="172">
        <f t="shared" si="24"/>
        <v>-1.1186324911440813</v>
      </c>
      <c r="K53" s="29">
        <v>29</v>
      </c>
      <c r="L53" s="197">
        <f t="shared" si="25"/>
        <v>1.709289733235245</v>
      </c>
      <c r="M53" s="8">
        <v>80</v>
      </c>
      <c r="N53" s="172">
        <f t="shared" si="26"/>
        <v>-1.673127044943949</v>
      </c>
      <c r="O53" s="29">
        <v>19</v>
      </c>
      <c r="P53" s="197">
        <f t="shared" si="27"/>
        <v>0.93299735791543004</v>
      </c>
      <c r="Q53" s="8">
        <v>66</v>
      </c>
      <c r="R53" s="172">
        <f t="shared" si="28"/>
        <v>1.3765930009553244</v>
      </c>
      <c r="S53" s="28">
        <v>74</v>
      </c>
      <c r="T53" s="197">
        <f t="shared" si="29"/>
        <v>-9.6433835443453745E-3</v>
      </c>
      <c r="U53" s="8">
        <v>49</v>
      </c>
      <c r="V53" s="172">
        <f t="shared" si="30"/>
        <v>1.709289733235245</v>
      </c>
      <c r="W53" s="28">
        <v>80</v>
      </c>
      <c r="X53" s="197">
        <f t="shared" si="31"/>
        <v>-0.56413793734421325</v>
      </c>
      <c r="Y53" s="8">
        <v>39</v>
      </c>
      <c r="Z53" s="172">
        <f t="shared" si="32"/>
        <v>0.93299735791543004</v>
      </c>
      <c r="AA53" s="28">
        <v>66</v>
      </c>
      <c r="AB53" s="197">
        <f t="shared" si="33"/>
        <v>-9.6433835443453745E-3</v>
      </c>
      <c r="AC53" s="8">
        <v>49</v>
      </c>
      <c r="AD53" s="172">
        <f t="shared" si="34"/>
        <v>-0.2868906604442793</v>
      </c>
      <c r="AE53" s="28">
        <v>44</v>
      </c>
      <c r="AF53" s="197">
        <f t="shared" si="35"/>
        <v>0.15670498259561499</v>
      </c>
      <c r="AG53" s="8">
        <v>52</v>
      </c>
      <c r="AH53" s="172">
        <f t="shared" si="36"/>
        <v>4.5806071835641414E-2</v>
      </c>
      <c r="AI53" s="28">
        <v>50</v>
      </c>
      <c r="AJ53" s="197">
        <f t="shared" si="37"/>
        <v>-1.0631830357640943</v>
      </c>
      <c r="AK53" s="8">
        <v>30</v>
      </c>
      <c r="AL53" s="172">
        <f t="shared" si="38"/>
        <v>1.2102446348153639</v>
      </c>
      <c r="AM53" s="28">
        <v>71</v>
      </c>
      <c r="AN53" s="197">
        <f t="shared" si="39"/>
        <v>1.2102446348153639</v>
      </c>
      <c r="AO53" s="8">
        <v>71</v>
      </c>
      <c r="AP53" s="172">
        <f t="shared" si="40"/>
        <v>-0.56413793734421325</v>
      </c>
      <c r="AQ53" s="28">
        <v>39</v>
      </c>
      <c r="AR53" s="197">
        <f t="shared" si="41"/>
        <v>-0.50868848196422645</v>
      </c>
      <c r="AS53" s="8">
        <v>40</v>
      </c>
      <c r="AT53" s="210">
        <f t="shared" si="42"/>
        <v>-1.5067786788039887</v>
      </c>
      <c r="AU53" s="106">
        <v>22</v>
      </c>
      <c r="AV53" s="92">
        <f>'Exp_3 (Ann)'!Y53</f>
        <v>49.173913043478258</v>
      </c>
      <c r="AW53" s="79">
        <f>'Exp_3 (Ann)'!Z53</f>
        <v>18.034442234773095</v>
      </c>
    </row>
    <row r="54" spans="1:49" x14ac:dyDescent="0.2">
      <c r="A54" s="181" t="str">
        <f>'Exp_3 (All)'!A54</f>
        <v>ParkRun_10_PckErr1</v>
      </c>
      <c r="B54" s="172">
        <f t="shared" si="21"/>
        <v>-2.1191563641971443</v>
      </c>
      <c r="C54" s="28">
        <v>11</v>
      </c>
      <c r="D54" s="197">
        <f t="shared" si="21"/>
        <v>-1.698172326395984</v>
      </c>
      <c r="E54" s="9">
        <v>20</v>
      </c>
      <c r="F54" s="172">
        <f t="shared" si="22"/>
        <v>7.9315833208914374E-2</v>
      </c>
      <c r="G54" s="28">
        <v>58</v>
      </c>
      <c r="H54" s="197">
        <f t="shared" si="23"/>
        <v>0.12609183740904328</v>
      </c>
      <c r="I54" s="8">
        <v>59</v>
      </c>
      <c r="J54" s="172">
        <f t="shared" si="24"/>
        <v>-0.29489220039211689</v>
      </c>
      <c r="K54" s="29">
        <v>50</v>
      </c>
      <c r="L54" s="197">
        <f t="shared" si="25"/>
        <v>1.1083879256117504</v>
      </c>
      <c r="M54" s="8">
        <v>80</v>
      </c>
      <c r="N54" s="172">
        <f t="shared" si="26"/>
        <v>0.64062788361046119</v>
      </c>
      <c r="O54" s="29">
        <v>70</v>
      </c>
      <c r="P54" s="197">
        <f t="shared" si="27"/>
        <v>1.1083879256117504</v>
      </c>
      <c r="Q54" s="8">
        <v>80</v>
      </c>
      <c r="R54" s="172">
        <f t="shared" si="28"/>
        <v>1.6229239718131683</v>
      </c>
      <c r="S54" s="28">
        <v>91</v>
      </c>
      <c r="T54" s="197">
        <f t="shared" si="29"/>
        <v>0.12609183740904328</v>
      </c>
      <c r="U54" s="8">
        <v>59</v>
      </c>
      <c r="V54" s="172">
        <f t="shared" si="30"/>
        <v>-0.29489220039211689</v>
      </c>
      <c r="W54" s="28">
        <v>50</v>
      </c>
      <c r="X54" s="197">
        <f t="shared" si="31"/>
        <v>0.64062788361046119</v>
      </c>
      <c r="Y54" s="8">
        <v>70</v>
      </c>
      <c r="Z54" s="172">
        <f t="shared" si="32"/>
        <v>0.45352386680994561</v>
      </c>
      <c r="AA54" s="28">
        <v>66</v>
      </c>
      <c r="AB54" s="197">
        <f t="shared" si="33"/>
        <v>1.0616119214116213</v>
      </c>
      <c r="AC54" s="8">
        <v>79</v>
      </c>
      <c r="AD54" s="172">
        <f t="shared" si="34"/>
        <v>-0.24811619619198796</v>
      </c>
      <c r="AE54" s="28">
        <v>51</v>
      </c>
      <c r="AF54" s="197">
        <f t="shared" si="35"/>
        <v>0.35997185840968782</v>
      </c>
      <c r="AG54" s="8">
        <v>64</v>
      </c>
      <c r="AH54" s="172">
        <f t="shared" si="36"/>
        <v>-0.7626522423934059</v>
      </c>
      <c r="AI54" s="28">
        <v>40</v>
      </c>
      <c r="AJ54" s="197">
        <f t="shared" si="37"/>
        <v>-1.230412284394695</v>
      </c>
      <c r="AK54" s="8">
        <v>30</v>
      </c>
      <c r="AL54" s="172">
        <f t="shared" si="38"/>
        <v>0.68740388781059014</v>
      </c>
      <c r="AM54" s="28">
        <v>71</v>
      </c>
      <c r="AN54" s="197">
        <f t="shared" si="39"/>
        <v>1.0616119214116213</v>
      </c>
      <c r="AO54" s="8">
        <v>79</v>
      </c>
      <c r="AP54" s="172">
        <f t="shared" si="40"/>
        <v>0.12609183740904328</v>
      </c>
      <c r="AQ54" s="28">
        <v>59</v>
      </c>
      <c r="AR54" s="197">
        <f t="shared" si="41"/>
        <v>-1.230412284394695</v>
      </c>
      <c r="AS54" s="8">
        <v>30</v>
      </c>
      <c r="AT54" s="210">
        <f t="shared" si="42"/>
        <v>-1.3239642927949529</v>
      </c>
      <c r="AU54" s="106">
        <v>28</v>
      </c>
      <c r="AV54" s="92">
        <f>'Exp_3 (Ann)'!Y54</f>
        <v>56.304347826086953</v>
      </c>
      <c r="AW54" s="79">
        <f>'Exp_3 (Ann)'!Z54</f>
        <v>21.378482773379865</v>
      </c>
    </row>
    <row r="55" spans="1:49" x14ac:dyDescent="0.2">
      <c r="A55" s="181" t="str">
        <f>'Exp_3 (All)'!A55</f>
        <v>ParkRun_10_PckErr3</v>
      </c>
      <c r="B55" s="172">
        <f t="shared" si="21"/>
        <v>-1.3619518245165931</v>
      </c>
      <c r="C55" s="28">
        <v>50</v>
      </c>
      <c r="D55" s="197">
        <f t="shared" si="21"/>
        <v>-2.8140991341005099</v>
      </c>
      <c r="E55" s="9">
        <v>29</v>
      </c>
      <c r="F55" s="172">
        <f t="shared" si="22"/>
        <v>0.64339446014691126</v>
      </c>
      <c r="G55" s="28">
        <v>79</v>
      </c>
      <c r="H55" s="197">
        <f t="shared" si="23"/>
        <v>-0.4630034900122636</v>
      </c>
      <c r="I55" s="8">
        <v>63</v>
      </c>
      <c r="J55" s="172">
        <f t="shared" si="24"/>
        <v>0.36679497260711752</v>
      </c>
      <c r="K55" s="29">
        <v>75</v>
      </c>
      <c r="L55" s="197">
        <f t="shared" si="25"/>
        <v>2.1045613182375394E-2</v>
      </c>
      <c r="M55" s="8">
        <v>70</v>
      </c>
      <c r="N55" s="172">
        <f t="shared" si="26"/>
        <v>-0.73960297755205728</v>
      </c>
      <c r="O55" s="29">
        <v>59</v>
      </c>
      <c r="P55" s="197">
        <f t="shared" si="27"/>
        <v>0.78169420391680811</v>
      </c>
      <c r="Q55" s="8">
        <v>81</v>
      </c>
      <c r="R55" s="172">
        <f t="shared" si="28"/>
        <v>1.0582936914566019</v>
      </c>
      <c r="S55" s="28">
        <v>85</v>
      </c>
      <c r="T55" s="197">
        <f t="shared" si="29"/>
        <v>-0.73960297755205728</v>
      </c>
      <c r="U55" s="8">
        <v>59</v>
      </c>
      <c r="V55" s="172">
        <f t="shared" si="30"/>
        <v>-4.8104258702573031E-2</v>
      </c>
      <c r="W55" s="28">
        <v>69</v>
      </c>
      <c r="X55" s="197">
        <f t="shared" si="31"/>
        <v>1.3348931789963956</v>
      </c>
      <c r="Y55" s="8">
        <v>89</v>
      </c>
      <c r="Z55" s="172">
        <f t="shared" si="32"/>
        <v>-0.32470374624236675</v>
      </c>
      <c r="AA55" s="28">
        <v>65</v>
      </c>
      <c r="AB55" s="197">
        <f t="shared" si="33"/>
        <v>-4.8104258702573031E-2</v>
      </c>
      <c r="AC55" s="8">
        <v>69</v>
      </c>
      <c r="AD55" s="172">
        <f t="shared" si="34"/>
        <v>1.5423427946512409</v>
      </c>
      <c r="AE55" s="28">
        <v>92</v>
      </c>
      <c r="AF55" s="197">
        <f t="shared" si="35"/>
        <v>0.15934535695227225</v>
      </c>
      <c r="AG55" s="8">
        <v>72</v>
      </c>
      <c r="AH55" s="172">
        <f t="shared" si="36"/>
        <v>-0.67045310566710892</v>
      </c>
      <c r="AI55" s="28">
        <v>60</v>
      </c>
      <c r="AJ55" s="197">
        <f t="shared" si="37"/>
        <v>-1.3619518245165931</v>
      </c>
      <c r="AK55" s="8">
        <v>50</v>
      </c>
      <c r="AL55" s="172">
        <f t="shared" si="38"/>
        <v>0.85084407580175658</v>
      </c>
      <c r="AM55" s="28">
        <v>82</v>
      </c>
      <c r="AN55" s="197">
        <f t="shared" si="39"/>
        <v>0.91999394768670495</v>
      </c>
      <c r="AO55" s="8">
        <v>83</v>
      </c>
      <c r="AP55" s="172">
        <f t="shared" si="40"/>
        <v>0.64339446014691126</v>
      </c>
      <c r="AQ55" s="28">
        <v>79</v>
      </c>
      <c r="AR55" s="197">
        <f t="shared" si="41"/>
        <v>2.1045613182375394E-2</v>
      </c>
      <c r="AS55" s="8">
        <v>70</v>
      </c>
      <c r="AT55" s="210">
        <f t="shared" si="42"/>
        <v>0.22849522883722068</v>
      </c>
      <c r="AU55" s="106">
        <v>73</v>
      </c>
      <c r="AV55" s="92">
        <f>'Exp_3 (Ann)'!Y55</f>
        <v>69.695652173913047</v>
      </c>
      <c r="AW55" s="79">
        <f>'Exp_3 (Ann)'!Z55</f>
        <v>14.461342772460956</v>
      </c>
    </row>
    <row r="56" spans="1:49" x14ac:dyDescent="0.2">
      <c r="A56" s="181" t="str">
        <f>'Exp_3 (All)'!A56</f>
        <v>ParkRun_11_PckErr1</v>
      </c>
      <c r="B56" s="172">
        <f t="shared" si="21"/>
        <v>-2.9189467533509674</v>
      </c>
      <c r="C56" s="28">
        <v>30</v>
      </c>
      <c r="D56" s="197">
        <f t="shared" si="21"/>
        <v>-1.7742617520368624</v>
      </c>
      <c r="E56" s="9">
        <v>50</v>
      </c>
      <c r="F56" s="172">
        <f t="shared" si="22"/>
        <v>-0.34340550039423146</v>
      </c>
      <c r="G56" s="28">
        <v>75</v>
      </c>
      <c r="H56" s="197">
        <f t="shared" si="23"/>
        <v>1.0874507512483995</v>
      </c>
      <c r="I56" s="8">
        <v>100</v>
      </c>
      <c r="J56" s="172">
        <f t="shared" si="24"/>
        <v>0.62957675072275765</v>
      </c>
      <c r="K56" s="29">
        <v>92</v>
      </c>
      <c r="L56" s="197">
        <f t="shared" si="25"/>
        <v>1.0874507512483995</v>
      </c>
      <c r="M56" s="8">
        <v>100</v>
      </c>
      <c r="N56" s="172">
        <f t="shared" si="26"/>
        <v>-0.11446850013141048</v>
      </c>
      <c r="O56" s="29">
        <v>79</v>
      </c>
      <c r="P56" s="197">
        <f t="shared" si="27"/>
        <v>0.85851375098557858</v>
      </c>
      <c r="Q56" s="8">
        <v>96</v>
      </c>
      <c r="R56" s="172">
        <f t="shared" si="28"/>
        <v>0.68681100078846291</v>
      </c>
      <c r="S56" s="28">
        <v>93</v>
      </c>
      <c r="T56" s="197">
        <f t="shared" si="29"/>
        <v>0</v>
      </c>
      <c r="U56" s="8">
        <v>81</v>
      </c>
      <c r="V56" s="172">
        <f t="shared" si="30"/>
        <v>-0.51510825059134713</v>
      </c>
      <c r="W56" s="28">
        <v>72</v>
      </c>
      <c r="X56" s="197">
        <f t="shared" si="31"/>
        <v>1.0874507512483995</v>
      </c>
      <c r="Y56" s="8">
        <v>100</v>
      </c>
      <c r="Z56" s="172">
        <f t="shared" si="32"/>
        <v>-0.11446850013141048</v>
      </c>
      <c r="AA56" s="28">
        <v>79</v>
      </c>
      <c r="AB56" s="197">
        <f t="shared" si="33"/>
        <v>0.45787400052564192</v>
      </c>
      <c r="AC56" s="8">
        <v>89</v>
      </c>
      <c r="AD56" s="172">
        <f t="shared" si="34"/>
        <v>-1.5453247517740416</v>
      </c>
      <c r="AE56" s="28">
        <v>54</v>
      </c>
      <c r="AF56" s="197">
        <f t="shared" si="35"/>
        <v>-0.68681100078846291</v>
      </c>
      <c r="AG56" s="8">
        <v>69</v>
      </c>
      <c r="AH56" s="172">
        <f t="shared" si="36"/>
        <v>-5.723425006570524E-2</v>
      </c>
      <c r="AI56" s="28">
        <v>80</v>
      </c>
      <c r="AJ56" s="197">
        <f t="shared" si="37"/>
        <v>-5.723425006570524E-2</v>
      </c>
      <c r="AK56" s="8">
        <v>80</v>
      </c>
      <c r="AL56" s="172">
        <f t="shared" si="38"/>
        <v>-5.723425006570524E-2</v>
      </c>
      <c r="AM56" s="28">
        <v>80</v>
      </c>
      <c r="AN56" s="197">
        <f t="shared" si="39"/>
        <v>1.0874507512483995</v>
      </c>
      <c r="AO56" s="8">
        <v>100</v>
      </c>
      <c r="AP56" s="172">
        <f t="shared" si="40"/>
        <v>0.40063975045993672</v>
      </c>
      <c r="AQ56" s="28">
        <v>88</v>
      </c>
      <c r="AR56" s="197">
        <f t="shared" si="41"/>
        <v>0.51510825059134713</v>
      </c>
      <c r="AS56" s="8">
        <v>90</v>
      </c>
      <c r="AT56" s="210">
        <f t="shared" si="42"/>
        <v>0.28617125032852619</v>
      </c>
      <c r="AU56" s="106">
        <v>86</v>
      </c>
      <c r="AV56" s="92">
        <f>'Exp_3 (Ann)'!Y56</f>
        <v>81</v>
      </c>
      <c r="AW56" s="79">
        <f>'Exp_3 (Ann)'!Z56</f>
        <v>17.472055610967111</v>
      </c>
    </row>
    <row r="57" spans="1:49" x14ac:dyDescent="0.2">
      <c r="A57" s="181" t="str">
        <f>'Exp_3 (All)'!A57</f>
        <v>ParkRun_11_PckErr3</v>
      </c>
      <c r="B57" s="172">
        <f t="shared" si="21"/>
        <v>-0.87016100870708535</v>
      </c>
      <c r="C57" s="28">
        <v>70</v>
      </c>
      <c r="D57" s="197">
        <f t="shared" si="21"/>
        <v>-0.32033399771084997</v>
      </c>
      <c r="E57" s="9">
        <v>80</v>
      </c>
      <c r="F57" s="172">
        <f t="shared" si="22"/>
        <v>-0.32033399771084997</v>
      </c>
      <c r="G57" s="28">
        <v>80</v>
      </c>
      <c r="H57" s="197">
        <f t="shared" si="23"/>
        <v>0.77932002428162084</v>
      </c>
      <c r="I57" s="8">
        <v>100</v>
      </c>
      <c r="J57" s="172">
        <f t="shared" si="24"/>
        <v>-0.32033399771084997</v>
      </c>
      <c r="K57" s="29">
        <v>80</v>
      </c>
      <c r="L57" s="197">
        <f t="shared" si="25"/>
        <v>0.72433732318199728</v>
      </c>
      <c r="M57" s="8">
        <v>99</v>
      </c>
      <c r="N57" s="172">
        <f t="shared" si="26"/>
        <v>-1.4199880197033208</v>
      </c>
      <c r="O57" s="29">
        <v>60</v>
      </c>
      <c r="P57" s="197">
        <f t="shared" si="27"/>
        <v>0.28447571438500896</v>
      </c>
      <c r="Q57" s="8">
        <v>91</v>
      </c>
      <c r="R57" s="172">
        <f t="shared" si="28"/>
        <v>0.77932002428162084</v>
      </c>
      <c r="S57" s="28">
        <v>100</v>
      </c>
      <c r="T57" s="197">
        <f t="shared" si="29"/>
        <v>0.77932002428162084</v>
      </c>
      <c r="U57" s="8">
        <v>100</v>
      </c>
      <c r="V57" s="172">
        <f t="shared" si="30"/>
        <v>0.44942381768387962</v>
      </c>
      <c r="W57" s="28">
        <v>94</v>
      </c>
      <c r="X57" s="197">
        <f t="shared" si="31"/>
        <v>0.77932002428162084</v>
      </c>
      <c r="Y57" s="8">
        <v>100</v>
      </c>
      <c r="Z57" s="172">
        <f t="shared" si="32"/>
        <v>-0.37531669881047347</v>
      </c>
      <c r="AA57" s="28">
        <v>79</v>
      </c>
      <c r="AB57" s="197">
        <f t="shared" si="33"/>
        <v>0.22949301328538543</v>
      </c>
      <c r="AC57" s="8">
        <v>90</v>
      </c>
      <c r="AD57" s="172">
        <f t="shared" si="34"/>
        <v>-4.5420492212732248E-2</v>
      </c>
      <c r="AE57" s="28">
        <v>85</v>
      </c>
      <c r="AF57" s="197">
        <f t="shared" si="35"/>
        <v>-0.26535129661122642</v>
      </c>
      <c r="AG57" s="8">
        <v>81</v>
      </c>
      <c r="AH57" s="172">
        <f t="shared" si="36"/>
        <v>-0.32033399771084997</v>
      </c>
      <c r="AI57" s="28">
        <v>80</v>
      </c>
      <c r="AJ57" s="197">
        <f t="shared" si="37"/>
        <v>-3.6192960636882625</v>
      </c>
      <c r="AK57" s="8">
        <v>20</v>
      </c>
      <c r="AL57" s="172">
        <f t="shared" si="38"/>
        <v>0.61437192098275017</v>
      </c>
      <c r="AM57" s="28">
        <v>97</v>
      </c>
      <c r="AN57" s="197">
        <f t="shared" si="39"/>
        <v>0.77932002428162084</v>
      </c>
      <c r="AO57" s="8">
        <v>100</v>
      </c>
      <c r="AP57" s="172">
        <f t="shared" si="40"/>
        <v>0.77932002428162084</v>
      </c>
      <c r="AQ57" s="28">
        <v>100</v>
      </c>
      <c r="AR57" s="197">
        <f t="shared" si="41"/>
        <v>0.77932002428162084</v>
      </c>
      <c r="AS57" s="8">
        <v>100</v>
      </c>
      <c r="AT57" s="210">
        <f t="shared" si="42"/>
        <v>0.11952761108613837</v>
      </c>
      <c r="AU57" s="106">
        <v>88</v>
      </c>
      <c r="AV57" s="92">
        <f>'Exp_3 (Ann)'!Y57</f>
        <v>85.826086956521735</v>
      </c>
      <c r="AW57" s="79">
        <f>'Exp_3 (Ann)'!Z57</f>
        <v>18.187538625796012</v>
      </c>
    </row>
    <row r="58" spans="1:49" x14ac:dyDescent="0.2">
      <c r="A58" s="181" t="str">
        <f>'Exp_3 (All)'!A58</f>
        <v>ParkRun_12_PckErr1</v>
      </c>
      <c r="B58" s="172">
        <f t="shared" si="21"/>
        <v>-0.25166858352858956</v>
      </c>
      <c r="C58" s="28">
        <v>50</v>
      </c>
      <c r="D58" s="197">
        <f t="shared" si="21"/>
        <v>-0.8058749323628237</v>
      </c>
      <c r="E58" s="9">
        <v>41</v>
      </c>
      <c r="F58" s="172">
        <f t="shared" si="22"/>
        <v>0.54885169812085977</v>
      </c>
      <c r="G58" s="28">
        <v>63</v>
      </c>
      <c r="H58" s="197">
        <f t="shared" si="23"/>
        <v>-5.3546507133743768E-3</v>
      </c>
      <c r="I58" s="8">
        <v>54</v>
      </c>
      <c r="J58" s="172">
        <f t="shared" si="24"/>
        <v>-1.4832382476046655</v>
      </c>
      <c r="K58" s="29">
        <v>30</v>
      </c>
      <c r="L58" s="197">
        <f t="shared" si="25"/>
        <v>1.5956859125855243</v>
      </c>
      <c r="M58" s="8">
        <v>80</v>
      </c>
      <c r="N58" s="172">
        <f t="shared" si="26"/>
        <v>-0.25166858352858956</v>
      </c>
      <c r="O58" s="29">
        <v>50</v>
      </c>
      <c r="P58" s="197">
        <f t="shared" si="27"/>
        <v>0.97990108054748637</v>
      </c>
      <c r="Q58" s="8">
        <v>70</v>
      </c>
      <c r="R58" s="172">
        <f t="shared" si="28"/>
        <v>0.42569473171325223</v>
      </c>
      <c r="S58" s="28">
        <v>61</v>
      </c>
      <c r="T58" s="197">
        <f t="shared" si="29"/>
        <v>0.42569473171325223</v>
      </c>
      <c r="U58" s="8">
        <v>61</v>
      </c>
      <c r="V58" s="172">
        <f t="shared" si="30"/>
        <v>0.24095928210184081</v>
      </c>
      <c r="W58" s="28">
        <v>58</v>
      </c>
      <c r="X58" s="197">
        <f t="shared" si="31"/>
        <v>-0.92903189877043135</v>
      </c>
      <c r="Y58" s="8">
        <v>39</v>
      </c>
      <c r="Z58" s="172">
        <f t="shared" si="32"/>
        <v>0.3641162485094484</v>
      </c>
      <c r="AA58" s="28">
        <v>60</v>
      </c>
      <c r="AB58" s="197">
        <f t="shared" si="33"/>
        <v>0.42569473171325223</v>
      </c>
      <c r="AC58" s="8">
        <v>61</v>
      </c>
      <c r="AD58" s="172">
        <f t="shared" si="34"/>
        <v>-1.7295521804198808</v>
      </c>
      <c r="AE58" s="28">
        <v>26</v>
      </c>
      <c r="AF58" s="197">
        <f t="shared" si="35"/>
        <v>-1.4832382476046655</v>
      </c>
      <c r="AG58" s="8">
        <v>30</v>
      </c>
      <c r="AH58" s="172">
        <f t="shared" si="36"/>
        <v>1.0414795637512901</v>
      </c>
      <c r="AI58" s="28">
        <v>71</v>
      </c>
      <c r="AJ58" s="197">
        <f t="shared" si="37"/>
        <v>-1.5448167308084693</v>
      </c>
      <c r="AK58" s="8">
        <v>29</v>
      </c>
      <c r="AL58" s="172">
        <f t="shared" si="38"/>
        <v>0.97990108054748637</v>
      </c>
      <c r="AM58" s="28">
        <v>70</v>
      </c>
      <c r="AN58" s="197">
        <f t="shared" si="39"/>
        <v>1.4725289461779167</v>
      </c>
      <c r="AO58" s="8">
        <v>78</v>
      </c>
      <c r="AP58" s="172">
        <f t="shared" si="40"/>
        <v>-0.92903189877043135</v>
      </c>
      <c r="AQ58" s="28">
        <v>39</v>
      </c>
      <c r="AR58" s="197">
        <f t="shared" si="41"/>
        <v>0.97990108054748637</v>
      </c>
      <c r="AS58" s="8">
        <v>70</v>
      </c>
      <c r="AT58" s="210">
        <f t="shared" si="42"/>
        <v>-6.6933133917178173E-2</v>
      </c>
      <c r="AU58" s="106">
        <v>53</v>
      </c>
      <c r="AV58" s="92">
        <f>'Exp_3 (Ann)'!Y58</f>
        <v>54.086956521739133</v>
      </c>
      <c r="AW58" s="79">
        <f>'Exp_3 (Ann)'!Z58</f>
        <v>16.239438647592873</v>
      </c>
    </row>
    <row r="59" spans="1:49" x14ac:dyDescent="0.2">
      <c r="A59" s="181" t="str">
        <f>'Exp_3 (All)'!A59</f>
        <v>ParkRun_12_PckErr3</v>
      </c>
      <c r="B59" s="172">
        <f t="shared" si="21"/>
        <v>-0.18090654575022497</v>
      </c>
      <c r="C59" s="28">
        <v>60</v>
      </c>
      <c r="D59" s="197">
        <f t="shared" si="21"/>
        <v>-1.76320182618529</v>
      </c>
      <c r="E59" s="9">
        <v>33</v>
      </c>
      <c r="F59" s="172">
        <f t="shared" si="22"/>
        <v>0.63954285891980878</v>
      </c>
      <c r="G59" s="28">
        <v>74</v>
      </c>
      <c r="H59" s="197">
        <f t="shared" si="23"/>
        <v>0.6981463878248112</v>
      </c>
      <c r="I59" s="8">
        <v>75</v>
      </c>
      <c r="J59" s="172">
        <f t="shared" si="24"/>
        <v>-1.3529771238502732</v>
      </c>
      <c r="K59" s="29">
        <v>40</v>
      </c>
      <c r="L59" s="197">
        <f t="shared" si="25"/>
        <v>0.40512874329979914</v>
      </c>
      <c r="M59" s="8">
        <v>70</v>
      </c>
      <c r="N59" s="172">
        <f t="shared" si="26"/>
        <v>-1.3529771238502732</v>
      </c>
      <c r="O59" s="29">
        <v>40</v>
      </c>
      <c r="P59" s="197">
        <f t="shared" si="27"/>
        <v>-6.3699487940220137E-2</v>
      </c>
      <c r="Q59" s="8">
        <v>62</v>
      </c>
      <c r="R59" s="172">
        <f t="shared" si="28"/>
        <v>0.9911640323498232</v>
      </c>
      <c r="S59" s="28">
        <v>80</v>
      </c>
      <c r="T59" s="197">
        <f t="shared" si="29"/>
        <v>0.2879216854897943</v>
      </c>
      <c r="U59" s="8">
        <v>68</v>
      </c>
      <c r="V59" s="172">
        <f t="shared" si="30"/>
        <v>0.87395697453981847</v>
      </c>
      <c r="W59" s="28">
        <v>78</v>
      </c>
      <c r="X59" s="197">
        <f t="shared" si="31"/>
        <v>0.9911640323498232</v>
      </c>
      <c r="Y59" s="8">
        <v>80</v>
      </c>
      <c r="Z59" s="172">
        <f t="shared" si="32"/>
        <v>0.34652521439479672</v>
      </c>
      <c r="AA59" s="28">
        <v>69</v>
      </c>
      <c r="AB59" s="197">
        <f t="shared" si="33"/>
        <v>-0.18090654575022497</v>
      </c>
      <c r="AC59" s="8">
        <v>60</v>
      </c>
      <c r="AD59" s="172">
        <f t="shared" si="34"/>
        <v>-0.7083383058952466</v>
      </c>
      <c r="AE59" s="28">
        <v>51</v>
      </c>
      <c r="AF59" s="197">
        <f t="shared" si="35"/>
        <v>0.40512874329979914</v>
      </c>
      <c r="AG59" s="8">
        <v>70</v>
      </c>
      <c r="AH59" s="172">
        <f t="shared" si="36"/>
        <v>1.4013887346848402</v>
      </c>
      <c r="AI59" s="28">
        <v>87</v>
      </c>
      <c r="AJ59" s="197">
        <f t="shared" si="37"/>
        <v>-1.3529771238502732</v>
      </c>
      <c r="AK59" s="8">
        <v>40</v>
      </c>
      <c r="AL59" s="172">
        <f t="shared" si="38"/>
        <v>1.2841816768748353</v>
      </c>
      <c r="AM59" s="28">
        <v>85</v>
      </c>
      <c r="AN59" s="197">
        <f t="shared" si="39"/>
        <v>1.0497675612548256</v>
      </c>
      <c r="AO59" s="8">
        <v>81</v>
      </c>
      <c r="AP59" s="172">
        <f t="shared" si="40"/>
        <v>-1.2943735949452708</v>
      </c>
      <c r="AQ59" s="28">
        <v>41</v>
      </c>
      <c r="AR59" s="197">
        <f t="shared" si="41"/>
        <v>0.34652521439479672</v>
      </c>
      <c r="AS59" s="8">
        <v>69</v>
      </c>
      <c r="AT59" s="210">
        <f t="shared" si="42"/>
        <v>-1.4701841816602781</v>
      </c>
      <c r="AU59" s="106">
        <v>38</v>
      </c>
      <c r="AV59" s="92">
        <f>'Exp_3 (Ann)'!Y59</f>
        <v>63.086956521739133</v>
      </c>
      <c r="AW59" s="79">
        <f>'Exp_3 (Ann)'!Z59</f>
        <v>17.063818829426154</v>
      </c>
    </row>
    <row r="60" spans="1:49" x14ac:dyDescent="0.2">
      <c r="A60" s="181" t="str">
        <f>'Exp_3 (All)'!A60</f>
        <v>ParkRun_14_PckErr1</v>
      </c>
      <c r="B60" s="172">
        <f t="shared" si="21"/>
        <v>-2.1378638586119543</v>
      </c>
      <c r="C60" s="28">
        <v>40</v>
      </c>
      <c r="D60" s="197">
        <f t="shared" si="21"/>
        <v>-0.80070797176690023</v>
      </c>
      <c r="E60" s="9">
        <v>62</v>
      </c>
      <c r="F60" s="172">
        <f t="shared" si="22"/>
        <v>-1.0570402267550098E-2</v>
      </c>
      <c r="G60" s="28">
        <v>75</v>
      </c>
      <c r="H60" s="197">
        <f t="shared" si="23"/>
        <v>0.65800754115497695</v>
      </c>
      <c r="I60" s="8">
        <v>86</v>
      </c>
      <c r="J60" s="172">
        <f t="shared" si="24"/>
        <v>0.29332866292450765</v>
      </c>
      <c r="K60" s="29">
        <v>80</v>
      </c>
      <c r="L60" s="197">
        <f t="shared" si="25"/>
        <v>0.90112679330862322</v>
      </c>
      <c r="M60" s="8">
        <v>90</v>
      </c>
      <c r="N60" s="172">
        <f t="shared" si="26"/>
        <v>-1.5908455412662503</v>
      </c>
      <c r="O60" s="29">
        <v>49</v>
      </c>
      <c r="P60" s="197">
        <f t="shared" si="27"/>
        <v>-7.1350215305961653E-2</v>
      </c>
      <c r="Q60" s="8">
        <v>74</v>
      </c>
      <c r="R60" s="172">
        <f t="shared" si="28"/>
        <v>1.4481451106543271</v>
      </c>
      <c r="S60" s="28">
        <v>99</v>
      </c>
      <c r="T60" s="197">
        <f t="shared" si="29"/>
        <v>-0.31446946745960785</v>
      </c>
      <c r="U60" s="8">
        <v>70</v>
      </c>
      <c r="V60" s="172">
        <f t="shared" si="30"/>
        <v>-2.2594234846887775</v>
      </c>
      <c r="W60" s="28">
        <v>38</v>
      </c>
      <c r="X60" s="197">
        <f t="shared" si="31"/>
        <v>1.5089249236927387</v>
      </c>
      <c r="Y60" s="8">
        <v>100</v>
      </c>
      <c r="Z60" s="172">
        <f t="shared" si="32"/>
        <v>0.35410847596291922</v>
      </c>
      <c r="AA60" s="28">
        <v>81</v>
      </c>
      <c r="AB60" s="197">
        <f t="shared" si="33"/>
        <v>0.23254884988609612</v>
      </c>
      <c r="AC60" s="8">
        <v>79</v>
      </c>
      <c r="AD60" s="172">
        <f t="shared" si="34"/>
        <v>-0.13213002834437321</v>
      </c>
      <c r="AE60" s="28">
        <v>73</v>
      </c>
      <c r="AF60" s="197">
        <f t="shared" si="35"/>
        <v>-0.37524928049801942</v>
      </c>
      <c r="AG60" s="8">
        <v>69</v>
      </c>
      <c r="AH60" s="172">
        <f t="shared" si="36"/>
        <v>0.96190660634703473</v>
      </c>
      <c r="AI60" s="28">
        <v>91</v>
      </c>
      <c r="AJ60" s="197">
        <f t="shared" si="37"/>
        <v>-0.31446946745960785</v>
      </c>
      <c r="AK60" s="8">
        <v>70</v>
      </c>
      <c r="AL60" s="172">
        <f t="shared" si="38"/>
        <v>0.90112679330862322</v>
      </c>
      <c r="AM60" s="28">
        <v>90</v>
      </c>
      <c r="AN60" s="197">
        <f t="shared" si="39"/>
        <v>0.96190660634703473</v>
      </c>
      <c r="AO60" s="8">
        <v>91</v>
      </c>
      <c r="AP60" s="172">
        <f t="shared" si="40"/>
        <v>-0.37524928049801942</v>
      </c>
      <c r="AQ60" s="28">
        <v>69</v>
      </c>
      <c r="AR60" s="197">
        <f t="shared" si="41"/>
        <v>0.29332866292450765</v>
      </c>
      <c r="AS60" s="8">
        <v>80</v>
      </c>
      <c r="AT60" s="210">
        <f t="shared" si="42"/>
        <v>-0.13213002834437321</v>
      </c>
      <c r="AU60" s="106">
        <v>73</v>
      </c>
      <c r="AV60" s="92">
        <f>'Exp_3 (Ann)'!Y60</f>
        <v>75.173913043478265</v>
      </c>
      <c r="AW60" s="79">
        <f>'Exp_3 (Ann)'!Z60</f>
        <v>16.452831129441304</v>
      </c>
    </row>
    <row r="61" spans="1:49" x14ac:dyDescent="0.2">
      <c r="A61" s="181" t="str">
        <f>'Exp_3 (All)'!A61</f>
        <v>ParkRun_14_PckErr3</v>
      </c>
      <c r="B61" s="172">
        <f t="shared" si="21"/>
        <v>-0.74172712183104861</v>
      </c>
      <c r="C61" s="28">
        <v>79</v>
      </c>
      <c r="D61" s="197">
        <f t="shared" si="21"/>
        <v>-0.39356949321647511</v>
      </c>
      <c r="E61" s="9">
        <v>82</v>
      </c>
      <c r="F61" s="172">
        <f t="shared" si="22"/>
        <v>0.18669322114114739</v>
      </c>
      <c r="G61" s="28">
        <v>87</v>
      </c>
      <c r="H61" s="197">
        <f t="shared" si="23"/>
        <v>-0.16146440747342611</v>
      </c>
      <c r="I61" s="8">
        <v>84</v>
      </c>
      <c r="J61" s="172">
        <f t="shared" si="24"/>
        <v>0.18669322114114739</v>
      </c>
      <c r="K61" s="29">
        <v>87</v>
      </c>
      <c r="L61" s="197">
        <f t="shared" si="25"/>
        <v>1.6953762784709661</v>
      </c>
      <c r="M61" s="8">
        <v>100</v>
      </c>
      <c r="N61" s="172">
        <f t="shared" si="26"/>
        <v>-0.74172712183104861</v>
      </c>
      <c r="O61" s="29">
        <v>79</v>
      </c>
      <c r="P61" s="197">
        <f t="shared" si="27"/>
        <v>0.53485084975572095</v>
      </c>
      <c r="Q61" s="8">
        <v>90</v>
      </c>
      <c r="R61" s="172">
        <f t="shared" si="28"/>
        <v>0.41879830688419639</v>
      </c>
      <c r="S61" s="28">
        <v>89</v>
      </c>
      <c r="T61" s="197">
        <f t="shared" si="29"/>
        <v>-0.62567457895952416</v>
      </c>
      <c r="U61" s="8">
        <v>80</v>
      </c>
      <c r="V61" s="172">
        <f t="shared" si="30"/>
        <v>-1.0898847504456222</v>
      </c>
      <c r="W61" s="28">
        <v>76</v>
      </c>
      <c r="X61" s="197">
        <f t="shared" si="31"/>
        <v>1.6953762784709661</v>
      </c>
      <c r="Y61" s="8">
        <v>100</v>
      </c>
      <c r="Z61" s="172">
        <f t="shared" si="32"/>
        <v>-0.97383220757409772</v>
      </c>
      <c r="AA61" s="28">
        <v>77</v>
      </c>
      <c r="AB61" s="197">
        <f t="shared" si="33"/>
        <v>-1.7862000076747693</v>
      </c>
      <c r="AC61" s="8">
        <v>70</v>
      </c>
      <c r="AD61" s="172">
        <f t="shared" si="34"/>
        <v>-0.85777966470257316</v>
      </c>
      <c r="AE61" s="28">
        <v>78</v>
      </c>
      <c r="AF61" s="197">
        <f t="shared" si="35"/>
        <v>-1.9022525505462937</v>
      </c>
      <c r="AG61" s="8">
        <v>69</v>
      </c>
      <c r="AH61" s="172">
        <f t="shared" si="36"/>
        <v>0.41879830688419639</v>
      </c>
      <c r="AI61" s="28">
        <v>89</v>
      </c>
      <c r="AJ61" s="197">
        <f t="shared" si="37"/>
        <v>0.53485084975572095</v>
      </c>
      <c r="AK61" s="8">
        <v>90</v>
      </c>
      <c r="AL61" s="172">
        <f t="shared" si="38"/>
        <v>0.53485084975572095</v>
      </c>
      <c r="AM61" s="28">
        <v>90</v>
      </c>
      <c r="AN61" s="197">
        <f t="shared" si="39"/>
        <v>1.6953762784709661</v>
      </c>
      <c r="AO61" s="8">
        <v>100</v>
      </c>
      <c r="AP61" s="172">
        <f t="shared" si="40"/>
        <v>0.65090339262724539</v>
      </c>
      <c r="AQ61" s="28">
        <v>91</v>
      </c>
      <c r="AR61" s="197">
        <f t="shared" si="41"/>
        <v>0.53485084975572095</v>
      </c>
      <c r="AS61" s="8">
        <v>90</v>
      </c>
      <c r="AT61" s="210">
        <f t="shared" si="42"/>
        <v>0.18669322114114739</v>
      </c>
      <c r="AU61" s="106">
        <v>87</v>
      </c>
      <c r="AV61" s="92">
        <f>'Exp_3 (Ann)'!Y61</f>
        <v>85.391304347826093</v>
      </c>
      <c r="AW61" s="79">
        <f>'Exp_3 (Ann)'!Z61</f>
        <v>8.6167866317849313</v>
      </c>
    </row>
    <row r="62" spans="1:49" x14ac:dyDescent="0.2">
      <c r="A62" s="181" t="str">
        <f>'Exp_3 (All)'!A62</f>
        <v>ParkRun_15_PckErr1</v>
      </c>
      <c r="B62" s="172">
        <f t="shared" si="21"/>
        <v>-0.82311058121394443</v>
      </c>
      <c r="C62" s="28">
        <v>80</v>
      </c>
      <c r="D62" s="197">
        <f t="shared" si="21"/>
        <v>-1.1642194707260292</v>
      </c>
      <c r="E62" s="9">
        <v>76</v>
      </c>
      <c r="F62" s="172">
        <f t="shared" si="22"/>
        <v>-0.56727891407988074</v>
      </c>
      <c r="G62" s="28">
        <v>83</v>
      </c>
      <c r="H62" s="197">
        <f t="shared" si="23"/>
        <v>0.88243386634647991</v>
      </c>
      <c r="I62" s="8">
        <v>100</v>
      </c>
      <c r="J62" s="172">
        <f t="shared" si="24"/>
        <v>-0.39672446932383831</v>
      </c>
      <c r="K62" s="29">
        <v>85</v>
      </c>
      <c r="L62" s="197">
        <f t="shared" si="25"/>
        <v>0.88243386634647991</v>
      </c>
      <c r="M62" s="8">
        <v>100</v>
      </c>
      <c r="N62" s="172">
        <f t="shared" si="26"/>
        <v>-2.6992094735304111</v>
      </c>
      <c r="O62" s="29">
        <v>58</v>
      </c>
      <c r="P62" s="197">
        <f t="shared" si="27"/>
        <v>0.71187942159043749</v>
      </c>
      <c r="Q62" s="8">
        <v>98</v>
      </c>
      <c r="R62" s="172">
        <f t="shared" si="28"/>
        <v>0.88243386634647991</v>
      </c>
      <c r="S62" s="28">
        <v>100</v>
      </c>
      <c r="T62" s="197">
        <f t="shared" si="29"/>
        <v>-5.5615579811753441E-2</v>
      </c>
      <c r="U62" s="8">
        <v>89</v>
      </c>
      <c r="V62" s="172">
        <f t="shared" si="30"/>
        <v>0.88243386634647991</v>
      </c>
      <c r="W62" s="28">
        <v>100</v>
      </c>
      <c r="X62" s="197">
        <f t="shared" si="31"/>
        <v>0.88243386634647991</v>
      </c>
      <c r="Y62" s="8">
        <v>100</v>
      </c>
      <c r="Z62" s="172">
        <f t="shared" si="32"/>
        <v>-0.90838780359196558</v>
      </c>
      <c r="AA62" s="28">
        <v>79</v>
      </c>
      <c r="AB62" s="197">
        <f t="shared" si="33"/>
        <v>2.9661642566267774E-2</v>
      </c>
      <c r="AC62" s="8">
        <v>90</v>
      </c>
      <c r="AD62" s="172">
        <f t="shared" si="34"/>
        <v>-0.14089280218977465</v>
      </c>
      <c r="AE62" s="28">
        <v>88</v>
      </c>
      <c r="AF62" s="197">
        <f t="shared" si="35"/>
        <v>-0.82311058121394443</v>
      </c>
      <c r="AG62" s="8">
        <v>80</v>
      </c>
      <c r="AH62" s="172">
        <f t="shared" si="36"/>
        <v>0.79715664396845876</v>
      </c>
      <c r="AI62" s="28">
        <v>99</v>
      </c>
      <c r="AJ62" s="197">
        <f t="shared" si="37"/>
        <v>-1.6758828049941565</v>
      </c>
      <c r="AK62" s="8">
        <v>70</v>
      </c>
      <c r="AL62" s="172">
        <f t="shared" si="38"/>
        <v>0.79715664396845876</v>
      </c>
      <c r="AM62" s="28">
        <v>99</v>
      </c>
      <c r="AN62" s="197">
        <f t="shared" si="39"/>
        <v>0.88243386634647991</v>
      </c>
      <c r="AO62" s="8">
        <v>100</v>
      </c>
      <c r="AP62" s="172">
        <f t="shared" si="40"/>
        <v>-5.5615579811753441E-2</v>
      </c>
      <c r="AQ62" s="28">
        <v>89</v>
      </c>
      <c r="AR62" s="197">
        <f t="shared" si="41"/>
        <v>0.88243386634647991</v>
      </c>
      <c r="AS62" s="8">
        <v>100</v>
      </c>
      <c r="AT62" s="210">
        <f t="shared" si="42"/>
        <v>0.79715664396845876</v>
      </c>
      <c r="AU62" s="106">
        <v>99</v>
      </c>
      <c r="AV62" s="92">
        <f>'Exp_3 (Ann)'!Y62</f>
        <v>89.652173913043484</v>
      </c>
      <c r="AW62" s="79">
        <f>'Exp_3 (Ann)'!Z62</f>
        <v>11.72646073727811</v>
      </c>
    </row>
    <row r="63" spans="1:49" x14ac:dyDescent="0.2">
      <c r="A63" s="181" t="str">
        <f>'Exp_3 (All)'!A63</f>
        <v>ParkRun_15_PckErr3</v>
      </c>
      <c r="B63" s="172">
        <f t="shared" si="21"/>
        <v>-1.7003081268798239</v>
      </c>
      <c r="C63" s="28">
        <v>80</v>
      </c>
      <c r="D63" s="197">
        <f t="shared" si="21"/>
        <v>3.2284331523034553E-2</v>
      </c>
      <c r="E63" s="9">
        <v>94</v>
      </c>
      <c r="F63" s="172">
        <f t="shared" si="22"/>
        <v>-0.95776850185002749</v>
      </c>
      <c r="G63" s="28">
        <v>86</v>
      </c>
      <c r="H63" s="197">
        <f t="shared" si="23"/>
        <v>0.77482395655283109</v>
      </c>
      <c r="I63" s="8">
        <v>100</v>
      </c>
      <c r="J63" s="172">
        <f t="shared" si="24"/>
        <v>0.65106735238119828</v>
      </c>
      <c r="K63" s="29">
        <v>99</v>
      </c>
      <c r="L63" s="197">
        <f t="shared" si="25"/>
        <v>0.77482395655283109</v>
      </c>
      <c r="M63" s="8">
        <v>100</v>
      </c>
      <c r="N63" s="172">
        <f t="shared" si="26"/>
        <v>-0.71025529350676198</v>
      </c>
      <c r="O63" s="29">
        <v>88</v>
      </c>
      <c r="P63" s="197">
        <f t="shared" si="27"/>
        <v>-0.21522887682023095</v>
      </c>
      <c r="Q63" s="8">
        <v>92</v>
      </c>
      <c r="R63" s="172">
        <f t="shared" si="28"/>
        <v>0.77482395655283109</v>
      </c>
      <c r="S63" s="28">
        <v>100</v>
      </c>
      <c r="T63" s="197">
        <f t="shared" si="29"/>
        <v>0.77482395655283109</v>
      </c>
      <c r="U63" s="8">
        <v>100</v>
      </c>
      <c r="V63" s="172">
        <f t="shared" si="30"/>
        <v>0.77482395655283109</v>
      </c>
      <c r="W63" s="28">
        <v>100</v>
      </c>
      <c r="X63" s="197">
        <f t="shared" si="31"/>
        <v>0.77482395655283109</v>
      </c>
      <c r="Y63" s="8">
        <v>100</v>
      </c>
      <c r="Z63" s="172">
        <f t="shared" si="32"/>
        <v>-1.4527949185365585</v>
      </c>
      <c r="AA63" s="28">
        <v>82</v>
      </c>
      <c r="AB63" s="197">
        <f t="shared" si="33"/>
        <v>-0.46274208516349646</v>
      </c>
      <c r="AC63" s="8">
        <v>90</v>
      </c>
      <c r="AD63" s="172">
        <f t="shared" si="34"/>
        <v>-2.8141175644245187</v>
      </c>
      <c r="AE63" s="28">
        <v>71</v>
      </c>
      <c r="AF63" s="197">
        <f t="shared" si="35"/>
        <v>-0.58649868933512916</v>
      </c>
      <c r="AG63" s="8">
        <v>89</v>
      </c>
      <c r="AH63" s="172">
        <f t="shared" si="36"/>
        <v>0.77482395655283109</v>
      </c>
      <c r="AI63" s="28">
        <v>100</v>
      </c>
      <c r="AJ63" s="197">
        <f t="shared" si="37"/>
        <v>-0.46274208516349646</v>
      </c>
      <c r="AK63" s="8">
        <v>90</v>
      </c>
      <c r="AL63" s="172">
        <f t="shared" si="38"/>
        <v>0.40355414403793283</v>
      </c>
      <c r="AM63" s="28">
        <v>97</v>
      </c>
      <c r="AN63" s="197">
        <f t="shared" si="39"/>
        <v>0.65106735238119828</v>
      </c>
      <c r="AO63" s="8">
        <v>99</v>
      </c>
      <c r="AP63" s="172">
        <f t="shared" si="40"/>
        <v>0.77482395655283109</v>
      </c>
      <c r="AQ63" s="28">
        <v>100</v>
      </c>
      <c r="AR63" s="197">
        <f t="shared" si="41"/>
        <v>0.77482395655283109</v>
      </c>
      <c r="AS63" s="8">
        <v>100</v>
      </c>
      <c r="AT63" s="210">
        <f t="shared" si="42"/>
        <v>0.65106735238119828</v>
      </c>
      <c r="AU63" s="106">
        <v>99</v>
      </c>
      <c r="AV63" s="92">
        <f>'Exp_3 (Ann)'!Y63</f>
        <v>93.739130434782609</v>
      </c>
      <c r="AW63" s="79">
        <f>'Exp_3 (Ann)'!Z63</f>
        <v>8.0803768549849888</v>
      </c>
    </row>
    <row r="64" spans="1:49" x14ac:dyDescent="0.2">
      <c r="A64" s="181" t="str">
        <f>'Exp_3 (All)'!A64</f>
        <v>RomeoJ_0</v>
      </c>
      <c r="B64" s="172" t="e">
        <f t="shared" si="21"/>
        <v>#DIV/0!</v>
      </c>
      <c r="C64" s="28">
        <v>0</v>
      </c>
      <c r="D64" s="197" t="e">
        <f t="shared" si="21"/>
        <v>#DIV/0!</v>
      </c>
      <c r="E64" s="9">
        <v>0</v>
      </c>
      <c r="F64" s="172" t="e">
        <f t="shared" si="22"/>
        <v>#DIV/0!</v>
      </c>
      <c r="G64" s="28">
        <v>0</v>
      </c>
      <c r="H64" s="197" t="e">
        <f t="shared" si="23"/>
        <v>#DIV/0!</v>
      </c>
      <c r="I64" s="8">
        <v>0</v>
      </c>
      <c r="J64" s="172" t="e">
        <f t="shared" si="24"/>
        <v>#DIV/0!</v>
      </c>
      <c r="K64" s="29">
        <v>0</v>
      </c>
      <c r="L64" s="197" t="e">
        <f t="shared" si="25"/>
        <v>#DIV/0!</v>
      </c>
      <c r="M64" s="8">
        <v>0</v>
      </c>
      <c r="N64" s="172" t="e">
        <f t="shared" si="26"/>
        <v>#DIV/0!</v>
      </c>
      <c r="O64" s="29">
        <v>0</v>
      </c>
      <c r="P64" s="197" t="e">
        <f t="shared" si="27"/>
        <v>#DIV/0!</v>
      </c>
      <c r="Q64" s="8">
        <v>0</v>
      </c>
      <c r="R64" s="172" t="e">
        <f t="shared" si="28"/>
        <v>#DIV/0!</v>
      </c>
      <c r="S64" s="28">
        <v>0</v>
      </c>
      <c r="T64" s="197" t="e">
        <f t="shared" si="29"/>
        <v>#DIV/0!</v>
      </c>
      <c r="U64" s="8">
        <v>0</v>
      </c>
      <c r="V64" s="172" t="e">
        <f t="shared" si="30"/>
        <v>#DIV/0!</v>
      </c>
      <c r="W64" s="28">
        <v>0</v>
      </c>
      <c r="X64" s="197" t="e">
        <f t="shared" si="31"/>
        <v>#DIV/0!</v>
      </c>
      <c r="Y64" s="8">
        <v>0</v>
      </c>
      <c r="Z64" s="172" t="e">
        <f t="shared" si="32"/>
        <v>#DIV/0!</v>
      </c>
      <c r="AA64" s="28">
        <v>0</v>
      </c>
      <c r="AB64" s="197" t="e">
        <f t="shared" si="33"/>
        <v>#DIV/0!</v>
      </c>
      <c r="AC64" s="8">
        <v>0</v>
      </c>
      <c r="AD64" s="172" t="e">
        <f t="shared" si="34"/>
        <v>#DIV/0!</v>
      </c>
      <c r="AE64" s="28">
        <v>0</v>
      </c>
      <c r="AF64" s="197" t="e">
        <f t="shared" si="35"/>
        <v>#DIV/0!</v>
      </c>
      <c r="AG64" s="8">
        <v>0</v>
      </c>
      <c r="AH64" s="172" t="e">
        <f t="shared" si="36"/>
        <v>#DIV/0!</v>
      </c>
      <c r="AI64" s="28">
        <v>0</v>
      </c>
      <c r="AJ64" s="197" t="e">
        <f t="shared" si="37"/>
        <v>#DIV/0!</v>
      </c>
      <c r="AK64" s="8">
        <v>0</v>
      </c>
      <c r="AL64" s="172" t="e">
        <f t="shared" si="38"/>
        <v>#DIV/0!</v>
      </c>
      <c r="AM64" s="28">
        <v>0</v>
      </c>
      <c r="AN64" s="197" t="e">
        <f t="shared" si="39"/>
        <v>#DIV/0!</v>
      </c>
      <c r="AO64" s="8">
        <v>0</v>
      </c>
      <c r="AP64" s="172" t="e">
        <f t="shared" si="40"/>
        <v>#DIV/0!</v>
      </c>
      <c r="AQ64" s="28">
        <v>0</v>
      </c>
      <c r="AR64" s="197" t="e">
        <f t="shared" si="41"/>
        <v>#DIV/0!</v>
      </c>
      <c r="AS64" s="8">
        <v>0</v>
      </c>
      <c r="AT64" s="210" t="e">
        <f t="shared" si="42"/>
        <v>#DIV/0!</v>
      </c>
      <c r="AU64" s="106">
        <v>0</v>
      </c>
      <c r="AV64" s="92">
        <f>'Exp_3 (Ann)'!Y64</f>
        <v>0</v>
      </c>
      <c r="AW64" s="79">
        <f>'Exp_3 (Ann)'!Z64</f>
        <v>0</v>
      </c>
    </row>
    <row r="65" spans="1:49" x14ac:dyDescent="0.2">
      <c r="A65" s="181" t="str">
        <f>'Exp_3 (All)'!A65</f>
        <v>RomeoJ_3</v>
      </c>
      <c r="B65" s="172">
        <f t="shared" si="21"/>
        <v>-0.64118055885196457</v>
      </c>
      <c r="C65" s="28">
        <v>0</v>
      </c>
      <c r="D65" s="197">
        <f t="shared" si="21"/>
        <v>-0.49018581973665548</v>
      </c>
      <c r="E65" s="9">
        <v>3</v>
      </c>
      <c r="F65" s="172">
        <f t="shared" si="22"/>
        <v>-0.64118055885196457</v>
      </c>
      <c r="G65" s="28">
        <v>0</v>
      </c>
      <c r="H65" s="197">
        <f t="shared" si="23"/>
        <v>-0.64118055885196457</v>
      </c>
      <c r="I65" s="8">
        <v>0</v>
      </c>
      <c r="J65" s="172">
        <f t="shared" si="24"/>
        <v>0.56677735407050789</v>
      </c>
      <c r="K65" s="29">
        <v>24</v>
      </c>
      <c r="L65" s="197">
        <f t="shared" si="25"/>
        <v>-0.64118055885196457</v>
      </c>
      <c r="M65" s="8">
        <v>0</v>
      </c>
      <c r="N65" s="172">
        <f t="shared" si="26"/>
        <v>-0.64118055885196457</v>
      </c>
      <c r="O65" s="29">
        <v>0</v>
      </c>
      <c r="P65" s="197">
        <f t="shared" si="27"/>
        <v>-0.64118055885196457</v>
      </c>
      <c r="Q65" s="8">
        <v>0</v>
      </c>
      <c r="R65" s="172">
        <f t="shared" si="28"/>
        <v>2.2277194843389072</v>
      </c>
      <c r="S65" s="28">
        <v>57</v>
      </c>
      <c r="T65" s="197">
        <f t="shared" si="29"/>
        <v>1.321751049647053</v>
      </c>
      <c r="U65" s="8">
        <v>39</v>
      </c>
      <c r="V65" s="172">
        <f t="shared" si="30"/>
        <v>-0.13786476180093438</v>
      </c>
      <c r="W65" s="28">
        <v>10</v>
      </c>
      <c r="X65" s="197">
        <f t="shared" si="31"/>
        <v>-0.64118055885196457</v>
      </c>
      <c r="Y65" s="8">
        <v>0</v>
      </c>
      <c r="Z65" s="172">
        <f t="shared" si="32"/>
        <v>0.66744051348071387</v>
      </c>
      <c r="AA65" s="28">
        <v>26</v>
      </c>
      <c r="AB65" s="197">
        <f t="shared" si="33"/>
        <v>-0.64118055885196457</v>
      </c>
      <c r="AC65" s="8">
        <v>0</v>
      </c>
      <c r="AD65" s="172">
        <f t="shared" si="34"/>
        <v>0.16412471642968371</v>
      </c>
      <c r="AE65" s="28">
        <v>16</v>
      </c>
      <c r="AF65" s="197">
        <f t="shared" si="35"/>
        <v>1.7244036872878772</v>
      </c>
      <c r="AG65" s="8">
        <v>47</v>
      </c>
      <c r="AH65" s="172">
        <f t="shared" si="36"/>
        <v>-0.64118055885196457</v>
      </c>
      <c r="AI65" s="28">
        <v>0</v>
      </c>
      <c r="AJ65" s="197">
        <f t="shared" si="37"/>
        <v>-0.13786476180093438</v>
      </c>
      <c r="AK65" s="8">
        <v>10</v>
      </c>
      <c r="AL65" s="172">
        <f t="shared" si="38"/>
        <v>-0.64118055885196457</v>
      </c>
      <c r="AM65" s="28">
        <v>0</v>
      </c>
      <c r="AN65" s="197">
        <f t="shared" si="39"/>
        <v>2.4290458031593194</v>
      </c>
      <c r="AO65" s="8">
        <v>61</v>
      </c>
      <c r="AP65" s="172">
        <f t="shared" si="40"/>
        <v>-0.64118055885196457</v>
      </c>
      <c r="AQ65" s="28">
        <v>0</v>
      </c>
      <c r="AR65" s="197">
        <f t="shared" si="41"/>
        <v>-0.64118055885196457</v>
      </c>
      <c r="AS65" s="8">
        <v>0</v>
      </c>
      <c r="AT65" s="210">
        <f t="shared" si="42"/>
        <v>-0.64118055885196457</v>
      </c>
      <c r="AU65" s="106">
        <v>0</v>
      </c>
      <c r="AV65" s="92">
        <f>'Exp_3 (Ann)'!Y65</f>
        <v>12.739130434782609</v>
      </c>
      <c r="AW65" s="79">
        <f>'Exp_3 (Ann)'!Z65</f>
        <v>19.868241884301757</v>
      </c>
    </row>
    <row r="66" spans="1:49" x14ac:dyDescent="0.2">
      <c r="A66" s="181" t="str">
        <f>'Exp_3 (All)'!A66</f>
        <v>RomeoJ_12</v>
      </c>
      <c r="B66" s="172">
        <f t="shared" si="21"/>
        <v>-1.3788889023584145</v>
      </c>
      <c r="C66" s="28">
        <v>19</v>
      </c>
      <c r="D66" s="197">
        <f t="shared" si="21"/>
        <v>-0.34077287112294707</v>
      </c>
      <c r="E66" s="9">
        <v>39</v>
      </c>
      <c r="F66" s="172">
        <f t="shared" si="22"/>
        <v>7.4473541371239876E-2</v>
      </c>
      <c r="G66" s="28">
        <v>47</v>
      </c>
      <c r="H66" s="197">
        <f t="shared" si="23"/>
        <v>0.28209674761833337</v>
      </c>
      <c r="I66" s="8">
        <v>51</v>
      </c>
      <c r="J66" s="172">
        <f t="shared" si="24"/>
        <v>1.216401175730254</v>
      </c>
      <c r="K66" s="29">
        <v>69</v>
      </c>
      <c r="L66" s="197">
        <f t="shared" si="25"/>
        <v>0.23019094605655999</v>
      </c>
      <c r="M66" s="8">
        <v>50</v>
      </c>
      <c r="N66" s="172">
        <f t="shared" si="26"/>
        <v>-0.80792508517890738</v>
      </c>
      <c r="O66" s="29">
        <v>30</v>
      </c>
      <c r="P66" s="197">
        <f t="shared" si="27"/>
        <v>-1.5865121086055078</v>
      </c>
      <c r="Q66" s="8">
        <v>15</v>
      </c>
      <c r="R66" s="172">
        <f t="shared" si="28"/>
        <v>1.2683069772920275</v>
      </c>
      <c r="S66" s="28">
        <v>70</v>
      </c>
      <c r="T66" s="197">
        <f t="shared" si="29"/>
        <v>-0.18505546643762696</v>
      </c>
      <c r="U66" s="8">
        <v>42</v>
      </c>
      <c r="V66" s="172">
        <f t="shared" si="30"/>
        <v>-1.0155482914260008</v>
      </c>
      <c r="W66" s="28">
        <v>26</v>
      </c>
      <c r="X66" s="197">
        <f t="shared" si="31"/>
        <v>-0.28886706956117369</v>
      </c>
      <c r="Y66" s="8">
        <v>40</v>
      </c>
      <c r="Z66" s="172">
        <f t="shared" si="32"/>
        <v>-0.13314966487585361</v>
      </c>
      <c r="AA66" s="28">
        <v>43</v>
      </c>
      <c r="AB66" s="197">
        <f t="shared" si="33"/>
        <v>-0.80792508517890738</v>
      </c>
      <c r="AC66" s="8">
        <v>30</v>
      </c>
      <c r="AD66" s="172">
        <f t="shared" si="34"/>
        <v>-0.80792508517890738</v>
      </c>
      <c r="AE66" s="28">
        <v>30</v>
      </c>
      <c r="AF66" s="197">
        <f t="shared" si="35"/>
        <v>0.23019094605655999</v>
      </c>
      <c r="AG66" s="8">
        <v>50</v>
      </c>
      <c r="AH66" s="172">
        <f t="shared" si="36"/>
        <v>1.372118580415574</v>
      </c>
      <c r="AI66" s="28">
        <v>72</v>
      </c>
      <c r="AJ66" s="197">
        <f t="shared" si="37"/>
        <v>-1.3269831007966411</v>
      </c>
      <c r="AK66" s="8">
        <v>20</v>
      </c>
      <c r="AL66" s="172">
        <f t="shared" si="38"/>
        <v>1.216401175730254</v>
      </c>
      <c r="AM66" s="28">
        <v>69</v>
      </c>
      <c r="AN66" s="197">
        <f t="shared" si="39"/>
        <v>1.9949881991568545</v>
      </c>
      <c r="AO66" s="8">
        <v>84</v>
      </c>
      <c r="AP66" s="172">
        <f t="shared" si="40"/>
        <v>1.216401175730254</v>
      </c>
      <c r="AQ66" s="28">
        <v>69</v>
      </c>
      <c r="AR66" s="197">
        <f t="shared" si="41"/>
        <v>0.23019094605655999</v>
      </c>
      <c r="AS66" s="8">
        <v>50</v>
      </c>
      <c r="AT66" s="210">
        <f t="shared" si="42"/>
        <v>-0.65220768049358724</v>
      </c>
      <c r="AU66" s="106">
        <v>33</v>
      </c>
      <c r="AV66" s="92">
        <f>'Exp_3 (Ann)'!Y66</f>
        <v>45.565217391304351</v>
      </c>
      <c r="AW66" s="79">
        <f>'Exp_3 (Ann)'!Z66</f>
        <v>19.265669152799706</v>
      </c>
    </row>
    <row r="67" spans="1:49" x14ac:dyDescent="0.2">
      <c r="A67" s="181" t="str">
        <f>'Exp_3 (All)'!A67</f>
        <v>RomeoJ_0_PckErr3</v>
      </c>
      <c r="B67" s="172">
        <f t="shared" si="21"/>
        <v>-1.3575227495593474</v>
      </c>
      <c r="C67" s="28">
        <v>10</v>
      </c>
      <c r="D67" s="197">
        <f t="shared" si="21"/>
        <v>0.84128170395227153</v>
      </c>
      <c r="E67" s="9">
        <v>65</v>
      </c>
      <c r="F67" s="172">
        <f t="shared" si="22"/>
        <v>0.24160776208546633</v>
      </c>
      <c r="G67" s="28">
        <v>50</v>
      </c>
      <c r="H67" s="197">
        <f t="shared" si="23"/>
        <v>-0.23813139140797779</v>
      </c>
      <c r="I67" s="8">
        <v>38</v>
      </c>
      <c r="J67" s="172">
        <f t="shared" si="24"/>
        <v>1.4409556458190766</v>
      </c>
      <c r="K67" s="29">
        <v>80</v>
      </c>
      <c r="L67" s="197">
        <f t="shared" si="25"/>
        <v>2.2405209016414833</v>
      </c>
      <c r="M67" s="8">
        <v>100</v>
      </c>
      <c r="N67" s="172">
        <f t="shared" si="26"/>
        <v>-1.7573053774705509</v>
      </c>
      <c r="O67" s="29">
        <v>0</v>
      </c>
      <c r="P67" s="197">
        <f t="shared" si="27"/>
        <v>0.40152081324994771</v>
      </c>
      <c r="Q67" s="8">
        <v>54</v>
      </c>
      <c r="R67" s="172">
        <f t="shared" si="28"/>
        <v>1.1211295434901138</v>
      </c>
      <c r="S67" s="28">
        <v>72</v>
      </c>
      <c r="T67" s="197">
        <f t="shared" si="29"/>
        <v>-0.55795749373694059</v>
      </c>
      <c r="U67" s="8">
        <v>30</v>
      </c>
      <c r="V67" s="172">
        <f t="shared" si="30"/>
        <v>-1.0376966472303846</v>
      </c>
      <c r="W67" s="28">
        <v>18</v>
      </c>
      <c r="X67" s="197">
        <f t="shared" si="31"/>
        <v>-0.15817486582573712</v>
      </c>
      <c r="Y67" s="8">
        <v>40</v>
      </c>
      <c r="Z67" s="172">
        <f t="shared" si="32"/>
        <v>-0.67789228211030161</v>
      </c>
      <c r="AA67" s="28">
        <v>27</v>
      </c>
      <c r="AB67" s="197">
        <f t="shared" si="33"/>
        <v>-0.99771838443926431</v>
      </c>
      <c r="AC67" s="8">
        <v>19</v>
      </c>
      <c r="AD67" s="172">
        <f t="shared" si="34"/>
        <v>-0.67789228211030161</v>
      </c>
      <c r="AE67" s="28">
        <v>27</v>
      </c>
      <c r="AF67" s="197">
        <f t="shared" si="35"/>
        <v>0.7213469155789104</v>
      </c>
      <c r="AG67" s="8">
        <v>62</v>
      </c>
      <c r="AH67" s="172">
        <f t="shared" si="36"/>
        <v>-0.27810965419909817</v>
      </c>
      <c r="AI67" s="28">
        <v>37</v>
      </c>
      <c r="AJ67" s="197">
        <f t="shared" si="37"/>
        <v>-0.99771838443926431</v>
      </c>
      <c r="AK67" s="8">
        <v>19</v>
      </c>
      <c r="AL67" s="172">
        <f t="shared" si="38"/>
        <v>0.52145560162330873</v>
      </c>
      <c r="AM67" s="28">
        <v>57</v>
      </c>
      <c r="AN67" s="197">
        <f t="shared" si="39"/>
        <v>1.3210208574457156</v>
      </c>
      <c r="AO67" s="8">
        <v>77</v>
      </c>
      <c r="AP67" s="172">
        <f t="shared" si="40"/>
        <v>-0.59793575652806086</v>
      </c>
      <c r="AQ67" s="28">
        <v>29</v>
      </c>
      <c r="AR67" s="197">
        <f t="shared" si="41"/>
        <v>-0.15817486582573712</v>
      </c>
      <c r="AS67" s="8">
        <v>40</v>
      </c>
      <c r="AT67" s="210">
        <f t="shared" si="42"/>
        <v>0.64139038999666975</v>
      </c>
      <c r="AU67" s="106">
        <v>60</v>
      </c>
      <c r="AV67" s="92">
        <f>'Exp_3 (Ann)'!Y67</f>
        <v>43.956521739130437</v>
      </c>
      <c r="AW67" s="79">
        <f>'Exp_3 (Ann)'!Z67</f>
        <v>25.013593142474218</v>
      </c>
    </row>
    <row r="68" spans="1:49" x14ac:dyDescent="0.2">
      <c r="A68" s="181" t="str">
        <f>'Exp_3 (All)'!A68</f>
        <v>RomeoJ_2_PckErr1</v>
      </c>
      <c r="B68" s="172">
        <f t="shared" si="21"/>
        <v>-9.6828452056626518E-2</v>
      </c>
      <c r="C68" s="28">
        <v>10</v>
      </c>
      <c r="D68" s="197">
        <f t="shared" si="21"/>
        <v>-0.28241631849849413</v>
      </c>
      <c r="E68" s="9">
        <v>8</v>
      </c>
      <c r="F68" s="172">
        <f t="shared" ref="F68:F99" si="43">(G68-$AV68)/$AW68</f>
        <v>-1.0247677842659646</v>
      </c>
      <c r="G68" s="28">
        <v>0</v>
      </c>
      <c r="H68" s="197">
        <f t="shared" ref="H68:H99" si="44">(I68-$AV68)/$AW68</f>
        <v>-4.0345188356927094E-3</v>
      </c>
      <c r="I68" s="8">
        <v>11</v>
      </c>
      <c r="J68" s="172">
        <f t="shared" ref="J68:J99" si="45">(K68-$AV68)/$AW68</f>
        <v>-1.0247677842659646</v>
      </c>
      <c r="K68" s="29">
        <v>0</v>
      </c>
      <c r="L68" s="197">
        <f t="shared" ref="L68:L99" si="46">(M68-$AV68)/$AW68</f>
        <v>0.83111088015271151</v>
      </c>
      <c r="M68" s="8">
        <v>20</v>
      </c>
      <c r="N68" s="172">
        <f t="shared" ref="N68:N99" si="47">(O68-$AV68)/$AW68</f>
        <v>-1.0247677842659646</v>
      </c>
      <c r="O68" s="29">
        <v>0</v>
      </c>
      <c r="P68" s="197">
        <f t="shared" ref="P68:P99" si="48">(Q68-$AV68)/$AW68</f>
        <v>0.36714121404804251</v>
      </c>
      <c r="Q68" s="8">
        <v>15</v>
      </c>
      <c r="R68" s="172">
        <f t="shared" ref="R68:R99" si="49">(S68-$AV68)/$AW68</f>
        <v>3.2437531438969907</v>
      </c>
      <c r="S68" s="28">
        <v>46</v>
      </c>
      <c r="T68" s="197">
        <f t="shared" ref="T68:T99" si="50">(U68-$AV68)/$AW68</f>
        <v>0.83111088015271151</v>
      </c>
      <c r="U68" s="8">
        <v>20</v>
      </c>
      <c r="V68" s="172">
        <f t="shared" ref="V68:V99" si="51">(W68-$AV68)/$AW68</f>
        <v>-9.6828452056626518E-2</v>
      </c>
      <c r="W68" s="28">
        <v>10</v>
      </c>
      <c r="X68" s="197">
        <f t="shared" ref="X68:X99" si="52">(Y68-$AV68)/$AW68</f>
        <v>-0.18962238527756031</v>
      </c>
      <c r="Y68" s="8">
        <v>9</v>
      </c>
      <c r="Z68" s="172">
        <f t="shared" ref="Z68:Z99" si="53">(AA68-$AV68)/$AW68</f>
        <v>0.83111088015271151</v>
      </c>
      <c r="AA68" s="28">
        <v>20</v>
      </c>
      <c r="AB68" s="197">
        <f t="shared" ref="AB68:AB99" si="54">(AC68-$AV68)/$AW68</f>
        <v>-1.0247677842659646</v>
      </c>
      <c r="AC68" s="8">
        <v>0</v>
      </c>
      <c r="AD68" s="172">
        <f t="shared" ref="AD68:AD99" si="55">(AE68-$AV68)/$AW68</f>
        <v>-0.65359205138222931</v>
      </c>
      <c r="AE68" s="28">
        <v>4</v>
      </c>
      <c r="AF68" s="197">
        <f t="shared" ref="AF68:AF99" si="56">(AG68-$AV68)/$AW68</f>
        <v>-0.37521025171942796</v>
      </c>
      <c r="AG68" s="8">
        <v>7</v>
      </c>
      <c r="AH68" s="172">
        <f t="shared" ref="AH68:AH99" si="57">(AI68-$AV68)/$AW68</f>
        <v>0.73831694693177774</v>
      </c>
      <c r="AI68" s="28">
        <v>19</v>
      </c>
      <c r="AJ68" s="197">
        <f t="shared" ref="AJ68:AJ99" si="58">(AK68-$AV68)/$AW68</f>
        <v>-9.6828452056626518E-2</v>
      </c>
      <c r="AK68" s="8">
        <v>10</v>
      </c>
      <c r="AL68" s="172">
        <f t="shared" ref="AL68:AL99" si="59">(AM68-$AV68)/$AW68</f>
        <v>-1.0247677842659646</v>
      </c>
      <c r="AM68" s="28">
        <v>0</v>
      </c>
      <c r="AN68" s="197">
        <f t="shared" ref="AN68:AN99" si="60">(AO68-$AV68)/$AW68</f>
        <v>-4.0345188356927094E-3</v>
      </c>
      <c r="AO68" s="8">
        <v>11</v>
      </c>
      <c r="AP68" s="172">
        <f t="shared" ref="AP68:AP99" si="61">(AQ68-$AV68)/$AW68</f>
        <v>-0.18962238527756031</v>
      </c>
      <c r="AQ68" s="28">
        <v>9</v>
      </c>
      <c r="AR68" s="197">
        <f t="shared" ref="AR68:AR99" si="62">(AS68-$AV68)/$AW68</f>
        <v>-1.0247677842659646</v>
      </c>
      <c r="AS68" s="8">
        <v>0</v>
      </c>
      <c r="AT68" s="210">
        <f t="shared" ref="AT68:AT99" si="63">(AU68-$AV68)/$AW68</f>
        <v>1.2950805462573807</v>
      </c>
      <c r="AU68" s="106">
        <v>25</v>
      </c>
      <c r="AV68" s="92">
        <f>'Exp_3 (Ann)'!Y68</f>
        <v>11.043478260869565</v>
      </c>
      <c r="AW68" s="79">
        <f>'Exp_3 (Ann)'!Z68</f>
        <v>10.776566584575008</v>
      </c>
    </row>
    <row r="69" spans="1:49" x14ac:dyDescent="0.2">
      <c r="A69" s="181" t="str">
        <f>'Exp_3 (All)'!A69</f>
        <v>RomeoJ_2_PckErr3</v>
      </c>
      <c r="B69" s="172">
        <f t="shared" ref="B69:D132" si="64">(C69-$AV69)/$AW69</f>
        <v>-1.2722153499086011</v>
      </c>
      <c r="C69" s="28">
        <v>20</v>
      </c>
      <c r="D69" s="197">
        <f t="shared" si="64"/>
        <v>1.1798198217029483</v>
      </c>
      <c r="E69" s="9">
        <v>80</v>
      </c>
      <c r="F69" s="172">
        <f t="shared" si="43"/>
        <v>-0.45487029270475116</v>
      </c>
      <c r="G69" s="28">
        <v>40</v>
      </c>
      <c r="H69" s="197">
        <f t="shared" si="44"/>
        <v>0.32160751163890611</v>
      </c>
      <c r="I69" s="8">
        <v>59</v>
      </c>
      <c r="J69" s="172">
        <f t="shared" si="45"/>
        <v>1.5884923503048733</v>
      </c>
      <c r="K69" s="29">
        <v>90</v>
      </c>
      <c r="L69" s="197">
        <f t="shared" si="46"/>
        <v>1.9971648789067982</v>
      </c>
      <c r="M69" s="8">
        <v>100</v>
      </c>
      <c r="N69" s="172">
        <f t="shared" si="47"/>
        <v>-0.94527732702706102</v>
      </c>
      <c r="O69" s="29">
        <v>28</v>
      </c>
      <c r="P69" s="197">
        <f t="shared" si="48"/>
        <v>0.73028004024083104</v>
      </c>
      <c r="Q69" s="8">
        <v>69</v>
      </c>
      <c r="R69" s="172">
        <f t="shared" si="49"/>
        <v>1.5884923503048733</v>
      </c>
      <c r="S69" s="28">
        <v>90</v>
      </c>
      <c r="T69" s="197">
        <f t="shared" si="50"/>
        <v>-0.94527732702706102</v>
      </c>
      <c r="U69" s="8">
        <v>28</v>
      </c>
      <c r="V69" s="172">
        <f t="shared" si="51"/>
        <v>-1.6808878785105259</v>
      </c>
      <c r="W69" s="28">
        <v>10</v>
      </c>
      <c r="X69" s="197">
        <f t="shared" si="52"/>
        <v>-4.6197764102826278E-2</v>
      </c>
      <c r="Y69" s="8">
        <v>50</v>
      </c>
      <c r="Z69" s="172">
        <f t="shared" si="53"/>
        <v>0.19900575305832865</v>
      </c>
      <c r="AA69" s="28">
        <v>56</v>
      </c>
      <c r="AB69" s="197">
        <f t="shared" si="54"/>
        <v>-0.86354282130667603</v>
      </c>
      <c r="AC69" s="8">
        <v>30</v>
      </c>
      <c r="AD69" s="172">
        <f t="shared" si="55"/>
        <v>-0.5366047984251362</v>
      </c>
      <c r="AE69" s="28">
        <v>38</v>
      </c>
      <c r="AF69" s="197">
        <f t="shared" si="56"/>
        <v>0.32160751163890611</v>
      </c>
      <c r="AG69" s="8">
        <v>59</v>
      </c>
      <c r="AH69" s="172">
        <f t="shared" si="57"/>
        <v>-5.3305112426337902E-3</v>
      </c>
      <c r="AI69" s="28">
        <v>51</v>
      </c>
      <c r="AJ69" s="197">
        <f t="shared" si="58"/>
        <v>-0.86354282130667603</v>
      </c>
      <c r="AK69" s="8">
        <v>30</v>
      </c>
      <c r="AL69" s="172">
        <f t="shared" si="59"/>
        <v>0.68941278738063849</v>
      </c>
      <c r="AM69" s="28">
        <v>68</v>
      </c>
      <c r="AN69" s="197">
        <f t="shared" si="60"/>
        <v>0.73028004024083104</v>
      </c>
      <c r="AO69" s="8">
        <v>69</v>
      </c>
      <c r="AP69" s="172">
        <f t="shared" si="61"/>
        <v>-0.86354282130667603</v>
      </c>
      <c r="AQ69" s="28">
        <v>30</v>
      </c>
      <c r="AR69" s="197">
        <f t="shared" si="62"/>
        <v>-0.90441007416686858</v>
      </c>
      <c r="AS69" s="8">
        <v>29</v>
      </c>
      <c r="AT69" s="210">
        <f t="shared" si="63"/>
        <v>3.5536741617558702E-2</v>
      </c>
      <c r="AU69" s="106">
        <v>52</v>
      </c>
      <c r="AV69" s="92">
        <f>'Exp_3 (Ann)'!Y69</f>
        <v>51.130434782608695</v>
      </c>
      <c r="AW69" s="79">
        <f>'Exp_3 (Ann)'!Z69</f>
        <v>24.469469563344902</v>
      </c>
    </row>
    <row r="70" spans="1:49" x14ac:dyDescent="0.2">
      <c r="A70" s="181" t="str">
        <f>'Exp_3 (All)'!A70</f>
        <v>RomeoJ_3_PckErr1</v>
      </c>
      <c r="B70" s="172">
        <f t="shared" si="64"/>
        <v>-0.38340037664204724</v>
      </c>
      <c r="C70" s="28">
        <v>19</v>
      </c>
      <c r="D70" s="197">
        <f t="shared" si="64"/>
        <v>1.1876597874141579</v>
      </c>
      <c r="E70" s="9">
        <v>50</v>
      </c>
      <c r="F70" s="172">
        <f t="shared" si="43"/>
        <v>-0.89019397795050048</v>
      </c>
      <c r="G70" s="28">
        <v>9</v>
      </c>
      <c r="H70" s="197">
        <f t="shared" si="44"/>
        <v>-0.63679717729627383</v>
      </c>
      <c r="I70" s="8">
        <v>14</v>
      </c>
      <c r="J70" s="172">
        <f t="shared" si="45"/>
        <v>1.6944533887226112</v>
      </c>
      <c r="K70" s="29">
        <v>60</v>
      </c>
      <c r="L70" s="197">
        <f t="shared" si="46"/>
        <v>-0.89019397795050048</v>
      </c>
      <c r="M70" s="8">
        <v>9</v>
      </c>
      <c r="N70" s="172">
        <f t="shared" si="47"/>
        <v>-0.99155269821219116</v>
      </c>
      <c r="O70" s="29">
        <v>7</v>
      </c>
      <c r="P70" s="197">
        <f t="shared" si="48"/>
        <v>1.5930946684609204</v>
      </c>
      <c r="Q70" s="8">
        <v>58</v>
      </c>
      <c r="R70" s="172">
        <f t="shared" si="49"/>
        <v>1.4410565880683845</v>
      </c>
      <c r="S70" s="28">
        <v>55</v>
      </c>
      <c r="T70" s="197">
        <f t="shared" si="50"/>
        <v>0.6808661861057046</v>
      </c>
      <c r="U70" s="8">
        <v>40</v>
      </c>
      <c r="V70" s="172">
        <f t="shared" si="51"/>
        <v>-0.89019397795050048</v>
      </c>
      <c r="W70" s="28">
        <v>9</v>
      </c>
      <c r="X70" s="197">
        <f t="shared" si="52"/>
        <v>-0.8395146178196552</v>
      </c>
      <c r="Y70" s="8">
        <v>10</v>
      </c>
      <c r="Z70" s="172">
        <f t="shared" si="53"/>
        <v>0.12339322466640601</v>
      </c>
      <c r="AA70" s="28">
        <v>29</v>
      </c>
      <c r="AB70" s="197">
        <f t="shared" si="54"/>
        <v>-0.89019397795050048</v>
      </c>
      <c r="AC70" s="8">
        <v>9</v>
      </c>
      <c r="AD70" s="172">
        <f t="shared" si="55"/>
        <v>-0.94087333808134577</v>
      </c>
      <c r="AE70" s="28">
        <v>8</v>
      </c>
      <c r="AF70" s="197">
        <f t="shared" si="56"/>
        <v>-0.99155269821219116</v>
      </c>
      <c r="AG70" s="8">
        <v>7</v>
      </c>
      <c r="AH70" s="172">
        <f t="shared" si="57"/>
        <v>0.17407258479725135</v>
      </c>
      <c r="AI70" s="28">
        <v>30</v>
      </c>
      <c r="AJ70" s="197">
        <f t="shared" si="58"/>
        <v>-0.38340037664204724</v>
      </c>
      <c r="AK70" s="8">
        <v>19</v>
      </c>
      <c r="AL70" s="172">
        <f t="shared" si="59"/>
        <v>-0.38340037664204724</v>
      </c>
      <c r="AM70" s="28">
        <v>19</v>
      </c>
      <c r="AN70" s="197">
        <f t="shared" si="60"/>
        <v>1.9478501893768378</v>
      </c>
      <c r="AO70" s="8">
        <v>65</v>
      </c>
      <c r="AP70" s="172">
        <f t="shared" si="61"/>
        <v>-0.38340037664204724</v>
      </c>
      <c r="AQ70" s="28">
        <v>19</v>
      </c>
      <c r="AR70" s="197">
        <f t="shared" si="62"/>
        <v>-0.33272101651120189</v>
      </c>
      <c r="AS70" s="8">
        <v>20</v>
      </c>
      <c r="AT70" s="210">
        <f t="shared" si="63"/>
        <v>0.98494234689077653</v>
      </c>
      <c r="AU70" s="106">
        <v>46</v>
      </c>
      <c r="AV70" s="92">
        <f>'Exp_3 (Ann)'!Y70</f>
        <v>26.565217391304348</v>
      </c>
      <c r="AW70" s="79">
        <f>'Exp_3 (Ann)'!Z70</f>
        <v>19.731898694422608</v>
      </c>
    </row>
    <row r="71" spans="1:49" x14ac:dyDescent="0.2">
      <c r="A71" s="181" t="str">
        <f>'Exp_3 (All)'!A71</f>
        <v>RomeoJ_3_PckErr3</v>
      </c>
      <c r="B71" s="172">
        <f t="shared" si="64"/>
        <v>-1.292428900778156</v>
      </c>
      <c r="C71" s="28">
        <v>29</v>
      </c>
      <c r="D71" s="197">
        <f t="shared" si="64"/>
        <v>0.58301997732263799</v>
      </c>
      <c r="E71" s="9">
        <v>69</v>
      </c>
      <c r="F71" s="172">
        <f t="shared" si="43"/>
        <v>-0.77668045930043772</v>
      </c>
      <c r="G71" s="28">
        <v>40</v>
      </c>
      <c r="H71" s="197">
        <f t="shared" si="44"/>
        <v>0.67679242122767769</v>
      </c>
      <c r="I71" s="8">
        <v>71</v>
      </c>
      <c r="J71" s="172">
        <f t="shared" si="45"/>
        <v>1.3331995285629556</v>
      </c>
      <c r="K71" s="29">
        <v>85</v>
      </c>
      <c r="L71" s="197">
        <f t="shared" si="46"/>
        <v>2.0364928578507535</v>
      </c>
      <c r="M71" s="8">
        <v>100</v>
      </c>
      <c r="N71" s="172">
        <f t="shared" si="47"/>
        <v>-0.30781823977523914</v>
      </c>
      <c r="O71" s="29">
        <v>50</v>
      </c>
      <c r="P71" s="197">
        <f t="shared" si="48"/>
        <v>0.4423613114650784</v>
      </c>
      <c r="Q71" s="8">
        <v>66</v>
      </c>
      <c r="R71" s="172">
        <f t="shared" si="49"/>
        <v>1.1456546407528763</v>
      </c>
      <c r="S71" s="28">
        <v>81</v>
      </c>
      <c r="T71" s="197">
        <f t="shared" si="50"/>
        <v>-0.82356668125295751</v>
      </c>
      <c r="U71" s="8">
        <v>39</v>
      </c>
      <c r="V71" s="172">
        <f t="shared" si="51"/>
        <v>-1.7144048983508346</v>
      </c>
      <c r="W71" s="28">
        <v>20</v>
      </c>
      <c r="X71" s="197">
        <f t="shared" si="52"/>
        <v>-0.35470446172775905</v>
      </c>
      <c r="Y71" s="8">
        <v>49</v>
      </c>
      <c r="Z71" s="172">
        <f t="shared" si="53"/>
        <v>0.20793020170247917</v>
      </c>
      <c r="AA71" s="28">
        <v>61</v>
      </c>
      <c r="AB71" s="197">
        <f t="shared" si="54"/>
        <v>-1.7612911203033546</v>
      </c>
      <c r="AC71" s="8">
        <v>19</v>
      </c>
      <c r="AD71" s="172">
        <f t="shared" si="55"/>
        <v>-0.58913557149035822</v>
      </c>
      <c r="AE71" s="28">
        <v>44</v>
      </c>
      <c r="AF71" s="197">
        <f t="shared" si="56"/>
        <v>0.58301997732263799</v>
      </c>
      <c r="AG71" s="8">
        <v>69</v>
      </c>
      <c r="AH71" s="172">
        <f t="shared" si="57"/>
        <v>0.16104397974995932</v>
      </c>
      <c r="AI71" s="28">
        <v>60</v>
      </c>
      <c r="AJ71" s="197">
        <f t="shared" si="58"/>
        <v>-0.30781823977523914</v>
      </c>
      <c r="AK71" s="8">
        <v>50</v>
      </c>
      <c r="AL71" s="172">
        <f t="shared" si="59"/>
        <v>-0.77668045930043772</v>
      </c>
      <c r="AM71" s="28">
        <v>40</v>
      </c>
      <c r="AN71" s="197">
        <f t="shared" si="60"/>
        <v>1.3800857505154753</v>
      </c>
      <c r="AO71" s="8">
        <v>86</v>
      </c>
      <c r="AP71" s="172">
        <f t="shared" si="61"/>
        <v>0.62990619927515779</v>
      </c>
      <c r="AQ71" s="28">
        <v>70</v>
      </c>
      <c r="AR71" s="197">
        <f t="shared" si="62"/>
        <v>-0.82356668125295751</v>
      </c>
      <c r="AS71" s="8">
        <v>39</v>
      </c>
      <c r="AT71" s="210">
        <f t="shared" si="63"/>
        <v>0.34858886756003871</v>
      </c>
      <c r="AU71" s="106">
        <v>64</v>
      </c>
      <c r="AV71" s="92">
        <f>'Exp_3 (Ann)'!Y71</f>
        <v>56.565217391304351</v>
      </c>
      <c r="AW71" s="79">
        <f>'Exp_3 (Ann)'!Z71</f>
        <v>21.328227320441119</v>
      </c>
    </row>
    <row r="72" spans="1:49" x14ac:dyDescent="0.2">
      <c r="A72" s="181" t="str">
        <f>'Exp_3 (All)'!A72</f>
        <v>RomeoJ_8_PckErr1</v>
      </c>
      <c r="B72" s="172">
        <f t="shared" si="64"/>
        <v>-1.1174682868947785</v>
      </c>
      <c r="C72" s="28">
        <v>21</v>
      </c>
      <c r="D72" s="197">
        <f t="shared" si="64"/>
        <v>-0.10482816950232432</v>
      </c>
      <c r="E72" s="9">
        <v>42</v>
      </c>
      <c r="F72" s="172">
        <f t="shared" si="43"/>
        <v>-0.29771200138660131</v>
      </c>
      <c r="G72" s="28">
        <v>38</v>
      </c>
      <c r="H72" s="197">
        <f t="shared" si="44"/>
        <v>-0.7799215810972937</v>
      </c>
      <c r="I72" s="8">
        <v>28</v>
      </c>
      <c r="J72" s="172">
        <f t="shared" si="45"/>
        <v>-0.4905958332708783</v>
      </c>
      <c r="K72" s="29">
        <v>34</v>
      </c>
      <c r="L72" s="197">
        <f t="shared" si="46"/>
        <v>2.691987392819692</v>
      </c>
      <c r="M72" s="8">
        <v>100</v>
      </c>
      <c r="N72" s="172">
        <f t="shared" si="47"/>
        <v>-0.7799215810972937</v>
      </c>
      <c r="O72" s="29">
        <v>28</v>
      </c>
      <c r="P72" s="197">
        <f t="shared" si="48"/>
        <v>0.1362766203530219</v>
      </c>
      <c r="Q72" s="8">
        <v>47</v>
      </c>
      <c r="R72" s="172">
        <f t="shared" si="49"/>
        <v>1.2453586536876147</v>
      </c>
      <c r="S72" s="28">
        <v>70</v>
      </c>
      <c r="T72" s="197">
        <f t="shared" si="50"/>
        <v>0.28093949426622966</v>
      </c>
      <c r="U72" s="8">
        <v>50</v>
      </c>
      <c r="V72" s="172">
        <f t="shared" si="51"/>
        <v>-0.34593295935767054</v>
      </c>
      <c r="W72" s="28">
        <v>37</v>
      </c>
      <c r="X72" s="197">
        <f t="shared" si="52"/>
        <v>0.76314907397692211</v>
      </c>
      <c r="Y72" s="8">
        <v>60</v>
      </c>
      <c r="Z72" s="172">
        <f t="shared" si="53"/>
        <v>-0.97280541298157075</v>
      </c>
      <c r="AA72" s="28">
        <v>24</v>
      </c>
      <c r="AB72" s="197">
        <f t="shared" si="54"/>
        <v>-1.1656892448658478</v>
      </c>
      <c r="AC72" s="8">
        <v>20</v>
      </c>
      <c r="AD72" s="172">
        <f t="shared" si="55"/>
        <v>-0.73170062312622453</v>
      </c>
      <c r="AE72" s="28">
        <v>29</v>
      </c>
      <c r="AF72" s="197">
        <f t="shared" si="56"/>
        <v>0.85959098991906058</v>
      </c>
      <c r="AG72" s="8">
        <v>62</v>
      </c>
      <c r="AH72" s="172">
        <f t="shared" si="57"/>
        <v>0.28093949426622966</v>
      </c>
      <c r="AI72" s="28">
        <v>50</v>
      </c>
      <c r="AJ72" s="197">
        <f t="shared" si="58"/>
        <v>-1.1656892448658478</v>
      </c>
      <c r="AK72" s="8">
        <v>20</v>
      </c>
      <c r="AL72" s="172">
        <f t="shared" si="59"/>
        <v>0.28093949426622966</v>
      </c>
      <c r="AM72" s="28">
        <v>50</v>
      </c>
      <c r="AN72" s="197">
        <f t="shared" si="60"/>
        <v>1.9686730232536533</v>
      </c>
      <c r="AO72" s="8">
        <v>85</v>
      </c>
      <c r="AP72" s="172">
        <f t="shared" si="61"/>
        <v>-0.73170062312622453</v>
      </c>
      <c r="AQ72" s="28">
        <v>29</v>
      </c>
      <c r="AR72" s="197">
        <f t="shared" si="62"/>
        <v>0.28093949426622966</v>
      </c>
      <c r="AS72" s="8">
        <v>50</v>
      </c>
      <c r="AT72" s="210">
        <f t="shared" si="63"/>
        <v>-0.10482816950232432</v>
      </c>
      <c r="AU72" s="106">
        <v>42</v>
      </c>
      <c r="AV72" s="92">
        <f>'Exp_3 (Ann)'!Y72</f>
        <v>44.173913043478258</v>
      </c>
      <c r="AW72" s="79">
        <f>'Exp_3 (Ann)'!Z72</f>
        <v>20.737870877637111</v>
      </c>
    </row>
    <row r="73" spans="1:49" x14ac:dyDescent="0.2">
      <c r="A73" s="181" t="str">
        <f>'Exp_3 (All)'!A73</f>
        <v>RomeoJ_8_PckErr3</v>
      </c>
      <c r="B73" s="172">
        <f t="shared" si="64"/>
        <v>-1.0103719231564829</v>
      </c>
      <c r="C73" s="28">
        <v>39</v>
      </c>
      <c r="D73" s="197">
        <f t="shared" si="64"/>
        <v>0.76744096895492409</v>
      </c>
      <c r="E73" s="9">
        <v>81</v>
      </c>
      <c r="F73" s="172">
        <f t="shared" si="43"/>
        <v>-0.54475426093682866</v>
      </c>
      <c r="G73" s="28">
        <v>50</v>
      </c>
      <c r="H73" s="197">
        <f t="shared" si="44"/>
        <v>0.64045433380410932</v>
      </c>
      <c r="I73" s="8">
        <v>78</v>
      </c>
      <c r="J73" s="172">
        <f t="shared" si="45"/>
        <v>1.4023741447089979</v>
      </c>
      <c r="K73" s="29">
        <v>96</v>
      </c>
      <c r="L73" s="197">
        <f t="shared" si="46"/>
        <v>1.5716896582434177</v>
      </c>
      <c r="M73" s="8">
        <v>100</v>
      </c>
      <c r="N73" s="172">
        <f t="shared" si="47"/>
        <v>-1.1796874366909025</v>
      </c>
      <c r="O73" s="29">
        <v>35</v>
      </c>
      <c r="P73" s="197">
        <f t="shared" si="48"/>
        <v>0.7251120905713192</v>
      </c>
      <c r="Q73" s="8">
        <v>80</v>
      </c>
      <c r="R73" s="172">
        <f t="shared" si="49"/>
        <v>1.4023741447089979</v>
      </c>
      <c r="S73" s="28">
        <v>96</v>
      </c>
      <c r="T73" s="197">
        <f t="shared" si="50"/>
        <v>-1.433660706992532</v>
      </c>
      <c r="U73" s="8">
        <v>29</v>
      </c>
      <c r="V73" s="172">
        <f t="shared" si="51"/>
        <v>-1.0103719231564829</v>
      </c>
      <c r="W73" s="28">
        <v>39</v>
      </c>
      <c r="X73" s="197">
        <f t="shared" si="52"/>
        <v>-0.12146547710077937</v>
      </c>
      <c r="Y73" s="8">
        <v>60</v>
      </c>
      <c r="Z73" s="172">
        <f t="shared" si="53"/>
        <v>0.38648106350247974</v>
      </c>
      <c r="AA73" s="28">
        <v>72</v>
      </c>
      <c r="AB73" s="197">
        <f t="shared" si="54"/>
        <v>-1.8569494908285813</v>
      </c>
      <c r="AC73" s="8">
        <v>19</v>
      </c>
      <c r="AD73" s="172">
        <f t="shared" si="55"/>
        <v>-0.16379435548438429</v>
      </c>
      <c r="AE73" s="28">
        <v>59</v>
      </c>
      <c r="AF73" s="197">
        <f t="shared" si="56"/>
        <v>4.7850036433640337E-2</v>
      </c>
      <c r="AG73" s="8">
        <v>64</v>
      </c>
      <c r="AH73" s="172">
        <f t="shared" si="57"/>
        <v>-0.12146547710077937</v>
      </c>
      <c r="AI73" s="28">
        <v>60</v>
      </c>
      <c r="AJ73" s="197">
        <f t="shared" si="58"/>
        <v>-1.3913318286089271</v>
      </c>
      <c r="AK73" s="8">
        <v>30</v>
      </c>
      <c r="AL73" s="172">
        <f t="shared" si="59"/>
        <v>0.51346769865329456</v>
      </c>
      <c r="AM73" s="28">
        <v>75</v>
      </c>
      <c r="AN73" s="197">
        <f t="shared" si="60"/>
        <v>0.89442760410573885</v>
      </c>
      <c r="AO73" s="8">
        <v>84</v>
      </c>
      <c r="AP73" s="172">
        <f t="shared" si="61"/>
        <v>1.1484008744073684</v>
      </c>
      <c r="AQ73" s="28">
        <v>90</v>
      </c>
      <c r="AR73" s="197">
        <f t="shared" si="62"/>
        <v>-0.54475426093682866</v>
      </c>
      <c r="AS73" s="8">
        <v>50</v>
      </c>
      <c r="AT73" s="210">
        <f t="shared" si="63"/>
        <v>-0.12146547710077937</v>
      </c>
      <c r="AU73" s="106">
        <v>60</v>
      </c>
      <c r="AV73" s="92">
        <f>'Exp_3 (Ann)'!Y73</f>
        <v>62.869565217391305</v>
      </c>
      <c r="AW73" s="79">
        <f>'Exp_3 (Ann)'!Z73</f>
        <v>23.624533372642492</v>
      </c>
    </row>
    <row r="74" spans="1:49" x14ac:dyDescent="0.2">
      <c r="A74" s="181" t="str">
        <f>'Exp_3 (All)'!A74</f>
        <v>RomeoJ_10_PckErr1</v>
      </c>
      <c r="B74" s="172">
        <f t="shared" si="64"/>
        <v>-1.0411039362551704</v>
      </c>
      <c r="C74" s="28">
        <v>29</v>
      </c>
      <c r="D74" s="197">
        <f t="shared" si="64"/>
        <v>0.54119059241458189</v>
      </c>
      <c r="E74" s="9">
        <v>59</v>
      </c>
      <c r="F74" s="172">
        <f t="shared" si="43"/>
        <v>6.650223381365622E-2</v>
      </c>
      <c r="G74" s="28">
        <v>50</v>
      </c>
      <c r="H74" s="197">
        <f t="shared" si="44"/>
        <v>1.1213652529268245</v>
      </c>
      <c r="I74" s="8">
        <v>70</v>
      </c>
      <c r="J74" s="172">
        <f t="shared" si="45"/>
        <v>0.80490634719287402</v>
      </c>
      <c r="K74" s="29">
        <v>64</v>
      </c>
      <c r="L74" s="197">
        <f t="shared" si="46"/>
        <v>-0.46092927574292791</v>
      </c>
      <c r="M74" s="8">
        <v>40</v>
      </c>
      <c r="N74" s="172">
        <f t="shared" si="47"/>
        <v>-1.5685354458117546</v>
      </c>
      <c r="O74" s="29">
        <v>19</v>
      </c>
      <c r="P74" s="197">
        <f t="shared" si="48"/>
        <v>0.96313580005984922</v>
      </c>
      <c r="Q74" s="8">
        <v>67</v>
      </c>
      <c r="R74" s="172">
        <f t="shared" si="49"/>
        <v>2.1234851210843342</v>
      </c>
      <c r="S74" s="28">
        <v>89</v>
      </c>
      <c r="T74" s="197">
        <f t="shared" si="50"/>
        <v>1.3759082857997814E-2</v>
      </c>
      <c r="U74" s="8">
        <v>49</v>
      </c>
      <c r="V74" s="172">
        <f t="shared" si="51"/>
        <v>-1.621278596767413</v>
      </c>
      <c r="W74" s="28">
        <v>18</v>
      </c>
      <c r="X74" s="197">
        <f t="shared" si="52"/>
        <v>0.54119059241458189</v>
      </c>
      <c r="Y74" s="8">
        <v>59</v>
      </c>
      <c r="Z74" s="172">
        <f t="shared" si="53"/>
        <v>6.650223381365622E-2</v>
      </c>
      <c r="AA74" s="28">
        <v>50</v>
      </c>
      <c r="AB74" s="197">
        <f t="shared" si="54"/>
        <v>-0.98836078529951199</v>
      </c>
      <c r="AC74" s="8">
        <v>30</v>
      </c>
      <c r="AD74" s="172">
        <f t="shared" si="55"/>
        <v>-0.35544297383161105</v>
      </c>
      <c r="AE74" s="28">
        <v>42</v>
      </c>
      <c r="AF74" s="197">
        <f t="shared" si="56"/>
        <v>-0.98836078529951199</v>
      </c>
      <c r="AG74" s="8">
        <v>30</v>
      </c>
      <c r="AH74" s="172">
        <f t="shared" si="57"/>
        <v>6.650223381365622E-2</v>
      </c>
      <c r="AI74" s="28">
        <v>50</v>
      </c>
      <c r="AJ74" s="197">
        <f t="shared" si="58"/>
        <v>-1.5685354458117546</v>
      </c>
      <c r="AK74" s="8">
        <v>19</v>
      </c>
      <c r="AL74" s="172">
        <f t="shared" si="59"/>
        <v>0.5939337433702403</v>
      </c>
      <c r="AM74" s="28">
        <v>60</v>
      </c>
      <c r="AN74" s="197">
        <f t="shared" si="60"/>
        <v>1.1213652529268245</v>
      </c>
      <c r="AO74" s="8">
        <v>70</v>
      </c>
      <c r="AP74" s="172">
        <f t="shared" si="61"/>
        <v>-0.51367242669858626</v>
      </c>
      <c r="AQ74" s="28">
        <v>39</v>
      </c>
      <c r="AR74" s="197">
        <f t="shared" si="62"/>
        <v>1.1213652529268245</v>
      </c>
      <c r="AS74" s="8">
        <v>70</v>
      </c>
      <c r="AT74" s="210">
        <f t="shared" si="63"/>
        <v>-3.8984068097660599E-2</v>
      </c>
      <c r="AU74" s="106">
        <v>48</v>
      </c>
      <c r="AV74" s="92">
        <f>'Exp_3 (Ann)'!Y74</f>
        <v>48.739130434782609</v>
      </c>
      <c r="AW74" s="79">
        <f>'Exp_3 (Ann)'!Z74</f>
        <v>18.95980770736864</v>
      </c>
    </row>
    <row r="75" spans="1:49" x14ac:dyDescent="0.2">
      <c r="A75" s="181" t="str">
        <f>'Exp_3 (All)'!A75</f>
        <v>RomeoJ_10_PckErr3</v>
      </c>
      <c r="B75" s="172">
        <f t="shared" si="64"/>
        <v>-1.5086577720204701</v>
      </c>
      <c r="C75" s="28">
        <v>30</v>
      </c>
      <c r="D75" s="197">
        <f t="shared" si="64"/>
        <v>0.39503507746171951</v>
      </c>
      <c r="E75" s="9">
        <v>74</v>
      </c>
      <c r="F75" s="172">
        <f t="shared" si="43"/>
        <v>0.5680980637782822</v>
      </c>
      <c r="G75" s="28">
        <v>78</v>
      </c>
      <c r="H75" s="197">
        <f t="shared" si="44"/>
        <v>-0.29721686780453133</v>
      </c>
      <c r="I75" s="8">
        <v>58</v>
      </c>
      <c r="J75" s="172">
        <f t="shared" si="45"/>
        <v>0.82769254325312624</v>
      </c>
      <c r="K75" s="29">
        <v>84</v>
      </c>
      <c r="L75" s="197">
        <f t="shared" si="46"/>
        <v>1.5199444885193771</v>
      </c>
      <c r="M75" s="8">
        <v>100</v>
      </c>
      <c r="N75" s="172">
        <f t="shared" si="47"/>
        <v>-0.16741962806710928</v>
      </c>
      <c r="O75" s="29">
        <v>61</v>
      </c>
      <c r="P75" s="197">
        <f t="shared" si="48"/>
        <v>0.13544059798687544</v>
      </c>
      <c r="Q75" s="8">
        <v>68</v>
      </c>
      <c r="R75" s="172">
        <f t="shared" si="49"/>
        <v>1.1305527693071109</v>
      </c>
      <c r="S75" s="28">
        <v>91</v>
      </c>
      <c r="T75" s="197">
        <f t="shared" si="50"/>
        <v>-0.16741962806710928</v>
      </c>
      <c r="U75" s="8">
        <v>61</v>
      </c>
      <c r="V75" s="172">
        <f t="shared" si="51"/>
        <v>-1.1625317993873447</v>
      </c>
      <c r="W75" s="28">
        <v>38</v>
      </c>
      <c r="X75" s="197">
        <f t="shared" si="52"/>
        <v>1.0872870227279703</v>
      </c>
      <c r="Y75" s="8">
        <v>90</v>
      </c>
      <c r="Z75" s="172">
        <f t="shared" si="53"/>
        <v>-0.16741962806710928</v>
      </c>
      <c r="AA75" s="28">
        <v>61</v>
      </c>
      <c r="AB75" s="197">
        <f t="shared" si="54"/>
        <v>-1.5086577720204701</v>
      </c>
      <c r="AC75" s="8">
        <v>30</v>
      </c>
      <c r="AD75" s="172">
        <f t="shared" si="55"/>
        <v>0.30850358430343816</v>
      </c>
      <c r="AE75" s="28">
        <v>72</v>
      </c>
      <c r="AF75" s="197">
        <f t="shared" si="56"/>
        <v>-2.3739727036032838</v>
      </c>
      <c r="AG75" s="8">
        <v>10</v>
      </c>
      <c r="AH75" s="172">
        <f t="shared" si="57"/>
        <v>0.22197209114515681</v>
      </c>
      <c r="AI75" s="28">
        <v>70</v>
      </c>
      <c r="AJ75" s="197">
        <f t="shared" si="58"/>
        <v>-1.0327345596499227</v>
      </c>
      <c r="AK75" s="8">
        <v>41</v>
      </c>
      <c r="AL75" s="172">
        <f t="shared" si="59"/>
        <v>0.78442679667398563</v>
      </c>
      <c r="AM75" s="28">
        <v>83</v>
      </c>
      <c r="AN75" s="197">
        <f t="shared" si="60"/>
        <v>1.3468815022028144</v>
      </c>
      <c r="AO75" s="8">
        <v>96</v>
      </c>
      <c r="AP75" s="172">
        <f t="shared" si="61"/>
        <v>-0.64334284043765666</v>
      </c>
      <c r="AQ75" s="28">
        <v>50</v>
      </c>
      <c r="AR75" s="197">
        <f t="shared" si="62"/>
        <v>0.22197209114515681</v>
      </c>
      <c r="AS75" s="8">
        <v>70</v>
      </c>
      <c r="AT75" s="210">
        <f t="shared" si="63"/>
        <v>0.48156657062000086</v>
      </c>
      <c r="AU75" s="106">
        <v>76</v>
      </c>
      <c r="AV75" s="92">
        <f>'Exp_3 (Ann)'!Y75</f>
        <v>64.869565217391298</v>
      </c>
      <c r="AW75" s="79">
        <f>'Exp_3 (Ann)'!Z75</f>
        <v>23.112972248631461</v>
      </c>
    </row>
    <row r="76" spans="1:49" x14ac:dyDescent="0.2">
      <c r="A76" s="181" t="str">
        <f>'Exp_3 (All)'!A76</f>
        <v>RomeoJ_11_PckErr1</v>
      </c>
      <c r="B76" s="172">
        <f t="shared" si="64"/>
        <v>-1.485512111462771</v>
      </c>
      <c r="C76" s="28">
        <v>30</v>
      </c>
      <c r="D76" s="197">
        <f t="shared" si="64"/>
        <v>0.61382912132639866</v>
      </c>
      <c r="E76" s="9">
        <v>70</v>
      </c>
      <c r="F76" s="172">
        <f t="shared" si="43"/>
        <v>-0.43584149506818615</v>
      </c>
      <c r="G76" s="28">
        <v>50</v>
      </c>
      <c r="H76" s="197">
        <f t="shared" si="44"/>
        <v>3.6510282309377022E-2</v>
      </c>
      <c r="I76" s="8">
        <v>59</v>
      </c>
      <c r="J76" s="172">
        <f t="shared" si="45"/>
        <v>1.6634997377209835</v>
      </c>
      <c r="K76" s="29">
        <v>90</v>
      </c>
      <c r="L76" s="197">
        <f t="shared" si="46"/>
        <v>1.138664429523691</v>
      </c>
      <c r="M76" s="8">
        <v>80</v>
      </c>
      <c r="N76" s="172">
        <f t="shared" si="47"/>
        <v>-0.48832502588791538</v>
      </c>
      <c r="O76" s="29">
        <v>49</v>
      </c>
      <c r="P76" s="197">
        <f t="shared" si="48"/>
        <v>-0.48832502588791538</v>
      </c>
      <c r="Q76" s="8">
        <v>49</v>
      </c>
      <c r="R76" s="172">
        <f t="shared" si="49"/>
        <v>0.61382912132639866</v>
      </c>
      <c r="S76" s="28">
        <v>70</v>
      </c>
      <c r="T76" s="197">
        <f t="shared" si="50"/>
        <v>3.6510282309377022E-2</v>
      </c>
      <c r="U76" s="8">
        <v>59</v>
      </c>
      <c r="V76" s="172">
        <f t="shared" si="51"/>
        <v>-2.0103474196600635</v>
      </c>
      <c r="W76" s="28">
        <v>20</v>
      </c>
      <c r="X76" s="197">
        <f t="shared" si="52"/>
        <v>-0.43584149506818615</v>
      </c>
      <c r="Y76" s="8">
        <v>50</v>
      </c>
      <c r="Z76" s="172">
        <f t="shared" si="53"/>
        <v>-0.59329208752737383</v>
      </c>
      <c r="AA76" s="28">
        <v>47</v>
      </c>
      <c r="AB76" s="197">
        <f t="shared" si="54"/>
        <v>-0.96067680326547855</v>
      </c>
      <c r="AC76" s="8">
        <v>40</v>
      </c>
      <c r="AD76" s="172">
        <f t="shared" si="55"/>
        <v>8.8993813129106258E-2</v>
      </c>
      <c r="AE76" s="28">
        <v>60</v>
      </c>
      <c r="AF76" s="197">
        <f t="shared" si="56"/>
        <v>0.35141146722775246</v>
      </c>
      <c r="AG76" s="8">
        <v>65</v>
      </c>
      <c r="AH76" s="172">
        <f t="shared" si="57"/>
        <v>1.2436314911631494</v>
      </c>
      <c r="AI76" s="28">
        <v>82</v>
      </c>
      <c r="AJ76" s="197">
        <f t="shared" si="58"/>
        <v>-1.5379956422825001</v>
      </c>
      <c r="AK76" s="8">
        <v>29</v>
      </c>
      <c r="AL76" s="172">
        <f t="shared" si="59"/>
        <v>1.0336973678842325</v>
      </c>
      <c r="AM76" s="28">
        <v>78</v>
      </c>
      <c r="AN76" s="197">
        <f t="shared" si="60"/>
        <v>1.4010820836223372</v>
      </c>
      <c r="AO76" s="8">
        <v>85</v>
      </c>
      <c r="AP76" s="172">
        <f t="shared" si="61"/>
        <v>-0.48832502588791538</v>
      </c>
      <c r="AQ76" s="28">
        <v>49</v>
      </c>
      <c r="AR76" s="197">
        <f t="shared" si="62"/>
        <v>1.138664429523691</v>
      </c>
      <c r="AS76" s="8">
        <v>80</v>
      </c>
      <c r="AT76" s="210">
        <f t="shared" si="63"/>
        <v>-0.43584149506818615</v>
      </c>
      <c r="AU76" s="106">
        <v>50</v>
      </c>
      <c r="AV76" s="92">
        <f>'Exp_3 (Ann)'!Y76</f>
        <v>58.304347826086953</v>
      </c>
      <c r="AW76" s="79">
        <f>'Exp_3 (Ann)'!Z76</f>
        <v>19.0535961354202</v>
      </c>
    </row>
    <row r="77" spans="1:49" x14ac:dyDescent="0.2">
      <c r="A77" s="181" t="str">
        <f>'Exp_3 (All)'!A77</f>
        <v>RomeoJ_11_PckErr3</v>
      </c>
      <c r="B77" s="172">
        <f t="shared" si="64"/>
        <v>-0.71688192170246934</v>
      </c>
      <c r="C77" s="28">
        <v>59</v>
      </c>
      <c r="D77" s="197">
        <f t="shared" si="64"/>
        <v>0.80613228143249627</v>
      </c>
      <c r="E77" s="9">
        <v>82</v>
      </c>
      <c r="F77" s="172">
        <f t="shared" si="43"/>
        <v>-0.18713785104682912</v>
      </c>
      <c r="G77" s="28">
        <v>67</v>
      </c>
      <c r="H77" s="197">
        <f t="shared" si="44"/>
        <v>-0.25335585987878417</v>
      </c>
      <c r="I77" s="8">
        <v>66</v>
      </c>
      <c r="J77" s="172">
        <f t="shared" si="45"/>
        <v>1.9980564404076866</v>
      </c>
      <c r="K77" s="29">
        <v>100</v>
      </c>
      <c r="L77" s="197">
        <f t="shared" si="46"/>
        <v>0.73991427260054121</v>
      </c>
      <c r="M77" s="8">
        <v>81</v>
      </c>
      <c r="N77" s="172">
        <f t="shared" si="47"/>
        <v>-1.3128440011900646</v>
      </c>
      <c r="O77" s="29">
        <v>50</v>
      </c>
      <c r="P77" s="197">
        <f t="shared" si="48"/>
        <v>0.27638821077685605</v>
      </c>
      <c r="Q77" s="8">
        <v>74</v>
      </c>
      <c r="R77" s="172">
        <f t="shared" si="49"/>
        <v>1.0047863079283612</v>
      </c>
      <c r="S77" s="28">
        <v>85</v>
      </c>
      <c r="T77" s="197">
        <f t="shared" si="50"/>
        <v>-5.4701833382919077E-2</v>
      </c>
      <c r="U77" s="8">
        <v>69</v>
      </c>
      <c r="V77" s="172">
        <f t="shared" si="51"/>
        <v>0.6074782549366311</v>
      </c>
      <c r="W77" s="28">
        <v>79</v>
      </c>
      <c r="X77" s="197">
        <f t="shared" si="52"/>
        <v>1.3358763520881365</v>
      </c>
      <c r="Y77" s="8">
        <v>90</v>
      </c>
      <c r="Z77" s="172">
        <f t="shared" si="53"/>
        <v>-1.6439340453498397</v>
      </c>
      <c r="AA77" s="28">
        <v>45</v>
      </c>
      <c r="AB77" s="197">
        <f t="shared" si="54"/>
        <v>-1.3790620100220194</v>
      </c>
      <c r="AC77" s="8">
        <v>49</v>
      </c>
      <c r="AD77" s="172">
        <f t="shared" si="55"/>
        <v>7.7734184280990964E-2</v>
      </c>
      <c r="AE77" s="28">
        <v>71</v>
      </c>
      <c r="AF77" s="197">
        <f t="shared" si="56"/>
        <v>7.7734184280990964E-2</v>
      </c>
      <c r="AG77" s="8">
        <v>71</v>
      </c>
      <c r="AH77" s="172">
        <f t="shared" si="57"/>
        <v>-0.58444590403855923</v>
      </c>
      <c r="AI77" s="28">
        <v>61</v>
      </c>
      <c r="AJ77" s="197">
        <f t="shared" si="58"/>
        <v>-1.3128440011900646</v>
      </c>
      <c r="AK77" s="8">
        <v>50</v>
      </c>
      <c r="AL77" s="172">
        <f t="shared" si="59"/>
        <v>0.21017020194490102</v>
      </c>
      <c r="AM77" s="28">
        <v>73</v>
      </c>
      <c r="AN77" s="197">
        <f t="shared" si="60"/>
        <v>1.6669663962479115</v>
      </c>
      <c r="AO77" s="8">
        <v>95</v>
      </c>
      <c r="AP77" s="172">
        <f t="shared" si="61"/>
        <v>1.1516175449035942E-2</v>
      </c>
      <c r="AQ77" s="28">
        <v>70</v>
      </c>
      <c r="AR77" s="197">
        <f t="shared" si="62"/>
        <v>-1.3128440011900646</v>
      </c>
      <c r="AS77" s="8">
        <v>50</v>
      </c>
      <c r="AT77" s="210">
        <f t="shared" si="63"/>
        <v>-5.4701833382919077E-2</v>
      </c>
      <c r="AU77" s="106">
        <v>69</v>
      </c>
      <c r="AV77" s="92">
        <f>'Exp_3 (Ann)'!Y77</f>
        <v>69.826086956521735</v>
      </c>
      <c r="AW77" s="79">
        <f>'Exp_3 (Ann)'!Z77</f>
        <v>15.101631982588806</v>
      </c>
    </row>
    <row r="78" spans="1:49" x14ac:dyDescent="0.2">
      <c r="A78" s="181" t="str">
        <f>'Exp_3 (All)'!A78</f>
        <v>RomeoJ_12_PckErr1</v>
      </c>
      <c r="B78" s="172">
        <f t="shared" si="64"/>
        <v>-1.8611263494673722</v>
      </c>
      <c r="C78" s="28">
        <v>18</v>
      </c>
      <c r="D78" s="197">
        <f t="shared" si="64"/>
        <v>0.80757103443222633</v>
      </c>
      <c r="E78" s="9">
        <v>68</v>
      </c>
      <c r="F78" s="172">
        <f t="shared" si="43"/>
        <v>0.16708366229632268</v>
      </c>
      <c r="G78" s="28">
        <v>56</v>
      </c>
      <c r="H78" s="197">
        <f t="shared" si="44"/>
        <v>-0.20653397144962113</v>
      </c>
      <c r="I78" s="8">
        <v>49</v>
      </c>
      <c r="J78" s="172">
        <f t="shared" si="45"/>
        <v>1.1278147205001783</v>
      </c>
      <c r="K78" s="29">
        <v>74</v>
      </c>
      <c r="L78" s="197">
        <f t="shared" si="46"/>
        <v>0.91431892978821028</v>
      </c>
      <c r="M78" s="8">
        <v>70</v>
      </c>
      <c r="N78" s="172">
        <f t="shared" si="47"/>
        <v>-0.68689950055154891</v>
      </c>
      <c r="O78" s="29">
        <v>40</v>
      </c>
      <c r="P78" s="197">
        <f t="shared" si="48"/>
        <v>0.48732734836427455</v>
      </c>
      <c r="Q78" s="8">
        <v>62</v>
      </c>
      <c r="R78" s="172">
        <f t="shared" si="49"/>
        <v>1.3946844588901381</v>
      </c>
      <c r="S78" s="28">
        <v>79</v>
      </c>
      <c r="T78" s="197">
        <f t="shared" si="50"/>
        <v>-0.15316002377162916</v>
      </c>
      <c r="U78" s="8">
        <v>50</v>
      </c>
      <c r="V78" s="172">
        <f t="shared" si="51"/>
        <v>-1.8611263494673722</v>
      </c>
      <c r="W78" s="28">
        <v>18</v>
      </c>
      <c r="X78" s="197">
        <f t="shared" si="52"/>
        <v>0.91431892978821028</v>
      </c>
      <c r="Y78" s="8">
        <v>70</v>
      </c>
      <c r="Z78" s="172">
        <f t="shared" si="53"/>
        <v>-1.2206389773314685</v>
      </c>
      <c r="AA78" s="28">
        <v>30</v>
      </c>
      <c r="AB78" s="197">
        <f t="shared" si="54"/>
        <v>-0.68689950055154891</v>
      </c>
      <c r="AC78" s="8">
        <v>40</v>
      </c>
      <c r="AD78" s="172">
        <f t="shared" si="55"/>
        <v>-0.63352555287355694</v>
      </c>
      <c r="AE78" s="28">
        <v>41</v>
      </c>
      <c r="AF78" s="197">
        <f t="shared" si="56"/>
        <v>0.91431892978821028</v>
      </c>
      <c r="AG78" s="8">
        <v>70</v>
      </c>
      <c r="AH78" s="172">
        <f t="shared" si="57"/>
        <v>-9.9786076093637183E-2</v>
      </c>
      <c r="AI78" s="28">
        <v>51</v>
      </c>
      <c r="AJ78" s="197">
        <f t="shared" si="58"/>
        <v>-1.2740129250094605</v>
      </c>
      <c r="AK78" s="8">
        <v>29</v>
      </c>
      <c r="AL78" s="172">
        <f t="shared" si="59"/>
        <v>1.3946844588901381</v>
      </c>
      <c r="AM78" s="28">
        <v>79</v>
      </c>
      <c r="AN78" s="197">
        <f t="shared" si="60"/>
        <v>1.1278147205001783</v>
      </c>
      <c r="AO78" s="8">
        <v>74</v>
      </c>
      <c r="AP78" s="172">
        <f t="shared" si="61"/>
        <v>-0.74027344822954089</v>
      </c>
      <c r="AQ78" s="28">
        <v>39</v>
      </c>
      <c r="AR78" s="197">
        <f t="shared" si="62"/>
        <v>-0.15316002377162916</v>
      </c>
      <c r="AS78" s="8">
        <v>50</v>
      </c>
      <c r="AT78" s="210">
        <f t="shared" si="63"/>
        <v>0.32720550533029863</v>
      </c>
      <c r="AU78" s="106">
        <v>59</v>
      </c>
      <c r="AV78" s="92">
        <f>'Exp_3 (Ann)'!Y78</f>
        <v>52.869565217391305</v>
      </c>
      <c r="AW78" s="79">
        <f>'Exp_3 (Ann)'!Z78</f>
        <v>18.735732384515686</v>
      </c>
    </row>
    <row r="79" spans="1:49" x14ac:dyDescent="0.2">
      <c r="A79" s="181" t="str">
        <f>'Exp_3 (All)'!A79</f>
        <v>RomeoJ_12_PckErr3</v>
      </c>
      <c r="B79" s="172">
        <f t="shared" si="64"/>
        <v>-2.3790970283941997</v>
      </c>
      <c r="C79" s="28">
        <v>20</v>
      </c>
      <c r="D79" s="197">
        <f t="shared" si="64"/>
        <v>0.68036505303298811</v>
      </c>
      <c r="E79" s="9">
        <v>81</v>
      </c>
      <c r="F79" s="172">
        <f t="shared" si="43"/>
        <v>-0.37289238483538806</v>
      </c>
      <c r="G79" s="28">
        <v>60</v>
      </c>
      <c r="H79" s="197">
        <f t="shared" si="44"/>
        <v>7.8503659965344627E-2</v>
      </c>
      <c r="I79" s="8">
        <v>69</v>
      </c>
      <c r="J79" s="172">
        <f t="shared" si="45"/>
        <v>1.6333122587234237</v>
      </c>
      <c r="K79" s="29">
        <v>100</v>
      </c>
      <c r="L79" s="197">
        <f t="shared" si="46"/>
        <v>1.6333122587234237</v>
      </c>
      <c r="M79" s="8">
        <v>100</v>
      </c>
      <c r="N79" s="172">
        <f t="shared" si="47"/>
        <v>-0.37289238483538806</v>
      </c>
      <c r="O79" s="29">
        <v>60</v>
      </c>
      <c r="P79" s="197">
        <f t="shared" si="48"/>
        <v>-0.62366796528023949</v>
      </c>
      <c r="Q79" s="8">
        <v>55</v>
      </c>
      <c r="R79" s="172">
        <f t="shared" si="49"/>
        <v>1.1819162139226911</v>
      </c>
      <c r="S79" s="28">
        <v>91</v>
      </c>
      <c r="T79" s="197">
        <f t="shared" si="50"/>
        <v>-0.32273726874641773</v>
      </c>
      <c r="U79" s="8">
        <v>61</v>
      </c>
      <c r="V79" s="172">
        <f t="shared" si="51"/>
        <v>0.78067528521092877</v>
      </c>
      <c r="W79" s="28">
        <v>83</v>
      </c>
      <c r="X79" s="197">
        <f t="shared" si="52"/>
        <v>0.12865877605431492</v>
      </c>
      <c r="Y79" s="8">
        <v>70</v>
      </c>
      <c r="Z79" s="172">
        <f t="shared" si="53"/>
        <v>-0.42304750092435833</v>
      </c>
      <c r="AA79" s="28">
        <v>59</v>
      </c>
      <c r="AB79" s="197">
        <f t="shared" si="54"/>
        <v>-1.8775458675044969</v>
      </c>
      <c r="AC79" s="8">
        <v>30</v>
      </c>
      <c r="AD79" s="172">
        <f t="shared" si="55"/>
        <v>-0.22242703656847715</v>
      </c>
      <c r="AE79" s="28">
        <v>63</v>
      </c>
      <c r="AF79" s="197">
        <f t="shared" si="56"/>
        <v>0.22896900823225552</v>
      </c>
      <c r="AG79" s="8">
        <v>72</v>
      </c>
      <c r="AH79" s="172">
        <f t="shared" si="57"/>
        <v>0.12865877605431492</v>
      </c>
      <c r="AI79" s="28">
        <v>70</v>
      </c>
      <c r="AJ79" s="197">
        <f t="shared" si="58"/>
        <v>-0.87444354572509098</v>
      </c>
      <c r="AK79" s="8">
        <v>50</v>
      </c>
      <c r="AL79" s="172">
        <f t="shared" si="59"/>
        <v>0.12865877605431492</v>
      </c>
      <c r="AM79" s="28">
        <v>70</v>
      </c>
      <c r="AN79" s="197">
        <f t="shared" si="60"/>
        <v>1.0816059817447505</v>
      </c>
      <c r="AO79" s="8">
        <v>89</v>
      </c>
      <c r="AP79" s="172">
        <f t="shared" si="61"/>
        <v>-0.87444354572509098</v>
      </c>
      <c r="AQ79" s="28">
        <v>50</v>
      </c>
      <c r="AR79" s="197">
        <f t="shared" si="62"/>
        <v>-0.37289238483538806</v>
      </c>
      <c r="AS79" s="8">
        <v>60</v>
      </c>
      <c r="AT79" s="210">
        <f t="shared" si="63"/>
        <v>1.0314508656557801</v>
      </c>
      <c r="AU79" s="106">
        <v>88</v>
      </c>
      <c r="AV79" s="92">
        <f>'Exp_3 (Ann)'!Y79</f>
        <v>67.434782608695656</v>
      </c>
      <c r="AW79" s="79">
        <f>'Exp_3 (Ann)'!Z79</f>
        <v>19.938145457107453</v>
      </c>
    </row>
    <row r="80" spans="1:49" x14ac:dyDescent="0.2">
      <c r="A80" s="181" t="str">
        <f>'Exp_3 (All)'!A80</f>
        <v>RomeoJ_14_PckErr1</v>
      </c>
      <c r="B80" s="172">
        <f t="shared" si="64"/>
        <v>-2.3920520713978513</v>
      </c>
      <c r="C80" s="28">
        <v>20</v>
      </c>
      <c r="D80" s="197">
        <f t="shared" si="64"/>
        <v>-0.51959489438772133</v>
      </c>
      <c r="E80" s="9">
        <v>54</v>
      </c>
      <c r="F80" s="172">
        <f t="shared" si="43"/>
        <v>3.1127804732905162E-2</v>
      </c>
      <c r="G80" s="28">
        <v>64</v>
      </c>
      <c r="H80" s="197">
        <f t="shared" si="44"/>
        <v>0.52677823394146905</v>
      </c>
      <c r="I80" s="8">
        <v>73</v>
      </c>
      <c r="J80" s="172">
        <f t="shared" si="45"/>
        <v>0.63692277376559436</v>
      </c>
      <c r="K80" s="29">
        <v>75</v>
      </c>
      <c r="L80" s="197">
        <f t="shared" si="46"/>
        <v>0.30648915429321844</v>
      </c>
      <c r="M80" s="8">
        <v>69</v>
      </c>
      <c r="N80" s="172">
        <f t="shared" si="47"/>
        <v>-0.18916127491534543</v>
      </c>
      <c r="O80" s="29">
        <v>60</v>
      </c>
      <c r="P80" s="197">
        <f t="shared" si="48"/>
        <v>-0.13408900500328277</v>
      </c>
      <c r="Q80" s="8">
        <v>61</v>
      </c>
      <c r="R80" s="172">
        <f t="shared" si="49"/>
        <v>1.4079345525344715</v>
      </c>
      <c r="S80" s="28">
        <v>89</v>
      </c>
      <c r="T80" s="197">
        <f t="shared" si="50"/>
        <v>-0.68481170412390924</v>
      </c>
      <c r="U80" s="8">
        <v>51</v>
      </c>
      <c r="V80" s="172">
        <f t="shared" si="51"/>
        <v>-0.68481170412390924</v>
      </c>
      <c r="W80" s="28">
        <v>51</v>
      </c>
      <c r="X80" s="197">
        <f t="shared" si="52"/>
        <v>0.91228412332590758</v>
      </c>
      <c r="Y80" s="8">
        <v>80</v>
      </c>
      <c r="Z80" s="172">
        <f t="shared" si="53"/>
        <v>-1.3456789430686611</v>
      </c>
      <c r="AA80" s="28">
        <v>39</v>
      </c>
      <c r="AB80" s="197">
        <f t="shared" si="54"/>
        <v>-1.2906066731565984</v>
      </c>
      <c r="AC80" s="8">
        <v>40</v>
      </c>
      <c r="AD80" s="172">
        <f t="shared" si="55"/>
        <v>-0.68481170412390924</v>
      </c>
      <c r="AE80" s="28">
        <v>51</v>
      </c>
      <c r="AF80" s="197">
        <f t="shared" si="56"/>
        <v>8.6200074644967817E-2</v>
      </c>
      <c r="AG80" s="8">
        <v>65</v>
      </c>
      <c r="AH80" s="172">
        <f t="shared" si="57"/>
        <v>0.30648915429321844</v>
      </c>
      <c r="AI80" s="28">
        <v>69</v>
      </c>
      <c r="AJ80" s="197">
        <f t="shared" si="58"/>
        <v>-1.2906066731565984</v>
      </c>
      <c r="AK80" s="8">
        <v>40</v>
      </c>
      <c r="AL80" s="172">
        <f t="shared" si="59"/>
        <v>0.80213958350178227</v>
      </c>
      <c r="AM80" s="28">
        <v>78</v>
      </c>
      <c r="AN80" s="197">
        <f t="shared" si="60"/>
        <v>1.7383681720068473</v>
      </c>
      <c r="AO80" s="8">
        <v>95</v>
      </c>
      <c r="AP80" s="172">
        <f t="shared" si="61"/>
        <v>0.91228412332590758</v>
      </c>
      <c r="AQ80" s="28">
        <v>80</v>
      </c>
      <c r="AR80" s="197">
        <f t="shared" si="62"/>
        <v>0.85721185341384487</v>
      </c>
      <c r="AS80" s="8">
        <v>79</v>
      </c>
      <c r="AT80" s="210">
        <f t="shared" si="63"/>
        <v>0.69199504367765696</v>
      </c>
      <c r="AU80" s="106">
        <v>76</v>
      </c>
      <c r="AV80" s="92">
        <f>'Exp_3 (Ann)'!Y80</f>
        <v>63.434782608695649</v>
      </c>
      <c r="AW80" s="79">
        <f>'Exp_3 (Ann)'!Z80</f>
        <v>18.157958653179954</v>
      </c>
    </row>
    <row r="81" spans="1:49" x14ac:dyDescent="0.2">
      <c r="A81" s="181" t="str">
        <f>'Exp_3 (All)'!A81</f>
        <v>RomeoJ_14_PckErr3</v>
      </c>
      <c r="B81" s="172">
        <f t="shared" si="64"/>
        <v>-1.2372522737592522</v>
      </c>
      <c r="C81" s="29">
        <v>50</v>
      </c>
      <c r="D81" s="197">
        <f t="shared" si="64"/>
        <v>-3.2427982981593093E-2</v>
      </c>
      <c r="E81" s="8">
        <v>71</v>
      </c>
      <c r="F81" s="201">
        <f t="shared" si="43"/>
        <v>-0.43403607990747944</v>
      </c>
      <c r="G81" s="29">
        <v>64</v>
      </c>
      <c r="H81" s="197">
        <f t="shared" si="44"/>
        <v>-0.14717315353184635</v>
      </c>
      <c r="I81" s="21">
        <v>69</v>
      </c>
      <c r="J81" s="172">
        <f t="shared" si="45"/>
        <v>0.77078821087017957</v>
      </c>
      <c r="K81" s="29">
        <v>85</v>
      </c>
      <c r="L81" s="197">
        <f t="shared" si="46"/>
        <v>1.6313769899970789</v>
      </c>
      <c r="M81" s="21">
        <v>100</v>
      </c>
      <c r="N81" s="172">
        <f t="shared" si="47"/>
        <v>-1.8109781265105183</v>
      </c>
      <c r="O81" s="29">
        <v>40</v>
      </c>
      <c r="P81" s="197">
        <f t="shared" si="48"/>
        <v>0.13968977284378678</v>
      </c>
      <c r="Q81" s="8">
        <v>74</v>
      </c>
      <c r="R81" s="172">
        <f t="shared" si="49"/>
        <v>1.172396307796066</v>
      </c>
      <c r="S81" s="28">
        <v>92</v>
      </c>
      <c r="T81" s="197">
        <f t="shared" si="50"/>
        <v>-0.14717315353184635</v>
      </c>
      <c r="U81" s="8">
        <v>69</v>
      </c>
      <c r="V81" s="172">
        <f t="shared" si="51"/>
        <v>1.6313769899970789</v>
      </c>
      <c r="W81" s="28">
        <v>100</v>
      </c>
      <c r="X81" s="197">
        <f t="shared" si="52"/>
        <v>0.48392528449454647</v>
      </c>
      <c r="Y81" s="8">
        <v>80</v>
      </c>
      <c r="Z81" s="172">
        <f t="shared" si="53"/>
        <v>-0.72089900628311254</v>
      </c>
      <c r="AA81" s="28">
        <v>59</v>
      </c>
      <c r="AB81" s="197">
        <f t="shared" si="54"/>
        <v>-1.2372522737592522</v>
      </c>
      <c r="AC81" s="8">
        <v>50</v>
      </c>
      <c r="AD81" s="172">
        <f t="shared" si="55"/>
        <v>-1.0651345179338723</v>
      </c>
      <c r="AE81" s="28">
        <v>53</v>
      </c>
      <c r="AF81" s="197">
        <f t="shared" si="56"/>
        <v>0.42655269921941985</v>
      </c>
      <c r="AG81" s="8">
        <v>79</v>
      </c>
      <c r="AH81" s="172">
        <f t="shared" si="57"/>
        <v>0.94290596669555948</v>
      </c>
      <c r="AI81" s="28">
        <v>88</v>
      </c>
      <c r="AJ81" s="197">
        <f t="shared" si="58"/>
        <v>-1.2372522737592522</v>
      </c>
      <c r="AK81" s="8">
        <v>50</v>
      </c>
      <c r="AL81" s="172">
        <f t="shared" si="59"/>
        <v>0.54129786976967309</v>
      </c>
      <c r="AM81" s="28">
        <v>81</v>
      </c>
      <c r="AN81" s="197">
        <f t="shared" si="60"/>
        <v>1.2871414783463191</v>
      </c>
      <c r="AO81" s="8">
        <v>94</v>
      </c>
      <c r="AP81" s="172">
        <f t="shared" si="61"/>
        <v>-8.9800568256719712E-2</v>
      </c>
      <c r="AQ81" s="28">
        <v>70</v>
      </c>
      <c r="AR81" s="197">
        <f t="shared" si="62"/>
        <v>-1.2372522737592522</v>
      </c>
      <c r="AS81" s="8">
        <v>50</v>
      </c>
      <c r="AT81" s="210">
        <f t="shared" si="63"/>
        <v>0.36918011394429323</v>
      </c>
      <c r="AU81" s="106">
        <v>78</v>
      </c>
      <c r="AV81" s="92">
        <f>'Exp_3 (Ann)'!Y81</f>
        <v>71.565217391304344</v>
      </c>
      <c r="AW81" s="79">
        <f>'Exp_3 (Ann)'!Z81</f>
        <v>17.429927468050515</v>
      </c>
    </row>
    <row r="82" spans="1:49" x14ac:dyDescent="0.2">
      <c r="A82" s="181" t="str">
        <f>'Exp_3 (All)'!A82</f>
        <v>RomeoJ_15_PckErr1</v>
      </c>
      <c r="B82" s="172">
        <f t="shared" si="64"/>
        <v>-0.1308844881781758</v>
      </c>
      <c r="C82" s="28">
        <v>69</v>
      </c>
      <c r="D82" s="197">
        <f t="shared" si="64"/>
        <v>4.2789159596711368E-2</v>
      </c>
      <c r="E82" s="9">
        <v>72</v>
      </c>
      <c r="F82" s="172">
        <f t="shared" si="43"/>
        <v>-1.2308175907524612</v>
      </c>
      <c r="G82" s="28">
        <v>50</v>
      </c>
      <c r="H82" s="197">
        <f t="shared" si="44"/>
        <v>0.27435402329656094</v>
      </c>
      <c r="I82" s="8">
        <v>76</v>
      </c>
      <c r="J82" s="172">
        <f t="shared" si="45"/>
        <v>0.15857159144663616</v>
      </c>
      <c r="K82" s="29">
        <v>74</v>
      </c>
      <c r="L82" s="197">
        <f t="shared" si="46"/>
        <v>1.6637432054956582</v>
      </c>
      <c r="M82" s="8">
        <v>100</v>
      </c>
      <c r="N82" s="172">
        <f t="shared" si="47"/>
        <v>-0.65190543150283731</v>
      </c>
      <c r="O82" s="29">
        <v>60</v>
      </c>
      <c r="P82" s="197">
        <f t="shared" si="48"/>
        <v>-0.42034056780298773</v>
      </c>
      <c r="Q82" s="8">
        <v>64</v>
      </c>
      <c r="R82" s="172">
        <f t="shared" si="49"/>
        <v>0.91115739847114718</v>
      </c>
      <c r="S82" s="28">
        <v>87</v>
      </c>
      <c r="T82" s="197">
        <f t="shared" si="50"/>
        <v>-0.70979664742779969</v>
      </c>
      <c r="U82" s="8">
        <v>59</v>
      </c>
      <c r="V82" s="172">
        <f t="shared" si="51"/>
        <v>-3.0254452844262953</v>
      </c>
      <c r="W82" s="28">
        <v>19</v>
      </c>
      <c r="X82" s="197">
        <f t="shared" si="52"/>
        <v>1.0848310462460344</v>
      </c>
      <c r="Y82" s="8">
        <v>90</v>
      </c>
      <c r="Z82" s="172">
        <f t="shared" si="53"/>
        <v>-0.18877570410313818</v>
      </c>
      <c r="AA82" s="28">
        <v>68</v>
      </c>
      <c r="AB82" s="197">
        <f t="shared" si="54"/>
        <v>-1.2308175907524612</v>
      </c>
      <c r="AC82" s="8">
        <v>50</v>
      </c>
      <c r="AD82" s="172">
        <f t="shared" si="55"/>
        <v>0.10068037552167375</v>
      </c>
      <c r="AE82" s="28">
        <v>73</v>
      </c>
      <c r="AF82" s="197">
        <f t="shared" si="56"/>
        <v>0.50591888699641052</v>
      </c>
      <c r="AG82" s="8">
        <v>80</v>
      </c>
      <c r="AH82" s="172">
        <f t="shared" si="57"/>
        <v>0.5638101029213729</v>
      </c>
      <c r="AI82" s="28">
        <v>81</v>
      </c>
      <c r="AJ82" s="197">
        <f t="shared" si="58"/>
        <v>-0.1308844881781758</v>
      </c>
      <c r="AK82" s="8">
        <v>69</v>
      </c>
      <c r="AL82" s="172">
        <f t="shared" si="59"/>
        <v>0.44802767107144809</v>
      </c>
      <c r="AM82" s="28">
        <v>79</v>
      </c>
      <c r="AN82" s="197">
        <f t="shared" si="60"/>
        <v>1.6637432054956582</v>
      </c>
      <c r="AO82" s="8">
        <v>100</v>
      </c>
      <c r="AP82" s="172">
        <f t="shared" si="61"/>
        <v>-7.2993272253213407E-2</v>
      </c>
      <c r="AQ82" s="28">
        <v>70</v>
      </c>
      <c r="AR82" s="197">
        <f t="shared" si="62"/>
        <v>0.44802767107144809</v>
      </c>
      <c r="AS82" s="8">
        <v>79</v>
      </c>
      <c r="AT82" s="210">
        <f t="shared" si="63"/>
        <v>-7.2993272253213407E-2</v>
      </c>
      <c r="AU82" s="106">
        <v>70</v>
      </c>
      <c r="AV82" s="92">
        <f>'Exp_3 (Ann)'!Y82</f>
        <v>71.260869565217391</v>
      </c>
      <c r="AW82" s="79">
        <f>'Exp_3 (Ann)'!Z82</f>
        <v>17.273777792060596</v>
      </c>
    </row>
    <row r="83" spans="1:49" x14ac:dyDescent="0.2">
      <c r="A83" s="181" t="str">
        <f>'Exp_3 (All)'!A83</f>
        <v>RomeoJ_15_PckErr3</v>
      </c>
      <c r="B83" s="172">
        <f t="shared" si="64"/>
        <v>-1.1717931156157291</v>
      </c>
      <c r="C83" s="28">
        <v>70</v>
      </c>
      <c r="D83" s="197">
        <f t="shared" si="64"/>
        <v>-0.33248109162799211</v>
      </c>
      <c r="E83" s="9">
        <v>79</v>
      </c>
      <c r="F83" s="172">
        <f t="shared" si="43"/>
        <v>-0.70550865784476413</v>
      </c>
      <c r="G83" s="28">
        <v>75</v>
      </c>
      <c r="H83" s="197">
        <f t="shared" si="44"/>
        <v>0.41357404080555193</v>
      </c>
      <c r="I83" s="8">
        <v>87</v>
      </c>
      <c r="J83" s="172">
        <f t="shared" si="45"/>
        <v>1.625913631010061</v>
      </c>
      <c r="K83" s="29">
        <v>100</v>
      </c>
      <c r="L83" s="197">
        <f t="shared" si="46"/>
        <v>1.625913631010061</v>
      </c>
      <c r="M83" s="8">
        <v>100</v>
      </c>
      <c r="N83" s="172">
        <f t="shared" si="47"/>
        <v>-0.98527933250734312</v>
      </c>
      <c r="O83" s="29">
        <v>72</v>
      </c>
      <c r="P83" s="197">
        <f t="shared" si="48"/>
        <v>-0.79876554939895716</v>
      </c>
      <c r="Q83" s="8">
        <v>74</v>
      </c>
      <c r="R83" s="172">
        <f t="shared" si="49"/>
        <v>1.625913631010061</v>
      </c>
      <c r="S83" s="28">
        <v>100</v>
      </c>
      <c r="T83" s="197">
        <f t="shared" si="50"/>
        <v>-0.33248109162799211</v>
      </c>
      <c r="U83" s="8">
        <v>79</v>
      </c>
      <c r="V83" s="172">
        <f t="shared" si="51"/>
        <v>-0.2392242000737991</v>
      </c>
      <c r="W83" s="28">
        <v>80</v>
      </c>
      <c r="X83" s="197">
        <f t="shared" si="52"/>
        <v>0.78660160702232396</v>
      </c>
      <c r="Y83" s="8">
        <v>91</v>
      </c>
      <c r="Z83" s="172">
        <f t="shared" si="53"/>
        <v>-1.6380775733866941</v>
      </c>
      <c r="AA83" s="28">
        <v>65</v>
      </c>
      <c r="AB83" s="197">
        <f t="shared" si="54"/>
        <v>-0.42573798318218509</v>
      </c>
      <c r="AC83" s="8">
        <v>78</v>
      </c>
      <c r="AD83" s="172">
        <f t="shared" si="55"/>
        <v>-0.98527933250734312</v>
      </c>
      <c r="AE83" s="28">
        <v>72</v>
      </c>
      <c r="AF83" s="197">
        <f t="shared" si="56"/>
        <v>-0.2392242000737991</v>
      </c>
      <c r="AG83" s="8">
        <v>80</v>
      </c>
      <c r="AH83" s="172">
        <f t="shared" si="57"/>
        <v>-0.1459673085196061</v>
      </c>
      <c r="AI83" s="28">
        <v>81</v>
      </c>
      <c r="AJ83" s="197">
        <f t="shared" si="58"/>
        <v>-1.1717931156157291</v>
      </c>
      <c r="AK83" s="8">
        <v>70</v>
      </c>
      <c r="AL83" s="172">
        <f t="shared" si="59"/>
        <v>0.13380336614297292</v>
      </c>
      <c r="AM83" s="28">
        <v>84</v>
      </c>
      <c r="AN83" s="197">
        <f t="shared" si="60"/>
        <v>1.159629173239096</v>
      </c>
      <c r="AO83" s="8">
        <v>95</v>
      </c>
      <c r="AP83" s="172">
        <f t="shared" si="61"/>
        <v>-0.2392242000737991</v>
      </c>
      <c r="AQ83" s="28">
        <v>80</v>
      </c>
      <c r="AR83" s="197">
        <f t="shared" si="62"/>
        <v>1.625913631010061</v>
      </c>
      <c r="AS83" s="8">
        <v>100</v>
      </c>
      <c r="AT83" s="210">
        <f t="shared" si="63"/>
        <v>0.41357404080555193</v>
      </c>
      <c r="AU83" s="106">
        <v>87</v>
      </c>
      <c r="AV83" s="92">
        <f>'Exp_3 (Ann)'!Y83</f>
        <v>82.565217391304344</v>
      </c>
      <c r="AW83" s="79">
        <f>'Exp_3 (Ann)'!Z83</f>
        <v>10.723068111474472</v>
      </c>
    </row>
    <row r="84" spans="1:49" x14ac:dyDescent="0.2">
      <c r="A84" s="181" t="str">
        <f>'Exp_3 (All)'!A84</f>
        <v>Cactus_0</v>
      </c>
      <c r="B84" s="172">
        <f t="shared" si="64"/>
        <v>-0.20851441405707477</v>
      </c>
      <c r="C84" s="28">
        <v>0</v>
      </c>
      <c r="D84" s="197">
        <f t="shared" si="64"/>
        <v>-0.20851441405707477</v>
      </c>
      <c r="E84" s="9">
        <v>0</v>
      </c>
      <c r="F84" s="172">
        <f t="shared" si="43"/>
        <v>-0.20851441405707477</v>
      </c>
      <c r="G84" s="28">
        <v>0</v>
      </c>
      <c r="H84" s="197">
        <f t="shared" si="44"/>
        <v>-0.20851441405707477</v>
      </c>
      <c r="I84" s="8">
        <v>0</v>
      </c>
      <c r="J84" s="172">
        <f t="shared" si="45"/>
        <v>-0.20851441405707477</v>
      </c>
      <c r="K84" s="29">
        <v>0</v>
      </c>
      <c r="L84" s="197">
        <f t="shared" si="46"/>
        <v>-0.20851441405707477</v>
      </c>
      <c r="M84" s="8">
        <v>0</v>
      </c>
      <c r="N84" s="172">
        <f t="shared" si="47"/>
        <v>-0.20851441405707477</v>
      </c>
      <c r="O84" s="29">
        <v>0</v>
      </c>
      <c r="P84" s="197">
        <f t="shared" si="48"/>
        <v>-0.20851441405707477</v>
      </c>
      <c r="Q84" s="8">
        <v>0</v>
      </c>
      <c r="R84" s="172">
        <f t="shared" si="49"/>
        <v>-0.20851441405707477</v>
      </c>
      <c r="S84" s="28">
        <v>0</v>
      </c>
      <c r="T84" s="197">
        <f t="shared" si="50"/>
        <v>-0.20851441405707477</v>
      </c>
      <c r="U84" s="8">
        <v>0</v>
      </c>
      <c r="V84" s="172">
        <f t="shared" si="51"/>
        <v>-0.20851441405707477</v>
      </c>
      <c r="W84" s="28">
        <v>0</v>
      </c>
      <c r="X84" s="197">
        <f t="shared" si="52"/>
        <v>-0.20851441405707477</v>
      </c>
      <c r="Y84" s="8">
        <v>0</v>
      </c>
      <c r="Z84" s="172">
        <f t="shared" si="53"/>
        <v>-0.20851441405707477</v>
      </c>
      <c r="AA84" s="28">
        <v>0</v>
      </c>
      <c r="AB84" s="197">
        <f t="shared" si="54"/>
        <v>-0.20851441405707477</v>
      </c>
      <c r="AC84" s="8">
        <v>0</v>
      </c>
      <c r="AD84" s="172">
        <f t="shared" si="55"/>
        <v>-0.20851441405707477</v>
      </c>
      <c r="AE84" s="28">
        <v>0</v>
      </c>
      <c r="AF84" s="197">
        <f t="shared" si="56"/>
        <v>-0.20851441405707477</v>
      </c>
      <c r="AG84" s="8">
        <v>0</v>
      </c>
      <c r="AH84" s="172">
        <f t="shared" si="57"/>
        <v>-0.20851441405707477</v>
      </c>
      <c r="AI84" s="28">
        <v>0</v>
      </c>
      <c r="AJ84" s="197">
        <f t="shared" si="58"/>
        <v>-0.20851441405707477</v>
      </c>
      <c r="AK84" s="8">
        <v>0</v>
      </c>
      <c r="AL84" s="172">
        <f t="shared" si="59"/>
        <v>-0.20851441405707477</v>
      </c>
      <c r="AM84" s="28">
        <v>0</v>
      </c>
      <c r="AN84" s="197">
        <f t="shared" si="60"/>
        <v>4.5873171092556451</v>
      </c>
      <c r="AO84" s="8">
        <v>10</v>
      </c>
      <c r="AP84" s="172">
        <f t="shared" si="61"/>
        <v>-0.20851441405707477</v>
      </c>
      <c r="AQ84" s="28">
        <v>0</v>
      </c>
      <c r="AR84" s="197">
        <f t="shared" si="62"/>
        <v>-0.20851441405707477</v>
      </c>
      <c r="AS84" s="8">
        <v>0</v>
      </c>
      <c r="AT84" s="210">
        <f t="shared" si="63"/>
        <v>-0.20851441405707477</v>
      </c>
      <c r="AU84" s="106">
        <v>0</v>
      </c>
      <c r="AV84" s="92">
        <f>'Exp_3 (Ann)'!Y84</f>
        <v>0.43478260869565216</v>
      </c>
      <c r="AW84" s="79">
        <f>'Exp_3 (Ann)'!Z84</f>
        <v>2.0851441405707476</v>
      </c>
    </row>
    <row r="85" spans="1:49" x14ac:dyDescent="0.2">
      <c r="A85" s="181" t="str">
        <f>'Exp_3 (All)'!A85</f>
        <v>Cactus_3</v>
      </c>
      <c r="B85" s="172">
        <f t="shared" si="64"/>
        <v>-0.78170032232179021</v>
      </c>
      <c r="C85" s="28">
        <v>10</v>
      </c>
      <c r="D85" s="197">
        <f t="shared" si="64"/>
        <v>-1.2548347279376106</v>
      </c>
      <c r="E85" s="9">
        <v>0</v>
      </c>
      <c r="F85" s="172">
        <f t="shared" si="43"/>
        <v>-1.2548347279376106</v>
      </c>
      <c r="G85" s="28">
        <v>0</v>
      </c>
      <c r="H85" s="197">
        <f t="shared" si="44"/>
        <v>-1.2548347279376106</v>
      </c>
      <c r="I85" s="8">
        <v>0</v>
      </c>
      <c r="J85" s="172">
        <f t="shared" si="45"/>
        <v>0.63770289452567108</v>
      </c>
      <c r="K85" s="29">
        <v>40</v>
      </c>
      <c r="L85" s="197">
        <f t="shared" si="46"/>
        <v>0.63770289452567108</v>
      </c>
      <c r="M85" s="8">
        <v>40</v>
      </c>
      <c r="N85" s="172">
        <f t="shared" si="47"/>
        <v>-7.1998713898059577E-2</v>
      </c>
      <c r="O85" s="29">
        <v>25</v>
      </c>
      <c r="P85" s="197">
        <f t="shared" si="48"/>
        <v>2.0097926708115503</v>
      </c>
      <c r="Q85" s="8">
        <v>69</v>
      </c>
      <c r="R85" s="172">
        <f t="shared" si="49"/>
        <v>0.77964321621041721</v>
      </c>
      <c r="S85" s="28">
        <v>43</v>
      </c>
      <c r="T85" s="197">
        <f t="shared" si="50"/>
        <v>0.59038945396408904</v>
      </c>
      <c r="U85" s="8">
        <v>39</v>
      </c>
      <c r="V85" s="172">
        <f t="shared" si="51"/>
        <v>-0.87632720344495429</v>
      </c>
      <c r="W85" s="28">
        <v>8</v>
      </c>
      <c r="X85" s="197">
        <f t="shared" si="52"/>
        <v>0.16456848890985065</v>
      </c>
      <c r="Y85" s="8">
        <v>30</v>
      </c>
      <c r="Z85" s="172">
        <f t="shared" si="53"/>
        <v>0.16456848890985065</v>
      </c>
      <c r="AA85" s="28">
        <v>30</v>
      </c>
      <c r="AB85" s="197">
        <f t="shared" si="54"/>
        <v>-0.78170032232179021</v>
      </c>
      <c r="AC85" s="8">
        <v>10</v>
      </c>
      <c r="AD85" s="172">
        <f t="shared" si="55"/>
        <v>0.1172550483482686</v>
      </c>
      <c r="AE85" s="28">
        <v>29</v>
      </c>
      <c r="AF85" s="197">
        <f t="shared" si="56"/>
        <v>-0.35587935726755182</v>
      </c>
      <c r="AG85" s="8">
        <v>19</v>
      </c>
      <c r="AH85" s="172">
        <f t="shared" si="57"/>
        <v>-0.78170032232179021</v>
      </c>
      <c r="AI85" s="28">
        <v>10</v>
      </c>
      <c r="AJ85" s="197">
        <f t="shared" si="58"/>
        <v>-0.82901376288337225</v>
      </c>
      <c r="AK85" s="8">
        <v>9</v>
      </c>
      <c r="AL85" s="172">
        <f t="shared" si="59"/>
        <v>1.0635238595799095</v>
      </c>
      <c r="AM85" s="28">
        <v>49</v>
      </c>
      <c r="AN85" s="197">
        <f t="shared" si="60"/>
        <v>2.4829270764273708</v>
      </c>
      <c r="AO85" s="8">
        <v>79</v>
      </c>
      <c r="AP85" s="172">
        <f t="shared" si="61"/>
        <v>0.16456848890985065</v>
      </c>
      <c r="AQ85" s="28">
        <v>30</v>
      </c>
      <c r="AR85" s="197">
        <f t="shared" si="62"/>
        <v>-0.78170032232179021</v>
      </c>
      <c r="AS85" s="8">
        <v>10</v>
      </c>
      <c r="AT85" s="210">
        <f t="shared" si="63"/>
        <v>0.2118819294714327</v>
      </c>
      <c r="AU85" s="106">
        <v>31</v>
      </c>
      <c r="AV85" s="92">
        <f>'Exp_3 (Ann)'!Y85</f>
        <v>26.521739130434781</v>
      </c>
      <c r="AW85" s="79">
        <f>'Exp_3 (Ann)'!Z85</f>
        <v>21.13564323648</v>
      </c>
    </row>
    <row r="86" spans="1:49" x14ac:dyDescent="0.2">
      <c r="A86" s="181" t="str">
        <f>'Exp_3 (All)'!A86</f>
        <v>Cactus_12</v>
      </c>
      <c r="B86" s="172">
        <f t="shared" si="64"/>
        <v>-0.71815651066640052</v>
      </c>
      <c r="C86" s="28">
        <v>20</v>
      </c>
      <c r="D86" s="197">
        <f t="shared" si="64"/>
        <v>0.75662918088067188</v>
      </c>
      <c r="E86" s="9">
        <v>50</v>
      </c>
      <c r="F86" s="172">
        <f t="shared" si="43"/>
        <v>0.75662918088067188</v>
      </c>
      <c r="G86" s="28">
        <v>50</v>
      </c>
      <c r="H86" s="197">
        <f t="shared" si="44"/>
        <v>0.16671490426184291</v>
      </c>
      <c r="I86" s="8">
        <v>38</v>
      </c>
      <c r="J86" s="172">
        <f t="shared" si="45"/>
        <v>0.75662918088067188</v>
      </c>
      <c r="K86" s="29">
        <v>50</v>
      </c>
      <c r="L86" s="197">
        <f t="shared" si="46"/>
        <v>-1.701346971697782</v>
      </c>
      <c r="M86" s="8">
        <v>0</v>
      </c>
      <c r="N86" s="172">
        <f t="shared" si="47"/>
        <v>-1.5047088794915058</v>
      </c>
      <c r="O86" s="29">
        <v>4</v>
      </c>
      <c r="P86" s="197">
        <f t="shared" si="48"/>
        <v>0.26503395036498106</v>
      </c>
      <c r="Q86" s="8">
        <v>40</v>
      </c>
      <c r="R86" s="172">
        <f t="shared" si="49"/>
        <v>1.3957029805510699</v>
      </c>
      <c r="S86" s="28">
        <v>63</v>
      </c>
      <c r="T86" s="197">
        <f t="shared" si="50"/>
        <v>0.16671490426184291</v>
      </c>
      <c r="U86" s="8">
        <v>38</v>
      </c>
      <c r="V86" s="172">
        <f t="shared" si="51"/>
        <v>-0.81647555676953865</v>
      </c>
      <c r="W86" s="28">
        <v>18</v>
      </c>
      <c r="X86" s="197">
        <f t="shared" si="52"/>
        <v>-0.2265612801507097</v>
      </c>
      <c r="Y86" s="8">
        <v>30</v>
      </c>
      <c r="Z86" s="172">
        <f t="shared" si="53"/>
        <v>0.36335299646811919</v>
      </c>
      <c r="AA86" s="28">
        <v>42</v>
      </c>
      <c r="AB86" s="197">
        <f t="shared" si="54"/>
        <v>-0.2265612801507097</v>
      </c>
      <c r="AC86" s="8">
        <v>30</v>
      </c>
      <c r="AD86" s="172">
        <f t="shared" si="55"/>
        <v>-1.701346971697782</v>
      </c>
      <c r="AE86" s="28">
        <v>0</v>
      </c>
      <c r="AF86" s="197">
        <f t="shared" si="56"/>
        <v>0.75662918088067188</v>
      </c>
      <c r="AG86" s="8">
        <v>50</v>
      </c>
      <c r="AH86" s="172">
        <f t="shared" si="57"/>
        <v>-0.71815651066640052</v>
      </c>
      <c r="AI86" s="28">
        <v>20</v>
      </c>
      <c r="AJ86" s="197">
        <f t="shared" si="58"/>
        <v>-0.6689969876148314</v>
      </c>
      <c r="AK86" s="8">
        <v>21</v>
      </c>
      <c r="AL86" s="172">
        <f t="shared" si="59"/>
        <v>0.65831013477753364</v>
      </c>
      <c r="AM86" s="28">
        <v>48</v>
      </c>
      <c r="AN86" s="197">
        <f t="shared" si="60"/>
        <v>2.4772124876855894</v>
      </c>
      <c r="AO86" s="8">
        <v>85</v>
      </c>
      <c r="AP86" s="172">
        <f t="shared" si="61"/>
        <v>-0.71815651066640052</v>
      </c>
      <c r="AQ86" s="28">
        <v>20</v>
      </c>
      <c r="AR86" s="197">
        <f t="shared" si="62"/>
        <v>0.26503395036498106</v>
      </c>
      <c r="AS86" s="8">
        <v>40</v>
      </c>
      <c r="AT86" s="210">
        <f t="shared" si="63"/>
        <v>0.215874427313412</v>
      </c>
      <c r="AU86" s="106">
        <v>39</v>
      </c>
      <c r="AV86" s="92">
        <f>'Exp_3 (Ann)'!Y86</f>
        <v>34.608695652173914</v>
      </c>
      <c r="AW86" s="79">
        <f>'Exp_3 (Ann)'!Z86</f>
        <v>20.341938609757971</v>
      </c>
    </row>
    <row r="87" spans="1:49" x14ac:dyDescent="0.2">
      <c r="A87" s="181" t="str">
        <f>'Exp_3 (All)'!A87</f>
        <v>Cactus_0_PckErr3</v>
      </c>
      <c r="B87" s="172">
        <f t="shared" si="64"/>
        <v>-0.89941428794126166</v>
      </c>
      <c r="C87" s="28">
        <v>10</v>
      </c>
      <c r="D87" s="197">
        <f t="shared" si="64"/>
        <v>2.6410673834167606</v>
      </c>
      <c r="E87" s="9">
        <v>80</v>
      </c>
      <c r="F87" s="172">
        <f t="shared" si="43"/>
        <v>-0.74767935916877493</v>
      </c>
      <c r="G87" s="28">
        <v>13</v>
      </c>
      <c r="H87" s="197">
        <f t="shared" si="44"/>
        <v>0.46620007101111838</v>
      </c>
      <c r="I87" s="8">
        <v>37</v>
      </c>
      <c r="J87" s="172">
        <f t="shared" si="45"/>
        <v>-0.69710104957794605</v>
      </c>
      <c r="K87" s="29">
        <v>14</v>
      </c>
      <c r="L87" s="197">
        <f t="shared" si="46"/>
        <v>-0.94999259753209053</v>
      </c>
      <c r="M87" s="8">
        <v>9</v>
      </c>
      <c r="N87" s="172">
        <f t="shared" si="47"/>
        <v>-0.54536612080545943</v>
      </c>
      <c r="O87" s="29">
        <v>17</v>
      </c>
      <c r="P87" s="197">
        <f t="shared" si="48"/>
        <v>0.56735669019277613</v>
      </c>
      <c r="Q87" s="8">
        <v>39</v>
      </c>
      <c r="R87" s="172">
        <f t="shared" si="49"/>
        <v>2.1352842875084721</v>
      </c>
      <c r="S87" s="28">
        <v>70</v>
      </c>
      <c r="T87" s="197">
        <f t="shared" si="50"/>
        <v>-0.44420950162380163</v>
      </c>
      <c r="U87" s="8">
        <v>19</v>
      </c>
      <c r="V87" s="172">
        <f t="shared" si="51"/>
        <v>-1.2534624550770639</v>
      </c>
      <c r="W87" s="28">
        <v>3</v>
      </c>
      <c r="X87" s="197">
        <f t="shared" si="52"/>
        <v>0.11215190387531615</v>
      </c>
      <c r="Y87" s="8">
        <v>30</v>
      </c>
      <c r="Z87" s="172">
        <f t="shared" si="53"/>
        <v>0.51677838060194725</v>
      </c>
      <c r="AA87" s="28">
        <v>38</v>
      </c>
      <c r="AB87" s="197">
        <f t="shared" si="54"/>
        <v>-0.94999259753209053</v>
      </c>
      <c r="AC87" s="8">
        <v>9</v>
      </c>
      <c r="AD87" s="172">
        <f t="shared" si="55"/>
        <v>0.51677838060194725</v>
      </c>
      <c r="AE87" s="28">
        <v>38</v>
      </c>
      <c r="AF87" s="197">
        <f t="shared" si="56"/>
        <v>0.617934999783605</v>
      </c>
      <c r="AG87" s="8">
        <v>40</v>
      </c>
      <c r="AH87" s="172">
        <f t="shared" si="57"/>
        <v>-0.44420950162380163</v>
      </c>
      <c r="AI87" s="28">
        <v>19</v>
      </c>
      <c r="AJ87" s="197">
        <f t="shared" si="58"/>
        <v>-0.89941428794126166</v>
      </c>
      <c r="AK87" s="8">
        <v>10</v>
      </c>
      <c r="AL87" s="172">
        <f t="shared" si="59"/>
        <v>0.66851330937443387</v>
      </c>
      <c r="AM87" s="28">
        <v>41</v>
      </c>
      <c r="AN87" s="197">
        <f t="shared" si="60"/>
        <v>6.1573594284487256E-2</v>
      </c>
      <c r="AO87" s="8">
        <v>29</v>
      </c>
      <c r="AP87" s="172">
        <f t="shared" si="61"/>
        <v>-0.39363119203297275</v>
      </c>
      <c r="AQ87" s="28">
        <v>20</v>
      </c>
      <c r="AR87" s="197">
        <f t="shared" si="62"/>
        <v>-0.94999259753209053</v>
      </c>
      <c r="AS87" s="8">
        <v>9</v>
      </c>
      <c r="AT87" s="210">
        <f t="shared" si="63"/>
        <v>0.87082654773774948</v>
      </c>
      <c r="AU87" s="106">
        <v>45</v>
      </c>
      <c r="AV87" s="92">
        <f>'Exp_3 (Ann)'!Y87</f>
        <v>27.782608695652176</v>
      </c>
      <c r="AW87" s="79">
        <f>'Exp_3 (Ann)'!Z87</f>
        <v>19.771321107602319</v>
      </c>
    </row>
    <row r="88" spans="1:49" x14ac:dyDescent="0.2">
      <c r="A88" s="181" t="str">
        <f>'Exp_3 (All)'!A88</f>
        <v>Cactus_2_PckErr1</v>
      </c>
      <c r="B88" s="172">
        <f t="shared" si="64"/>
        <v>-0.51877698818931406</v>
      </c>
      <c r="C88" s="28">
        <v>8</v>
      </c>
      <c r="D88" s="197">
        <f t="shared" si="64"/>
        <v>2.5406770447220248</v>
      </c>
      <c r="E88" s="9">
        <v>68</v>
      </c>
      <c r="F88" s="172">
        <f t="shared" si="43"/>
        <v>-0.62075878928635864</v>
      </c>
      <c r="G88" s="28">
        <v>6</v>
      </c>
      <c r="H88" s="197">
        <f t="shared" si="44"/>
        <v>0.60302282387817696</v>
      </c>
      <c r="I88" s="8">
        <v>30</v>
      </c>
      <c r="J88" s="172">
        <f t="shared" si="45"/>
        <v>-0.16184068434965782</v>
      </c>
      <c r="K88" s="29">
        <v>15</v>
      </c>
      <c r="L88" s="197">
        <f t="shared" si="46"/>
        <v>9.3113818392953754E-2</v>
      </c>
      <c r="M88" s="8">
        <v>20</v>
      </c>
      <c r="N88" s="172">
        <f t="shared" si="47"/>
        <v>-0.92670419257749259</v>
      </c>
      <c r="O88" s="29">
        <v>0</v>
      </c>
      <c r="P88" s="197">
        <f t="shared" si="48"/>
        <v>2.8976133485616811</v>
      </c>
      <c r="Q88" s="8">
        <v>75</v>
      </c>
      <c r="R88" s="172">
        <f t="shared" si="49"/>
        <v>-8.8679827040908776E-3</v>
      </c>
      <c r="S88" s="28">
        <v>18</v>
      </c>
      <c r="T88" s="197">
        <f t="shared" si="50"/>
        <v>0.60302282387817696</v>
      </c>
      <c r="U88" s="8">
        <v>30</v>
      </c>
      <c r="V88" s="172">
        <f t="shared" si="51"/>
        <v>-0.92670419257749259</v>
      </c>
      <c r="W88" s="28">
        <v>0</v>
      </c>
      <c r="X88" s="197">
        <f t="shared" si="52"/>
        <v>-0.92670419257749259</v>
      </c>
      <c r="Y88" s="8">
        <v>0</v>
      </c>
      <c r="Z88" s="172">
        <f t="shared" si="53"/>
        <v>0.29707742058704301</v>
      </c>
      <c r="AA88" s="28">
        <v>24</v>
      </c>
      <c r="AB88" s="197">
        <f t="shared" si="54"/>
        <v>-0.92670419257749259</v>
      </c>
      <c r="AC88" s="8">
        <v>0</v>
      </c>
      <c r="AD88" s="172">
        <f t="shared" si="55"/>
        <v>-0.8247223914804479</v>
      </c>
      <c r="AE88" s="28">
        <v>2</v>
      </c>
      <c r="AF88" s="197">
        <f t="shared" si="56"/>
        <v>9.3113818392953754E-2</v>
      </c>
      <c r="AG88" s="8">
        <v>20</v>
      </c>
      <c r="AH88" s="172">
        <f t="shared" si="57"/>
        <v>-0.56976788873783635</v>
      </c>
      <c r="AI88" s="28">
        <v>7</v>
      </c>
      <c r="AJ88" s="197">
        <f t="shared" si="58"/>
        <v>4.2122917844431437E-2</v>
      </c>
      <c r="AK88" s="8">
        <v>19</v>
      </c>
      <c r="AL88" s="172">
        <f t="shared" si="59"/>
        <v>0.55203192332965456</v>
      </c>
      <c r="AM88" s="28">
        <v>29</v>
      </c>
      <c r="AN88" s="197">
        <f t="shared" si="60"/>
        <v>-0.16184068434965782</v>
      </c>
      <c r="AO88" s="8">
        <v>15</v>
      </c>
      <c r="AP88" s="172">
        <f t="shared" si="61"/>
        <v>-0.41679518709226943</v>
      </c>
      <c r="AQ88" s="28">
        <v>10</v>
      </c>
      <c r="AR88" s="197">
        <f t="shared" si="62"/>
        <v>9.3113818392953754E-2</v>
      </c>
      <c r="AS88" s="8">
        <v>20</v>
      </c>
      <c r="AT88" s="210">
        <f t="shared" si="63"/>
        <v>-0.8247223914804479</v>
      </c>
      <c r="AU88" s="106">
        <v>2</v>
      </c>
      <c r="AV88" s="92">
        <f>'Exp_3 (Ann)'!Y88</f>
        <v>18.173913043478262</v>
      </c>
      <c r="AW88" s="79">
        <f>'Exp_3 (Ann)'!Z88</f>
        <v>19.611342205035431</v>
      </c>
    </row>
    <row r="89" spans="1:49" x14ac:dyDescent="0.2">
      <c r="A89" s="181" t="str">
        <f>'Exp_3 (All)'!A89</f>
        <v>Cactus_2_PckErr3</v>
      </c>
      <c r="B89" s="172">
        <f t="shared" si="64"/>
        <v>-1.2071681556305198</v>
      </c>
      <c r="C89" s="28">
        <v>20</v>
      </c>
      <c r="D89" s="197">
        <f t="shared" si="64"/>
        <v>1.7600696009574754</v>
      </c>
      <c r="E89" s="9">
        <v>90</v>
      </c>
      <c r="F89" s="172">
        <f t="shared" si="43"/>
        <v>-1.2071681556305198</v>
      </c>
      <c r="G89" s="28">
        <v>20</v>
      </c>
      <c r="H89" s="197">
        <f t="shared" si="44"/>
        <v>-0.40177505027092114</v>
      </c>
      <c r="I89" s="8">
        <v>39</v>
      </c>
      <c r="J89" s="172">
        <f t="shared" si="45"/>
        <v>6.4505168621478107E-2</v>
      </c>
      <c r="K89" s="29">
        <v>50</v>
      </c>
      <c r="L89" s="197">
        <f t="shared" si="46"/>
        <v>1.3361784928734761</v>
      </c>
      <c r="M89" s="8">
        <v>80</v>
      </c>
      <c r="N89" s="172">
        <f t="shared" si="47"/>
        <v>6.4505168621478107E-2</v>
      </c>
      <c r="O89" s="29">
        <v>50</v>
      </c>
      <c r="P89" s="197">
        <f t="shared" si="48"/>
        <v>0.9122873847894768</v>
      </c>
      <c r="Q89" s="8">
        <v>70</v>
      </c>
      <c r="R89" s="172">
        <f t="shared" si="49"/>
        <v>1.7176804901490754</v>
      </c>
      <c r="S89" s="28">
        <v>89</v>
      </c>
      <c r="T89" s="197">
        <f t="shared" si="50"/>
        <v>-0.74088793673812059</v>
      </c>
      <c r="U89" s="8">
        <v>31</v>
      </c>
      <c r="V89" s="172">
        <f t="shared" si="51"/>
        <v>-0.40177505027092114</v>
      </c>
      <c r="W89" s="28">
        <v>39</v>
      </c>
      <c r="X89" s="197">
        <f t="shared" si="52"/>
        <v>6.4505168621478107E-2</v>
      </c>
      <c r="Y89" s="8">
        <v>50</v>
      </c>
      <c r="Z89" s="172">
        <f t="shared" si="53"/>
        <v>-0.74088793673812059</v>
      </c>
      <c r="AA89" s="28">
        <v>31</v>
      </c>
      <c r="AB89" s="197">
        <f t="shared" si="54"/>
        <v>-1.6310592637145191</v>
      </c>
      <c r="AC89" s="8">
        <v>10</v>
      </c>
      <c r="AD89" s="172">
        <f t="shared" si="55"/>
        <v>-0.86805526916332043</v>
      </c>
      <c r="AE89" s="28">
        <v>28</v>
      </c>
      <c r="AF89" s="197">
        <f t="shared" si="56"/>
        <v>0.95467649559787671</v>
      </c>
      <c r="AG89" s="8">
        <v>71</v>
      </c>
      <c r="AH89" s="172">
        <f t="shared" si="57"/>
        <v>1.3785676036818759</v>
      </c>
      <c r="AI89" s="28">
        <v>81</v>
      </c>
      <c r="AJ89" s="197">
        <f t="shared" si="58"/>
        <v>-1.2071681556305198</v>
      </c>
      <c r="AK89" s="8">
        <v>20</v>
      </c>
      <c r="AL89" s="172">
        <f t="shared" si="59"/>
        <v>0.9122873847894768</v>
      </c>
      <c r="AM89" s="28">
        <v>70</v>
      </c>
      <c r="AN89" s="197">
        <f t="shared" si="60"/>
        <v>0.10689427942987803</v>
      </c>
      <c r="AO89" s="8">
        <v>51</v>
      </c>
      <c r="AP89" s="172">
        <f t="shared" si="61"/>
        <v>6.4505168621478107E-2</v>
      </c>
      <c r="AQ89" s="28">
        <v>50</v>
      </c>
      <c r="AR89" s="197">
        <f t="shared" si="62"/>
        <v>-0.35938593946252123</v>
      </c>
      <c r="AS89" s="8">
        <v>40</v>
      </c>
      <c r="AT89" s="210">
        <f t="shared" si="63"/>
        <v>-0.57133149350452084</v>
      </c>
      <c r="AU89" s="106">
        <v>35</v>
      </c>
      <c r="AV89" s="92">
        <f>'Exp_3 (Ann)'!Y89</f>
        <v>48.478260869565219</v>
      </c>
      <c r="AW89" s="79">
        <f>'Exp_3 (Ann)'!Z89</f>
        <v>23.590964304961016</v>
      </c>
    </row>
    <row r="90" spans="1:49" x14ac:dyDescent="0.2">
      <c r="A90" s="181" t="str">
        <f>'Exp_3 (All)'!A90</f>
        <v>Cactus_3_PckErr1</v>
      </c>
      <c r="B90" s="172">
        <f t="shared" si="64"/>
        <v>-1.0432519913143228</v>
      </c>
      <c r="C90" s="28">
        <v>9</v>
      </c>
      <c r="D90" s="197">
        <f t="shared" si="64"/>
        <v>-1.3584545634027225</v>
      </c>
      <c r="E90" s="9">
        <v>1</v>
      </c>
      <c r="F90" s="172">
        <f t="shared" si="43"/>
        <v>-0.92505102678117301</v>
      </c>
      <c r="G90" s="28">
        <v>12</v>
      </c>
      <c r="H90" s="197">
        <f t="shared" si="44"/>
        <v>-0.49164749015962345</v>
      </c>
      <c r="I90" s="8">
        <v>23</v>
      </c>
      <c r="J90" s="172">
        <f t="shared" si="45"/>
        <v>0.80856311970502515</v>
      </c>
      <c r="K90" s="29">
        <v>56</v>
      </c>
      <c r="L90" s="197">
        <f t="shared" si="46"/>
        <v>1.3207672993486745</v>
      </c>
      <c r="M90" s="8">
        <v>69</v>
      </c>
      <c r="N90" s="172">
        <f t="shared" si="47"/>
        <v>-1.0432519913143228</v>
      </c>
      <c r="O90" s="29">
        <v>9</v>
      </c>
      <c r="P90" s="197">
        <f t="shared" si="48"/>
        <v>1.7541708359702242</v>
      </c>
      <c r="Q90" s="8">
        <v>80</v>
      </c>
      <c r="R90" s="172">
        <f t="shared" si="49"/>
        <v>1.5177689069039244</v>
      </c>
      <c r="S90" s="28">
        <v>74</v>
      </c>
      <c r="T90" s="197">
        <f t="shared" si="50"/>
        <v>0.13875765401717588</v>
      </c>
      <c r="U90" s="8">
        <v>39</v>
      </c>
      <c r="V90" s="172">
        <f t="shared" si="51"/>
        <v>-0.60984845469277327</v>
      </c>
      <c r="W90" s="28">
        <v>20</v>
      </c>
      <c r="X90" s="197">
        <f t="shared" si="52"/>
        <v>0.17815797552822585</v>
      </c>
      <c r="Y90" s="8">
        <v>40</v>
      </c>
      <c r="Z90" s="172">
        <f t="shared" si="53"/>
        <v>0.41455990459452557</v>
      </c>
      <c r="AA90" s="28">
        <v>46</v>
      </c>
      <c r="AB90" s="197">
        <f t="shared" si="54"/>
        <v>-1.0038516698032729</v>
      </c>
      <c r="AC90" s="8">
        <v>10</v>
      </c>
      <c r="AD90" s="172">
        <f t="shared" si="55"/>
        <v>0.29635894006137575</v>
      </c>
      <c r="AE90" s="28">
        <v>43</v>
      </c>
      <c r="AF90" s="197">
        <f t="shared" si="56"/>
        <v>0.53276086912767551</v>
      </c>
      <c r="AG90" s="8">
        <v>49</v>
      </c>
      <c r="AH90" s="172">
        <f t="shared" si="57"/>
        <v>-0.21584523958227372</v>
      </c>
      <c r="AI90" s="28">
        <v>30</v>
      </c>
      <c r="AJ90" s="197">
        <f t="shared" si="58"/>
        <v>-0.60984845469277327</v>
      </c>
      <c r="AK90" s="8">
        <v>20</v>
      </c>
      <c r="AL90" s="172">
        <f t="shared" si="59"/>
        <v>0.57216119063872539</v>
      </c>
      <c r="AM90" s="28">
        <v>50</v>
      </c>
      <c r="AN90" s="197">
        <f t="shared" si="60"/>
        <v>2.1087737295696738</v>
      </c>
      <c r="AO90" s="8">
        <v>89</v>
      </c>
      <c r="AP90" s="172">
        <f t="shared" si="61"/>
        <v>-0.60984845469277327</v>
      </c>
      <c r="AQ90" s="28">
        <v>20</v>
      </c>
      <c r="AR90" s="197">
        <f t="shared" si="62"/>
        <v>-1.0432519913143228</v>
      </c>
      <c r="AS90" s="8">
        <v>9</v>
      </c>
      <c r="AT90" s="210">
        <f t="shared" si="63"/>
        <v>-0.68864909771487326</v>
      </c>
      <c r="AU90" s="106">
        <v>18</v>
      </c>
      <c r="AV90" s="92">
        <f>'Exp_3 (Ann)'!Y90</f>
        <v>35.478260869565219</v>
      </c>
      <c r="AW90" s="79">
        <f>'Exp_3 (Ann)'!Z90</f>
        <v>25.380503550448097</v>
      </c>
    </row>
    <row r="91" spans="1:49" x14ac:dyDescent="0.2">
      <c r="A91" s="181" t="str">
        <f>'Exp_3 (All)'!A91</f>
        <v>Cactus_3_PckErr3</v>
      </c>
      <c r="B91" s="172">
        <f t="shared" si="64"/>
        <v>-1.1719685655359795</v>
      </c>
      <c r="C91" s="28">
        <v>29</v>
      </c>
      <c r="D91" s="197">
        <f t="shared" si="64"/>
        <v>0.15587759246045041</v>
      </c>
      <c r="E91" s="9">
        <v>59</v>
      </c>
      <c r="F91" s="172">
        <f t="shared" si="43"/>
        <v>-0.99492241113645552</v>
      </c>
      <c r="G91" s="28">
        <v>33</v>
      </c>
      <c r="H91" s="197">
        <f t="shared" si="44"/>
        <v>-6.5430100538954566E-2</v>
      </c>
      <c r="I91" s="8">
        <v>54</v>
      </c>
      <c r="J91" s="172">
        <f t="shared" si="45"/>
        <v>0.37718528545985541</v>
      </c>
      <c r="K91" s="29">
        <v>64</v>
      </c>
      <c r="L91" s="197">
        <f t="shared" si="46"/>
        <v>1.9706006750555713</v>
      </c>
      <c r="M91" s="8">
        <v>100</v>
      </c>
      <c r="N91" s="172">
        <f t="shared" si="47"/>
        <v>-1.6145839515347895</v>
      </c>
      <c r="O91" s="29">
        <v>19</v>
      </c>
      <c r="P91" s="197">
        <f t="shared" si="48"/>
        <v>0.90832374865842735</v>
      </c>
      <c r="Q91" s="8">
        <v>76</v>
      </c>
      <c r="R91" s="172">
        <f t="shared" si="49"/>
        <v>1.0853699030579513</v>
      </c>
      <c r="S91" s="28">
        <v>80</v>
      </c>
      <c r="T91" s="197">
        <f t="shared" si="50"/>
        <v>-0.28673779353835954</v>
      </c>
      <c r="U91" s="8">
        <v>49</v>
      </c>
      <c r="V91" s="172">
        <f t="shared" si="51"/>
        <v>-0.72935317953716949</v>
      </c>
      <c r="W91" s="28">
        <v>39</v>
      </c>
      <c r="X91" s="197">
        <f t="shared" si="52"/>
        <v>1.0411083644580703</v>
      </c>
      <c r="Y91" s="8">
        <v>79</v>
      </c>
      <c r="Z91" s="172">
        <f t="shared" si="53"/>
        <v>-0.19821471633859758</v>
      </c>
      <c r="AA91" s="28">
        <v>51</v>
      </c>
      <c r="AB91" s="197">
        <f t="shared" si="54"/>
        <v>-1.5260608743350275</v>
      </c>
      <c r="AC91" s="8">
        <v>21</v>
      </c>
      <c r="AD91" s="172">
        <f t="shared" si="55"/>
        <v>-0.64083010233740756</v>
      </c>
      <c r="AE91" s="28">
        <v>41</v>
      </c>
      <c r="AF91" s="197">
        <f t="shared" si="56"/>
        <v>-1.1277070269360985</v>
      </c>
      <c r="AG91" s="8">
        <v>30</v>
      </c>
      <c r="AH91" s="172">
        <f t="shared" si="57"/>
        <v>1.5279852890567613</v>
      </c>
      <c r="AI91" s="28">
        <v>90</v>
      </c>
      <c r="AJ91" s="197">
        <f t="shared" si="58"/>
        <v>-0.68509164093728858</v>
      </c>
      <c r="AK91" s="8">
        <v>40</v>
      </c>
      <c r="AL91" s="172">
        <f t="shared" si="59"/>
        <v>0.90832374865842735</v>
      </c>
      <c r="AM91" s="28">
        <v>76</v>
      </c>
      <c r="AN91" s="197">
        <f t="shared" si="60"/>
        <v>1.2181545188575944</v>
      </c>
      <c r="AO91" s="8">
        <v>83</v>
      </c>
      <c r="AP91" s="172">
        <f t="shared" si="61"/>
        <v>0.2001391310603314</v>
      </c>
      <c r="AQ91" s="28">
        <v>60</v>
      </c>
      <c r="AR91" s="197">
        <f t="shared" si="62"/>
        <v>-0.24247625493847857</v>
      </c>
      <c r="AS91" s="8">
        <v>50</v>
      </c>
      <c r="AT91" s="210">
        <f t="shared" si="63"/>
        <v>-0.10969163913883558</v>
      </c>
      <c r="AU91" s="106">
        <v>53</v>
      </c>
      <c r="AV91" s="92">
        <f>'Exp_3 (Ann)'!Y91</f>
        <v>55.478260869565219</v>
      </c>
      <c r="AW91" s="79">
        <f>'Exp_3 (Ann)'!Z91</f>
        <v>22.592978726742423</v>
      </c>
    </row>
    <row r="92" spans="1:49" x14ac:dyDescent="0.2">
      <c r="A92" s="181" t="str">
        <f>'Exp_3 (All)'!A92</f>
        <v>Cactus_8_PckErr1</v>
      </c>
      <c r="B92" s="172">
        <f t="shared" si="64"/>
        <v>-0.58397929391856018</v>
      </c>
      <c r="C92" s="28">
        <v>11</v>
      </c>
      <c r="D92" s="197">
        <f t="shared" si="64"/>
        <v>2.3188042293323048</v>
      </c>
      <c r="E92" s="9">
        <v>70</v>
      </c>
      <c r="F92" s="172">
        <f t="shared" si="43"/>
        <v>-0.33798069025323263</v>
      </c>
      <c r="G92" s="28">
        <v>16</v>
      </c>
      <c r="H92" s="197">
        <f t="shared" si="44"/>
        <v>1.38400953540406</v>
      </c>
      <c r="I92" s="8">
        <v>51</v>
      </c>
      <c r="J92" s="172">
        <f t="shared" si="45"/>
        <v>0.84281260734033958</v>
      </c>
      <c r="K92" s="29">
        <v>40</v>
      </c>
      <c r="L92" s="197">
        <f t="shared" si="46"/>
        <v>-0.1903815280540361</v>
      </c>
      <c r="M92" s="8">
        <v>19</v>
      </c>
      <c r="N92" s="172">
        <f t="shared" si="47"/>
        <v>-0.68237873538469118</v>
      </c>
      <c r="O92" s="29">
        <v>9</v>
      </c>
      <c r="P92" s="197">
        <f t="shared" si="48"/>
        <v>-1.1251762219822807</v>
      </c>
      <c r="Q92" s="8">
        <v>0</v>
      </c>
      <c r="R92" s="172">
        <f t="shared" si="49"/>
        <v>-0.1903815280540361</v>
      </c>
      <c r="S92" s="28">
        <v>19</v>
      </c>
      <c r="T92" s="197">
        <f t="shared" si="50"/>
        <v>0.35081540000968447</v>
      </c>
      <c r="U92" s="8">
        <v>30</v>
      </c>
      <c r="V92" s="172">
        <f t="shared" si="51"/>
        <v>-0.97757705978308418</v>
      </c>
      <c r="W92" s="28">
        <v>3</v>
      </c>
      <c r="X92" s="197">
        <f t="shared" si="52"/>
        <v>-0.1411818073209706</v>
      </c>
      <c r="Y92" s="8">
        <v>20</v>
      </c>
      <c r="Z92" s="172">
        <f t="shared" si="53"/>
        <v>0.35081540000968447</v>
      </c>
      <c r="AA92" s="28">
        <v>30</v>
      </c>
      <c r="AB92" s="197">
        <f t="shared" si="54"/>
        <v>-0.68237873538469118</v>
      </c>
      <c r="AC92" s="8">
        <v>9</v>
      </c>
      <c r="AD92" s="172">
        <f t="shared" si="55"/>
        <v>-0.92837733905001874</v>
      </c>
      <c r="AE92" s="28">
        <v>4</v>
      </c>
      <c r="AF92" s="197">
        <f t="shared" si="56"/>
        <v>2.2696045085992393</v>
      </c>
      <c r="AG92" s="8">
        <v>69</v>
      </c>
      <c r="AH92" s="172">
        <f t="shared" si="57"/>
        <v>-0.73157845611775674</v>
      </c>
      <c r="AI92" s="28">
        <v>8</v>
      </c>
      <c r="AJ92" s="197">
        <f t="shared" si="58"/>
        <v>-0.68237873538469118</v>
      </c>
      <c r="AK92" s="8">
        <v>9</v>
      </c>
      <c r="AL92" s="172">
        <f t="shared" si="59"/>
        <v>-0.43638013171936363</v>
      </c>
      <c r="AM92" s="28">
        <v>14</v>
      </c>
      <c r="AN92" s="197">
        <f t="shared" si="60"/>
        <v>1.3348098146709946</v>
      </c>
      <c r="AO92" s="8">
        <v>50</v>
      </c>
      <c r="AP92" s="172">
        <f t="shared" si="61"/>
        <v>-0.73157845611775674</v>
      </c>
      <c r="AQ92" s="28">
        <v>8</v>
      </c>
      <c r="AR92" s="197">
        <f t="shared" si="62"/>
        <v>-0.68237873538469118</v>
      </c>
      <c r="AS92" s="8">
        <v>9</v>
      </c>
      <c r="AT92" s="210">
        <f t="shared" si="63"/>
        <v>0.25241595854355348</v>
      </c>
      <c r="AU92" s="106">
        <v>28</v>
      </c>
      <c r="AV92" s="92">
        <f>'Exp_3 (Ann)'!Y92</f>
        <v>22.869565217391305</v>
      </c>
      <c r="AW92" s="79">
        <f>'Exp_3 (Ann)'!Z92</f>
        <v>20.325318621736262</v>
      </c>
    </row>
    <row r="93" spans="1:49" x14ac:dyDescent="0.2">
      <c r="A93" s="181" t="str">
        <f>'Exp_3 (All)'!A93</f>
        <v>Cactus_8_PckErr3</v>
      </c>
      <c r="B93" s="172">
        <f t="shared" si="64"/>
        <v>-0.87167373821940319</v>
      </c>
      <c r="C93" s="28">
        <v>40</v>
      </c>
      <c r="D93" s="197">
        <f t="shared" si="64"/>
        <v>1.5842670192137653</v>
      </c>
      <c r="E93" s="9">
        <v>89</v>
      </c>
      <c r="F93" s="172">
        <f t="shared" si="43"/>
        <v>-1.4731286175907914</v>
      </c>
      <c r="G93" s="28">
        <v>28</v>
      </c>
      <c r="H93" s="197">
        <f t="shared" si="44"/>
        <v>0.48159974036622033</v>
      </c>
      <c r="I93" s="8">
        <v>67</v>
      </c>
      <c r="J93" s="172">
        <f t="shared" si="45"/>
        <v>0.58184222026145171</v>
      </c>
      <c r="K93" s="29">
        <v>69</v>
      </c>
      <c r="L93" s="197">
        <f t="shared" si="46"/>
        <v>1.0830546197376085</v>
      </c>
      <c r="M93" s="8">
        <v>79</v>
      </c>
      <c r="N93" s="172">
        <f t="shared" si="47"/>
        <v>-1.4230073776431758</v>
      </c>
      <c r="O93" s="29">
        <v>29</v>
      </c>
      <c r="P93" s="197">
        <f t="shared" si="48"/>
        <v>0.63196346020906735</v>
      </c>
      <c r="Q93" s="8">
        <v>70</v>
      </c>
      <c r="R93" s="172">
        <f t="shared" si="49"/>
        <v>1.0830546197376085</v>
      </c>
      <c r="S93" s="28">
        <v>79</v>
      </c>
      <c r="T93" s="197">
        <f t="shared" si="50"/>
        <v>0.13075106073291051</v>
      </c>
      <c r="U93" s="8">
        <v>60</v>
      </c>
      <c r="V93" s="172">
        <f t="shared" si="51"/>
        <v>0.63196346020906735</v>
      </c>
      <c r="W93" s="28">
        <v>70</v>
      </c>
      <c r="X93" s="197">
        <f t="shared" si="52"/>
        <v>-0.87167373821940319</v>
      </c>
      <c r="Y93" s="8">
        <v>40</v>
      </c>
      <c r="Z93" s="172">
        <f t="shared" si="53"/>
        <v>0.38135726047098895</v>
      </c>
      <c r="AA93" s="28">
        <v>65</v>
      </c>
      <c r="AB93" s="197">
        <f t="shared" si="54"/>
        <v>-1.4230073776431758</v>
      </c>
      <c r="AC93" s="8">
        <v>29</v>
      </c>
      <c r="AD93" s="172">
        <f t="shared" si="55"/>
        <v>-1.1222799379574815</v>
      </c>
      <c r="AE93" s="28">
        <v>35</v>
      </c>
      <c r="AF93" s="197">
        <f t="shared" si="56"/>
        <v>0.48159974036622033</v>
      </c>
      <c r="AG93" s="8">
        <v>67</v>
      </c>
      <c r="AH93" s="172">
        <f t="shared" si="57"/>
        <v>-0.87167373821940319</v>
      </c>
      <c r="AI93" s="28">
        <v>40</v>
      </c>
      <c r="AJ93" s="197">
        <f t="shared" si="58"/>
        <v>-1.3728861376955599</v>
      </c>
      <c r="AK93" s="8">
        <v>30</v>
      </c>
      <c r="AL93" s="172">
        <f t="shared" si="59"/>
        <v>0.63196346020906735</v>
      </c>
      <c r="AM93" s="28">
        <v>70</v>
      </c>
      <c r="AN93" s="197">
        <f t="shared" si="60"/>
        <v>1.3336608194756869</v>
      </c>
      <c r="AO93" s="8">
        <v>84</v>
      </c>
      <c r="AP93" s="172">
        <f t="shared" si="61"/>
        <v>1.1331758596852242</v>
      </c>
      <c r="AQ93" s="28">
        <v>80</v>
      </c>
      <c r="AR93" s="197">
        <f t="shared" si="62"/>
        <v>-0.37046133874324633</v>
      </c>
      <c r="AS93" s="8">
        <v>50</v>
      </c>
      <c r="AT93" s="210">
        <f t="shared" si="63"/>
        <v>-0.37046133874324633</v>
      </c>
      <c r="AU93" s="106">
        <v>50</v>
      </c>
      <c r="AV93" s="92">
        <f>'Exp_3 (Ann)'!Y93</f>
        <v>57.391304347826086</v>
      </c>
      <c r="AW93" s="79">
        <f>'Exp_3 (Ann)'!Z93</f>
        <v>19.951621329503261</v>
      </c>
    </row>
    <row r="94" spans="1:49" x14ac:dyDescent="0.2">
      <c r="A94" s="181" t="str">
        <f>'Exp_3 (All)'!A94</f>
        <v>Cactus_10_PckErr1</v>
      </c>
      <c r="B94" s="172">
        <f t="shared" si="64"/>
        <v>-1.3950126819911184</v>
      </c>
      <c r="C94" s="28">
        <v>10</v>
      </c>
      <c r="D94" s="197">
        <f t="shared" si="64"/>
        <v>1.2600114547016552</v>
      </c>
      <c r="E94" s="9">
        <v>69</v>
      </c>
      <c r="F94" s="172">
        <f t="shared" si="43"/>
        <v>-1.3050118637981429</v>
      </c>
      <c r="G94" s="28">
        <v>12</v>
      </c>
      <c r="H94" s="197">
        <f t="shared" si="44"/>
        <v>0.4050036818683892</v>
      </c>
      <c r="I94" s="8">
        <v>50</v>
      </c>
      <c r="J94" s="172">
        <f t="shared" si="45"/>
        <v>-4.5000409096487691E-2</v>
      </c>
      <c r="K94" s="29">
        <v>40</v>
      </c>
      <c r="L94" s="197">
        <f t="shared" si="46"/>
        <v>-1.4400130910876061</v>
      </c>
      <c r="M94" s="8">
        <v>9</v>
      </c>
      <c r="N94" s="172">
        <f t="shared" si="47"/>
        <v>-0.22500204548243843</v>
      </c>
      <c r="O94" s="29">
        <v>36</v>
      </c>
      <c r="P94" s="197">
        <f t="shared" si="48"/>
        <v>0.49500450006136459</v>
      </c>
      <c r="Q94" s="8">
        <v>52</v>
      </c>
      <c r="R94" s="172">
        <f t="shared" si="49"/>
        <v>1.8450167729559952</v>
      </c>
      <c r="S94" s="28">
        <v>82</v>
      </c>
      <c r="T94" s="197">
        <f t="shared" si="50"/>
        <v>-0.13500122728946307</v>
      </c>
      <c r="U94" s="8">
        <v>38</v>
      </c>
      <c r="V94" s="172">
        <f t="shared" si="51"/>
        <v>-0.99000900012272919</v>
      </c>
      <c r="W94" s="28">
        <v>19</v>
      </c>
      <c r="X94" s="197">
        <f t="shared" si="52"/>
        <v>-4.5000409096487691E-2</v>
      </c>
      <c r="Y94" s="8">
        <v>40</v>
      </c>
      <c r="Z94" s="172">
        <f t="shared" si="53"/>
        <v>1.0350094092192168</v>
      </c>
      <c r="AA94" s="28">
        <v>64</v>
      </c>
      <c r="AB94" s="197">
        <f t="shared" si="54"/>
        <v>-0.99000900012272919</v>
      </c>
      <c r="AC94" s="8">
        <v>19</v>
      </c>
      <c r="AD94" s="172">
        <f t="shared" si="55"/>
        <v>0.27000245457892613</v>
      </c>
      <c r="AE94" s="28">
        <v>47</v>
      </c>
      <c r="AF94" s="197">
        <f t="shared" si="56"/>
        <v>-0.49500450006136459</v>
      </c>
      <c r="AG94" s="8">
        <v>30</v>
      </c>
      <c r="AH94" s="172">
        <f t="shared" si="57"/>
        <v>-0.54000490915785226</v>
      </c>
      <c r="AI94" s="28">
        <v>29</v>
      </c>
      <c r="AJ94" s="197">
        <f t="shared" si="58"/>
        <v>-1.3950126819911184</v>
      </c>
      <c r="AK94" s="8">
        <v>10</v>
      </c>
      <c r="AL94" s="172">
        <f t="shared" si="59"/>
        <v>0.94500859102624146</v>
      </c>
      <c r="AM94" s="28">
        <v>62</v>
      </c>
      <c r="AN94" s="197">
        <f t="shared" si="60"/>
        <v>1.8450167729559952</v>
      </c>
      <c r="AO94" s="8">
        <v>82</v>
      </c>
      <c r="AP94" s="172">
        <f t="shared" si="61"/>
        <v>0.8100073637367784</v>
      </c>
      <c r="AQ94" s="28">
        <v>59</v>
      </c>
      <c r="AR94" s="197">
        <f t="shared" si="62"/>
        <v>0.4050036818683892</v>
      </c>
      <c r="AS94" s="8">
        <v>50</v>
      </c>
      <c r="AT94" s="210">
        <f t="shared" si="63"/>
        <v>-0.3150028636754138</v>
      </c>
      <c r="AU94" s="106">
        <v>34</v>
      </c>
      <c r="AV94" s="92">
        <f>'Exp_3 (Ann)'!Y94</f>
        <v>41</v>
      </c>
      <c r="AW94" s="79">
        <f>'Exp_3 (Ann)'!Z94</f>
        <v>22.22202020110192</v>
      </c>
    </row>
    <row r="95" spans="1:49" x14ac:dyDescent="0.2">
      <c r="A95" s="181" t="str">
        <f>'Exp_3 (All)'!A95</f>
        <v>Cactus_10_PckErr3</v>
      </c>
      <c r="B95" s="172">
        <f t="shared" si="64"/>
        <v>-1.8779232194239284</v>
      </c>
      <c r="C95" s="28">
        <v>30</v>
      </c>
      <c r="D95" s="197">
        <f t="shared" si="64"/>
        <v>0.64699593505028352</v>
      </c>
      <c r="E95" s="9">
        <v>77</v>
      </c>
      <c r="F95" s="172">
        <f t="shared" si="43"/>
        <v>-0.85721122080669365</v>
      </c>
      <c r="G95" s="28">
        <v>49</v>
      </c>
      <c r="H95" s="197">
        <f t="shared" si="44"/>
        <v>1.0230477240145279</v>
      </c>
      <c r="I95" s="8">
        <v>84</v>
      </c>
      <c r="J95" s="172">
        <f t="shared" si="45"/>
        <v>1.0230477240145279</v>
      </c>
      <c r="K95" s="29">
        <v>84</v>
      </c>
      <c r="L95" s="197">
        <f t="shared" si="46"/>
        <v>1.345377828841023</v>
      </c>
      <c r="M95" s="8">
        <v>90</v>
      </c>
      <c r="N95" s="172">
        <f t="shared" si="47"/>
        <v>-0.85721122080669365</v>
      </c>
      <c r="O95" s="29">
        <v>49</v>
      </c>
      <c r="P95" s="197">
        <f t="shared" si="48"/>
        <v>0.21722246194829006</v>
      </c>
      <c r="Q95" s="8">
        <v>69</v>
      </c>
      <c r="R95" s="172">
        <f t="shared" si="49"/>
        <v>0.53955256677478525</v>
      </c>
      <c r="S95" s="28">
        <v>75</v>
      </c>
      <c r="T95" s="197">
        <f t="shared" si="50"/>
        <v>0.75443930332578191</v>
      </c>
      <c r="U95" s="8">
        <v>79</v>
      </c>
      <c r="V95" s="172">
        <f t="shared" si="51"/>
        <v>-0.26627269529145264</v>
      </c>
      <c r="W95" s="28">
        <v>60</v>
      </c>
      <c r="X95" s="197">
        <f t="shared" si="52"/>
        <v>0.27094414608603923</v>
      </c>
      <c r="Y95" s="8">
        <v>70</v>
      </c>
      <c r="Z95" s="172">
        <f t="shared" si="53"/>
        <v>0.16350077781054087</v>
      </c>
      <c r="AA95" s="28">
        <v>68</v>
      </c>
      <c r="AB95" s="197">
        <f t="shared" si="54"/>
        <v>-1.3407063780464363</v>
      </c>
      <c r="AC95" s="8">
        <v>40</v>
      </c>
      <c r="AD95" s="172">
        <f t="shared" si="55"/>
        <v>0.32466583022378842</v>
      </c>
      <c r="AE95" s="28">
        <v>71</v>
      </c>
      <c r="AF95" s="197">
        <f t="shared" si="56"/>
        <v>0.64699593505028352</v>
      </c>
      <c r="AG95" s="8">
        <v>77</v>
      </c>
      <c r="AH95" s="172">
        <f t="shared" si="57"/>
        <v>0.21722246194829006</v>
      </c>
      <c r="AI95" s="28">
        <v>69</v>
      </c>
      <c r="AJ95" s="197">
        <f t="shared" si="58"/>
        <v>-1.9316449035616774</v>
      </c>
      <c r="AK95" s="8">
        <v>29</v>
      </c>
      <c r="AL95" s="172">
        <f t="shared" si="59"/>
        <v>0.80816098746353116</v>
      </c>
      <c r="AM95" s="28">
        <v>80</v>
      </c>
      <c r="AN95" s="197">
        <f t="shared" si="60"/>
        <v>1.0230477240145279</v>
      </c>
      <c r="AO95" s="8">
        <v>84</v>
      </c>
      <c r="AP95" s="172">
        <f t="shared" si="61"/>
        <v>0.21722246194829006</v>
      </c>
      <c r="AQ95" s="28">
        <v>69</v>
      </c>
      <c r="AR95" s="197">
        <f t="shared" si="62"/>
        <v>-1.9316449035616774</v>
      </c>
      <c r="AS95" s="8">
        <v>29</v>
      </c>
      <c r="AT95" s="210">
        <f t="shared" si="63"/>
        <v>-0.15882932701595426</v>
      </c>
      <c r="AU95" s="106">
        <v>62</v>
      </c>
      <c r="AV95" s="92">
        <f>'Exp_3 (Ann)'!Y95</f>
        <v>64.956521739130437</v>
      </c>
      <c r="AW95" s="79">
        <f>'Exp_3 (Ann)'!Z95</f>
        <v>18.614457384393862</v>
      </c>
    </row>
    <row r="96" spans="1:49" x14ac:dyDescent="0.2">
      <c r="A96" s="181" t="str">
        <f>'Exp_3 (All)'!A96</f>
        <v>Cactus_11_PckErr1</v>
      </c>
      <c r="B96" s="172">
        <f t="shared" si="64"/>
        <v>-1.5127473232579089</v>
      </c>
      <c r="C96" s="28">
        <v>18</v>
      </c>
      <c r="D96" s="197">
        <f t="shared" si="64"/>
        <v>-0.91206810724978848</v>
      </c>
      <c r="E96" s="9">
        <v>31</v>
      </c>
      <c r="F96" s="172">
        <f t="shared" si="43"/>
        <v>-0.68103763955435748</v>
      </c>
      <c r="G96" s="28">
        <v>36</v>
      </c>
      <c r="H96" s="197">
        <f t="shared" si="44"/>
        <v>-3.4152330007150698E-2</v>
      </c>
      <c r="I96" s="8">
        <v>50</v>
      </c>
      <c r="J96" s="172">
        <f t="shared" si="45"/>
        <v>1.1672061020090905</v>
      </c>
      <c r="K96" s="29">
        <v>76</v>
      </c>
      <c r="L96" s="197">
        <f t="shared" si="46"/>
        <v>-0.49621326539801269</v>
      </c>
      <c r="M96" s="8">
        <v>40</v>
      </c>
      <c r="N96" s="172">
        <f t="shared" si="47"/>
        <v>-1.4665412297188229</v>
      </c>
      <c r="O96" s="29">
        <v>19</v>
      </c>
      <c r="P96" s="197">
        <f t="shared" si="48"/>
        <v>0.5665268860009699</v>
      </c>
      <c r="Q96" s="8">
        <v>63</v>
      </c>
      <c r="R96" s="172">
        <f t="shared" si="49"/>
        <v>1.3058243826263491</v>
      </c>
      <c r="S96" s="28">
        <v>79</v>
      </c>
      <c r="T96" s="197">
        <f t="shared" si="50"/>
        <v>0.88996954077457324</v>
      </c>
      <c r="U96" s="8">
        <v>70</v>
      </c>
      <c r="V96" s="172">
        <f t="shared" si="51"/>
        <v>-1.0506863878670472</v>
      </c>
      <c r="W96" s="28">
        <v>28</v>
      </c>
      <c r="X96" s="197">
        <f t="shared" si="52"/>
        <v>1.3058243826263491</v>
      </c>
      <c r="Y96" s="8">
        <v>79</v>
      </c>
      <c r="Z96" s="172">
        <f t="shared" si="53"/>
        <v>0.42790860538371128</v>
      </c>
      <c r="AA96" s="28">
        <v>60</v>
      </c>
      <c r="AB96" s="197">
        <f t="shared" si="54"/>
        <v>-0.49621326539801269</v>
      </c>
      <c r="AC96" s="8">
        <v>40</v>
      </c>
      <c r="AD96" s="172">
        <f t="shared" si="55"/>
        <v>0.1968781376882803</v>
      </c>
      <c r="AE96" s="28">
        <v>55</v>
      </c>
      <c r="AF96" s="197">
        <f t="shared" si="56"/>
        <v>1.1672061020090905</v>
      </c>
      <c r="AG96" s="8">
        <v>76</v>
      </c>
      <c r="AH96" s="172">
        <f t="shared" si="57"/>
        <v>0.79755735369640091</v>
      </c>
      <c r="AI96" s="28">
        <v>68</v>
      </c>
      <c r="AJ96" s="197">
        <f t="shared" si="58"/>
        <v>-1.0044802943279609</v>
      </c>
      <c r="AK96" s="8">
        <v>29</v>
      </c>
      <c r="AL96" s="172">
        <f t="shared" si="59"/>
        <v>0.98238172785274569</v>
      </c>
      <c r="AM96" s="28">
        <v>72</v>
      </c>
      <c r="AN96" s="197">
        <f t="shared" si="60"/>
        <v>1.4906487567826938</v>
      </c>
      <c r="AO96" s="8">
        <v>83</v>
      </c>
      <c r="AP96" s="172">
        <f t="shared" si="61"/>
        <v>-0.95827420078887471</v>
      </c>
      <c r="AQ96" s="28">
        <v>30</v>
      </c>
      <c r="AR96" s="197">
        <f t="shared" si="62"/>
        <v>-0.95827420078887471</v>
      </c>
      <c r="AS96" s="8">
        <v>30</v>
      </c>
      <c r="AT96" s="210">
        <f t="shared" si="63"/>
        <v>-0.7272437330934437</v>
      </c>
      <c r="AU96" s="106">
        <v>35</v>
      </c>
      <c r="AV96" s="92">
        <f>'Exp_3 (Ann)'!Y96</f>
        <v>50.739130434782609</v>
      </c>
      <c r="AW96" s="79">
        <f>'Exp_3 (Ann)'!Z96</f>
        <v>21.642167156028673</v>
      </c>
    </row>
    <row r="97" spans="1:49" x14ac:dyDescent="0.2">
      <c r="A97" s="181" t="str">
        <f>'Exp_3 (All)'!A97</f>
        <v>Cactus_11_PckErr3</v>
      </c>
      <c r="B97" s="172">
        <f t="shared" si="64"/>
        <v>-1.521460430828304</v>
      </c>
      <c r="C97" s="28">
        <v>40</v>
      </c>
      <c r="D97" s="197">
        <f t="shared" si="64"/>
        <v>0.89536304490471397</v>
      </c>
      <c r="E97" s="9">
        <v>88</v>
      </c>
      <c r="F97" s="172">
        <f t="shared" si="43"/>
        <v>-1.017955540050592</v>
      </c>
      <c r="G97" s="28">
        <v>50</v>
      </c>
      <c r="H97" s="197">
        <f t="shared" si="44"/>
        <v>-0.4137496711173374</v>
      </c>
      <c r="I97" s="8">
        <v>62</v>
      </c>
      <c r="J97" s="172">
        <f t="shared" si="45"/>
        <v>0.19045619781591708</v>
      </c>
      <c r="K97" s="29">
        <v>74</v>
      </c>
      <c r="L97" s="197">
        <f t="shared" si="46"/>
        <v>1.4995689138379684</v>
      </c>
      <c r="M97" s="8">
        <v>100</v>
      </c>
      <c r="N97" s="172">
        <f t="shared" si="47"/>
        <v>-0.56480113835065104</v>
      </c>
      <c r="O97" s="29">
        <v>59</v>
      </c>
      <c r="P97" s="197">
        <f t="shared" si="48"/>
        <v>0.54290962136031551</v>
      </c>
      <c r="Q97" s="8">
        <v>81</v>
      </c>
      <c r="R97" s="172">
        <f t="shared" si="49"/>
        <v>1.2981669575268837</v>
      </c>
      <c r="S97" s="28">
        <v>96</v>
      </c>
      <c r="T97" s="197">
        <f t="shared" si="50"/>
        <v>-1.0945758495167747E-2</v>
      </c>
      <c r="U97" s="8">
        <v>70</v>
      </c>
      <c r="V97" s="172">
        <f t="shared" si="51"/>
        <v>8.9755219660374669E-2</v>
      </c>
      <c r="W97" s="28">
        <v>72</v>
      </c>
      <c r="X97" s="197">
        <f t="shared" si="52"/>
        <v>1.4995689138379684</v>
      </c>
      <c r="Y97" s="8">
        <v>100</v>
      </c>
      <c r="Z97" s="172">
        <f t="shared" si="53"/>
        <v>0.79466206674917161</v>
      </c>
      <c r="AA97" s="28">
        <v>86</v>
      </c>
      <c r="AB97" s="197">
        <f t="shared" si="54"/>
        <v>-1.9746148325282449</v>
      </c>
      <c r="AC97" s="8">
        <v>31</v>
      </c>
      <c r="AD97" s="172">
        <f t="shared" si="55"/>
        <v>-0.51445064927287987</v>
      </c>
      <c r="AE97" s="28">
        <v>60</v>
      </c>
      <c r="AF97" s="197">
        <f t="shared" si="56"/>
        <v>0.24080668689368828</v>
      </c>
      <c r="AG97" s="8">
        <v>75</v>
      </c>
      <c r="AH97" s="172">
        <f t="shared" si="57"/>
        <v>-6.1296247572938951E-2</v>
      </c>
      <c r="AI97" s="28">
        <v>69</v>
      </c>
      <c r="AJ97" s="197">
        <f t="shared" si="58"/>
        <v>-2.0249653216060159</v>
      </c>
      <c r="AK97" s="8">
        <v>30</v>
      </c>
      <c r="AL97" s="172">
        <f t="shared" si="59"/>
        <v>0.84501255582694279</v>
      </c>
      <c r="AM97" s="28">
        <v>87</v>
      </c>
      <c r="AN97" s="197">
        <f t="shared" si="60"/>
        <v>0.94571353398248514</v>
      </c>
      <c r="AO97" s="8">
        <v>89</v>
      </c>
      <c r="AP97" s="172">
        <f t="shared" si="61"/>
        <v>-1.0945758495167747E-2</v>
      </c>
      <c r="AQ97" s="28">
        <v>70</v>
      </c>
      <c r="AR97" s="197">
        <f t="shared" si="62"/>
        <v>-0.4137496711173374</v>
      </c>
      <c r="AS97" s="8">
        <v>62</v>
      </c>
      <c r="AT97" s="210">
        <f t="shared" si="63"/>
        <v>-0.31304869296179499</v>
      </c>
      <c r="AU97" s="106">
        <v>64</v>
      </c>
      <c r="AV97" s="92">
        <f>'Exp_3 (Ann)'!Y97</f>
        <v>70.217391304347828</v>
      </c>
      <c r="AW97" s="79">
        <f>'Exp_3 (Ann)'!Z97</f>
        <v>19.860780268795466</v>
      </c>
    </row>
    <row r="98" spans="1:49" x14ac:dyDescent="0.2">
      <c r="A98" s="181" t="str">
        <f>'Exp_3 (All)'!A98</f>
        <v>Cactus_12_PckErr1</v>
      </c>
      <c r="B98" s="172">
        <f t="shared" si="64"/>
        <v>-0.50419607227475627</v>
      </c>
      <c r="C98" s="28">
        <v>29</v>
      </c>
      <c r="D98" s="197">
        <f t="shared" si="64"/>
        <v>0.86269289932943127</v>
      </c>
      <c r="E98" s="9">
        <v>60</v>
      </c>
      <c r="F98" s="172">
        <f t="shared" si="43"/>
        <v>-0.90103480596629459</v>
      </c>
      <c r="G98" s="28">
        <v>20</v>
      </c>
      <c r="H98" s="197">
        <f t="shared" si="44"/>
        <v>0.90678609196182447</v>
      </c>
      <c r="I98" s="8">
        <v>61</v>
      </c>
      <c r="J98" s="172">
        <f t="shared" si="45"/>
        <v>-0.28373010911279056</v>
      </c>
      <c r="K98" s="29">
        <v>34</v>
      </c>
      <c r="L98" s="197">
        <f t="shared" si="46"/>
        <v>-1.7828986586141575</v>
      </c>
      <c r="M98" s="8">
        <v>0</v>
      </c>
      <c r="N98" s="172">
        <f t="shared" si="47"/>
        <v>-6.3264145950824802E-2</v>
      </c>
      <c r="O98" s="29">
        <v>39</v>
      </c>
      <c r="P98" s="197">
        <f t="shared" si="48"/>
        <v>0.86269289932943127</v>
      </c>
      <c r="Q98" s="8">
        <v>60</v>
      </c>
      <c r="R98" s="172">
        <f t="shared" si="49"/>
        <v>1.7886499446096875</v>
      </c>
      <c r="S98" s="28">
        <v>81</v>
      </c>
      <c r="T98" s="197">
        <f t="shared" si="50"/>
        <v>0.42176097300549986</v>
      </c>
      <c r="U98" s="8">
        <v>50</v>
      </c>
      <c r="V98" s="172">
        <f t="shared" si="51"/>
        <v>-0.90103480596629459</v>
      </c>
      <c r="W98" s="28">
        <v>20</v>
      </c>
      <c r="X98" s="197">
        <f t="shared" si="52"/>
        <v>0.81859970669703819</v>
      </c>
      <c r="Y98" s="8">
        <v>59</v>
      </c>
      <c r="Z98" s="172">
        <f t="shared" si="53"/>
        <v>-6.3264145950824802E-2</v>
      </c>
      <c r="AA98" s="28">
        <v>39</v>
      </c>
      <c r="AB98" s="197">
        <f t="shared" si="54"/>
        <v>-0.94512799859868779</v>
      </c>
      <c r="AC98" s="8">
        <v>19</v>
      </c>
      <c r="AD98" s="172">
        <f t="shared" si="55"/>
        <v>-1.0333143838634742</v>
      </c>
      <c r="AE98" s="28">
        <v>17</v>
      </c>
      <c r="AF98" s="197">
        <f t="shared" si="56"/>
        <v>0.37766778037310667</v>
      </c>
      <c r="AG98" s="8">
        <v>49</v>
      </c>
      <c r="AH98" s="172">
        <f t="shared" si="57"/>
        <v>6.901543194635465E-2</v>
      </c>
      <c r="AI98" s="28">
        <v>42</v>
      </c>
      <c r="AJ98" s="197">
        <f t="shared" si="58"/>
        <v>-1.3419667322902262</v>
      </c>
      <c r="AK98" s="8">
        <v>10</v>
      </c>
      <c r="AL98" s="172">
        <f t="shared" si="59"/>
        <v>1.1272520551237901</v>
      </c>
      <c r="AM98" s="28">
        <v>66</v>
      </c>
      <c r="AN98" s="197">
        <f t="shared" si="60"/>
        <v>1.5681839814477216</v>
      </c>
      <c r="AO98" s="8">
        <v>76</v>
      </c>
      <c r="AP98" s="172">
        <f t="shared" si="61"/>
        <v>-1.5624326954521919</v>
      </c>
      <c r="AQ98" s="28">
        <v>5</v>
      </c>
      <c r="AR98" s="197">
        <f t="shared" si="62"/>
        <v>-6.3264145950824802E-2</v>
      </c>
      <c r="AS98" s="8">
        <v>39</v>
      </c>
      <c r="AT98" s="210">
        <f t="shared" si="63"/>
        <v>0.64222693616746562</v>
      </c>
      <c r="AU98" s="106">
        <v>55</v>
      </c>
      <c r="AV98" s="92">
        <f>'Exp_3 (Ann)'!Y98</f>
        <v>40.434782608695649</v>
      </c>
      <c r="AW98" s="79">
        <f>'Exp_3 (Ann)'!Z98</f>
        <v>22.679237775704816</v>
      </c>
    </row>
    <row r="99" spans="1:49" x14ac:dyDescent="0.2">
      <c r="A99" s="181" t="str">
        <f>'Exp_3 (All)'!A99</f>
        <v>Cactus_12_PckErr3</v>
      </c>
      <c r="B99" s="172">
        <f t="shared" si="64"/>
        <v>-2.5641358441391553</v>
      </c>
      <c r="C99" s="28">
        <v>9</v>
      </c>
      <c r="D99" s="197">
        <f t="shared" si="64"/>
        <v>0.60656976958130526</v>
      </c>
      <c r="E99" s="9">
        <v>74</v>
      </c>
      <c r="F99" s="172">
        <f t="shared" si="43"/>
        <v>-0.61293238954194873</v>
      </c>
      <c r="G99" s="28">
        <v>49</v>
      </c>
      <c r="H99" s="197">
        <f t="shared" si="44"/>
        <v>-0.17391161225757726</v>
      </c>
      <c r="I99" s="8">
        <v>58</v>
      </c>
      <c r="J99" s="172">
        <f t="shared" si="45"/>
        <v>0.70412994231116566</v>
      </c>
      <c r="K99" s="29">
        <v>76</v>
      </c>
      <c r="L99" s="197">
        <f t="shared" si="46"/>
        <v>1.8748520150694896</v>
      </c>
      <c r="M99" s="8">
        <v>100</v>
      </c>
      <c r="N99" s="172">
        <f t="shared" si="47"/>
        <v>-7.6351439527716947E-2</v>
      </c>
      <c r="O99" s="29">
        <v>60</v>
      </c>
      <c r="P99" s="197">
        <f t="shared" si="48"/>
        <v>0.60656976958130526</v>
      </c>
      <c r="Q99" s="8">
        <v>74</v>
      </c>
      <c r="R99" s="172">
        <f t="shared" si="49"/>
        <v>1.4358312377851181</v>
      </c>
      <c r="S99" s="28">
        <v>91</v>
      </c>
      <c r="T99" s="197">
        <f t="shared" si="50"/>
        <v>0.41144942412158469</v>
      </c>
      <c r="U99" s="8">
        <v>70</v>
      </c>
      <c r="V99" s="172">
        <f t="shared" si="51"/>
        <v>-1.4909739441106915</v>
      </c>
      <c r="W99" s="28">
        <v>31</v>
      </c>
      <c r="X99" s="197">
        <f t="shared" si="52"/>
        <v>0.85047020140595608</v>
      </c>
      <c r="Y99" s="8">
        <v>79</v>
      </c>
      <c r="Z99" s="172">
        <f t="shared" si="53"/>
        <v>0.26510916502679421</v>
      </c>
      <c r="AA99" s="28">
        <v>67</v>
      </c>
      <c r="AB99" s="197">
        <f t="shared" si="54"/>
        <v>-1.4909739441106915</v>
      </c>
      <c r="AC99" s="8">
        <v>31</v>
      </c>
      <c r="AD99" s="172">
        <f t="shared" si="55"/>
        <v>-0.90561290773152969</v>
      </c>
      <c r="AE99" s="28">
        <v>43</v>
      </c>
      <c r="AF99" s="197">
        <f t="shared" si="56"/>
        <v>0.50900959685144498</v>
      </c>
      <c r="AG99" s="8">
        <v>72</v>
      </c>
      <c r="AH99" s="172">
        <f t="shared" si="57"/>
        <v>0.46022951048651484</v>
      </c>
      <c r="AI99" s="28">
        <v>71</v>
      </c>
      <c r="AJ99" s="197">
        <f t="shared" si="58"/>
        <v>-1.1007332531912504</v>
      </c>
      <c r="AK99" s="8">
        <v>39</v>
      </c>
      <c r="AL99" s="172">
        <f t="shared" si="59"/>
        <v>0.26510916502679421</v>
      </c>
      <c r="AM99" s="28">
        <v>67</v>
      </c>
      <c r="AN99" s="197">
        <f t="shared" si="60"/>
        <v>0.3626693377566545</v>
      </c>
      <c r="AO99" s="8">
        <v>69</v>
      </c>
      <c r="AP99" s="172">
        <f t="shared" si="61"/>
        <v>-7.6351439527716947E-2</v>
      </c>
      <c r="AQ99" s="28">
        <v>60</v>
      </c>
      <c r="AR99" s="197">
        <f t="shared" si="62"/>
        <v>-0.12513152589264709</v>
      </c>
      <c r="AS99" s="8">
        <v>59</v>
      </c>
      <c r="AT99" s="210">
        <f t="shared" si="63"/>
        <v>0.26510916502679421</v>
      </c>
      <c r="AU99" s="106">
        <v>67</v>
      </c>
      <c r="AV99" s="92">
        <f>'Exp_3 (Ann)'!Y99</f>
        <v>61.565217391304351</v>
      </c>
      <c r="AW99" s="79">
        <f>'Exp_3 (Ann)'!Z99</f>
        <v>20.500168706526473</v>
      </c>
    </row>
    <row r="100" spans="1:49" x14ac:dyDescent="0.2">
      <c r="A100" s="181" t="str">
        <f>'Exp_3 (All)'!A100</f>
        <v>Cactus_14_PckErr1</v>
      </c>
      <c r="B100" s="172">
        <f t="shared" si="64"/>
        <v>-1.9486226061495071</v>
      </c>
      <c r="C100" s="28">
        <v>20</v>
      </c>
      <c r="D100" s="197">
        <f t="shared" si="64"/>
        <v>0.95108708359170058</v>
      </c>
      <c r="E100" s="9">
        <v>77</v>
      </c>
      <c r="F100" s="172">
        <f t="shared" ref="F100:F131" si="65">(G100-$AV100)/$AW100</f>
        <v>-0.6768201106489774</v>
      </c>
      <c r="G100" s="28">
        <v>45</v>
      </c>
      <c r="H100" s="197">
        <f t="shared" ref="H100:H131" si="66">(I100-$AV100)/$AW100</f>
        <v>1.1545754828717854</v>
      </c>
      <c r="I100" s="8">
        <v>81</v>
      </c>
      <c r="J100" s="172">
        <f t="shared" ref="J100:J131" si="67">(K100-$AV100)/$AW100</f>
        <v>1.6124243812519761</v>
      </c>
      <c r="K100" s="29">
        <v>90</v>
      </c>
      <c r="L100" s="197">
        <f t="shared" ref="L100:L131" si="68">(M100-$AV100)/$AW100</f>
        <v>3.5389286831319242E-2</v>
      </c>
      <c r="M100" s="8">
        <v>59</v>
      </c>
      <c r="N100" s="172">
        <f t="shared" ref="N100:N131" si="69">(O100-$AV100)/$AW100</f>
        <v>-1.4399016079492952</v>
      </c>
      <c r="O100" s="29">
        <v>30</v>
      </c>
      <c r="P100" s="197">
        <f t="shared" ref="P100:P131" si="70">(Q100-$AV100)/$AW100</f>
        <v>0.79847078413163708</v>
      </c>
      <c r="Q100" s="8">
        <v>74</v>
      </c>
      <c r="R100" s="172">
        <f t="shared" ref="R100:R131" si="71">(S100-$AV100)/$AW100</f>
        <v>1.052831283231743</v>
      </c>
      <c r="S100" s="28">
        <v>79</v>
      </c>
      <c r="T100" s="197">
        <f t="shared" ref="T100:T131" si="72">(U100-$AV100)/$AW100</f>
        <v>-0.47333171136889263</v>
      </c>
      <c r="U100" s="8">
        <v>49</v>
      </c>
      <c r="V100" s="172">
        <f t="shared" ref="V100:V131" si="73">(W100-$AV100)/$AW100</f>
        <v>8.6261386651340435E-2</v>
      </c>
      <c r="W100" s="28">
        <v>60</v>
      </c>
      <c r="X100" s="197">
        <f t="shared" ref="X100:X131" si="74">(Y100-$AV100)/$AW100</f>
        <v>0.5949823848515523</v>
      </c>
      <c r="Y100" s="8">
        <v>70</v>
      </c>
      <c r="Z100" s="172">
        <f t="shared" ref="Z100:Z131" si="75">(AA100-$AV100)/$AW100</f>
        <v>0.44236608539148875</v>
      </c>
      <c r="AA100" s="28">
        <v>67</v>
      </c>
      <c r="AB100" s="197">
        <f t="shared" ref="AB100:AB131" si="76">(AC100-$AV100)/$AW100</f>
        <v>-1.4399016079492952</v>
      </c>
      <c r="AC100" s="8">
        <v>30</v>
      </c>
      <c r="AD100" s="172">
        <f t="shared" ref="AD100:AD131" si="77">(AE100-$AV100)/$AW100</f>
        <v>-0.26984331208880785</v>
      </c>
      <c r="AE100" s="28">
        <v>53</v>
      </c>
      <c r="AF100" s="197">
        <f t="shared" ref="AF100:AF131" si="78">(AG100-$AV100)/$AW100</f>
        <v>8.6261386651340435E-2</v>
      </c>
      <c r="AG100" s="8">
        <v>60</v>
      </c>
      <c r="AH100" s="172">
        <f t="shared" ref="AH100:AH131" si="79">(AI100-$AV100)/$AW100</f>
        <v>-0.47333171136889263</v>
      </c>
      <c r="AI100" s="28">
        <v>49</v>
      </c>
      <c r="AJ100" s="197">
        <f t="shared" ref="AJ100:AJ131" si="80">(AK100-$AV100)/$AW100</f>
        <v>-0.93118060974908334</v>
      </c>
      <c r="AK100" s="8">
        <v>40</v>
      </c>
      <c r="AL100" s="172">
        <f t="shared" ref="AL100:AL131" si="81">(AM100-$AV100)/$AW100</f>
        <v>0.79847078413163708</v>
      </c>
      <c r="AM100" s="28">
        <v>74</v>
      </c>
      <c r="AN100" s="197">
        <f t="shared" ref="AN100:AN131" si="82">(AO100-$AV100)/$AW100</f>
        <v>1.3071917823318489</v>
      </c>
      <c r="AO100" s="8">
        <v>84</v>
      </c>
      <c r="AP100" s="172">
        <f t="shared" ref="AP100:AP131" si="83">(AQ100-$AV100)/$AW100</f>
        <v>-1.4907737077693164</v>
      </c>
      <c r="AQ100" s="28">
        <v>29</v>
      </c>
      <c r="AR100" s="197">
        <f t="shared" ref="AR100:AR131" si="84">(AS100-$AV100)/$AW100</f>
        <v>0.5949823848515523</v>
      </c>
      <c r="AS100" s="8">
        <v>70</v>
      </c>
      <c r="AT100" s="210">
        <f t="shared" ref="AT100:AT131" si="85">(AU100-$AV100)/$AW100</f>
        <v>-0.37158751172885024</v>
      </c>
      <c r="AU100" s="106">
        <v>51</v>
      </c>
      <c r="AV100" s="92">
        <f>'Exp_3 (Ann)'!Y100</f>
        <v>58.304347826086953</v>
      </c>
      <c r="AW100" s="79">
        <f>'Exp_3 (Ann)'!Z100</f>
        <v>19.657140230850874</v>
      </c>
    </row>
    <row r="101" spans="1:49" x14ac:dyDescent="0.2">
      <c r="A101" s="181" t="str">
        <f>'Exp_3 (All)'!A101</f>
        <v>Cactus_14_PckErr3</v>
      </c>
      <c r="B101" s="172">
        <f t="shared" si="64"/>
        <v>-1.2641616987837536</v>
      </c>
      <c r="C101" s="28">
        <v>50</v>
      </c>
      <c r="D101" s="197">
        <f t="shared" si="64"/>
        <v>0.97674150522598346</v>
      </c>
      <c r="E101" s="9">
        <v>90</v>
      </c>
      <c r="F101" s="172">
        <f t="shared" si="65"/>
        <v>-1.2641616987837536</v>
      </c>
      <c r="G101" s="28">
        <v>50</v>
      </c>
      <c r="H101" s="197">
        <f t="shared" si="66"/>
        <v>-0.53586815748058914</v>
      </c>
      <c r="I101" s="8">
        <v>63</v>
      </c>
      <c r="J101" s="172">
        <f t="shared" si="67"/>
        <v>0.7526511848250097</v>
      </c>
      <c r="K101" s="29">
        <v>86</v>
      </c>
      <c r="L101" s="197">
        <f t="shared" si="68"/>
        <v>1.5369673062284177</v>
      </c>
      <c r="M101" s="8">
        <v>100</v>
      </c>
      <c r="N101" s="172">
        <f t="shared" si="69"/>
        <v>-1.7683649196859446</v>
      </c>
      <c r="O101" s="29">
        <v>41</v>
      </c>
      <c r="P101" s="197">
        <f t="shared" si="70"/>
        <v>0.58458344452427946</v>
      </c>
      <c r="Q101" s="8">
        <v>83</v>
      </c>
      <c r="R101" s="172">
        <f t="shared" si="71"/>
        <v>0.24844796392281887</v>
      </c>
      <c r="S101" s="28">
        <v>77</v>
      </c>
      <c r="T101" s="197">
        <f t="shared" si="72"/>
        <v>-0.70393589778131938</v>
      </c>
      <c r="U101" s="8">
        <v>60</v>
      </c>
      <c r="V101" s="172">
        <f t="shared" si="73"/>
        <v>-0.1437100967788851</v>
      </c>
      <c r="W101" s="28">
        <v>70</v>
      </c>
      <c r="X101" s="197">
        <f t="shared" si="74"/>
        <v>1.5369673062284177</v>
      </c>
      <c r="Y101" s="8">
        <v>100</v>
      </c>
      <c r="Z101" s="172">
        <f t="shared" si="75"/>
        <v>-0.19973267687912852</v>
      </c>
      <c r="AA101" s="28">
        <v>69</v>
      </c>
      <c r="AB101" s="197">
        <f t="shared" si="76"/>
        <v>-1.824387499786188</v>
      </c>
      <c r="AC101" s="8">
        <v>40</v>
      </c>
      <c r="AD101" s="172">
        <f t="shared" si="77"/>
        <v>0.19242538382257546</v>
      </c>
      <c r="AE101" s="28">
        <v>76</v>
      </c>
      <c r="AF101" s="197">
        <f t="shared" si="78"/>
        <v>-0.1437100967788851</v>
      </c>
      <c r="AG101" s="8">
        <v>70</v>
      </c>
      <c r="AH101" s="172">
        <f t="shared" si="79"/>
        <v>0.41651570422354917</v>
      </c>
      <c r="AI101" s="28">
        <v>80</v>
      </c>
      <c r="AJ101" s="197">
        <f t="shared" si="80"/>
        <v>-1.320184278883997</v>
      </c>
      <c r="AK101" s="8">
        <v>49</v>
      </c>
      <c r="AL101" s="172">
        <f t="shared" si="81"/>
        <v>1.3128769858274441</v>
      </c>
      <c r="AM101" s="28">
        <v>96</v>
      </c>
      <c r="AN101" s="197">
        <f t="shared" si="82"/>
        <v>0.92071892512574005</v>
      </c>
      <c r="AO101" s="8">
        <v>89</v>
      </c>
      <c r="AP101" s="172">
        <f t="shared" si="83"/>
        <v>0.36049312412330575</v>
      </c>
      <c r="AQ101" s="28">
        <v>79</v>
      </c>
      <c r="AR101" s="197">
        <f t="shared" si="84"/>
        <v>-8.7687516678641678E-2</v>
      </c>
      <c r="AS101" s="8">
        <v>71</v>
      </c>
      <c r="AT101" s="210">
        <f t="shared" si="85"/>
        <v>0.41651570422354917</v>
      </c>
      <c r="AU101" s="106">
        <v>80</v>
      </c>
      <c r="AV101" s="92">
        <f>'Exp_3 (Ann)'!Y101</f>
        <v>72.565217391304344</v>
      </c>
      <c r="AW101" s="79">
        <f>'Exp_3 (Ann)'!Z101</f>
        <v>17.84994547217676</v>
      </c>
    </row>
    <row r="102" spans="1:49" x14ac:dyDescent="0.2">
      <c r="A102" s="181" t="str">
        <f>'Exp_3 (All)'!A102</f>
        <v>Cactus_15_PckErr1</v>
      </c>
      <c r="B102" s="172">
        <f t="shared" si="64"/>
        <v>-2.6120196407283447</v>
      </c>
      <c r="C102" s="28">
        <v>10</v>
      </c>
      <c r="D102" s="197">
        <f t="shared" si="64"/>
        <v>-0.24576990054993153</v>
      </c>
      <c r="E102" s="9">
        <v>64</v>
      </c>
      <c r="F102" s="172">
        <f t="shared" si="65"/>
        <v>-0.4210476590816658</v>
      </c>
      <c r="G102" s="28">
        <v>60</v>
      </c>
      <c r="H102" s="197">
        <f t="shared" si="66"/>
        <v>-2.6672702385263643E-2</v>
      </c>
      <c r="I102" s="8">
        <v>69</v>
      </c>
      <c r="J102" s="172">
        <f t="shared" si="67"/>
        <v>1.3317299262356772</v>
      </c>
      <c r="K102" s="29">
        <v>100</v>
      </c>
      <c r="L102" s="197">
        <f t="shared" si="68"/>
        <v>1.3317299262356772</v>
      </c>
      <c r="M102" s="8">
        <v>100</v>
      </c>
      <c r="N102" s="172">
        <f t="shared" si="69"/>
        <v>-0.46486709871459941</v>
      </c>
      <c r="O102" s="29">
        <v>59</v>
      </c>
      <c r="P102" s="197">
        <f t="shared" si="70"/>
        <v>0.19242449577940424</v>
      </c>
      <c r="Q102" s="8">
        <v>74</v>
      </c>
      <c r="R102" s="172">
        <f t="shared" si="71"/>
        <v>0.89353552990634144</v>
      </c>
      <c r="S102" s="28">
        <v>90</v>
      </c>
      <c r="T102" s="197">
        <f t="shared" si="72"/>
        <v>-0.4210476590816658</v>
      </c>
      <c r="U102" s="8">
        <v>60</v>
      </c>
      <c r="V102" s="172">
        <f t="shared" si="73"/>
        <v>-1.7356308480696732</v>
      </c>
      <c r="W102" s="28">
        <v>30</v>
      </c>
      <c r="X102" s="197">
        <f t="shared" si="74"/>
        <v>1.3317299262356772</v>
      </c>
      <c r="Y102" s="8">
        <v>100</v>
      </c>
      <c r="Z102" s="172">
        <f t="shared" si="75"/>
        <v>-1.4727142102720716</v>
      </c>
      <c r="AA102" s="28">
        <v>36</v>
      </c>
      <c r="AB102" s="197">
        <f t="shared" si="76"/>
        <v>-0.4210476590816658</v>
      </c>
      <c r="AC102" s="8">
        <v>60</v>
      </c>
      <c r="AD102" s="172">
        <f t="shared" si="77"/>
        <v>0.14860505614647065</v>
      </c>
      <c r="AE102" s="28">
        <v>73</v>
      </c>
      <c r="AF102" s="197">
        <f t="shared" si="78"/>
        <v>0.45534113357700567</v>
      </c>
      <c r="AG102" s="8">
        <v>80</v>
      </c>
      <c r="AH102" s="172">
        <f t="shared" si="79"/>
        <v>-0.46486709871459941</v>
      </c>
      <c r="AI102" s="28">
        <v>59</v>
      </c>
      <c r="AJ102" s="197">
        <f t="shared" si="80"/>
        <v>-2.6672702385263643E-2</v>
      </c>
      <c r="AK102" s="8">
        <v>69</v>
      </c>
      <c r="AL102" s="172">
        <f t="shared" si="81"/>
        <v>0.89353552990634144</v>
      </c>
      <c r="AM102" s="28">
        <v>90</v>
      </c>
      <c r="AN102" s="197">
        <f t="shared" si="82"/>
        <v>0.98117440917220855</v>
      </c>
      <c r="AO102" s="8">
        <v>92</v>
      </c>
      <c r="AP102" s="172">
        <f t="shared" si="83"/>
        <v>0.89353552990634144</v>
      </c>
      <c r="AQ102" s="28">
        <v>90</v>
      </c>
      <c r="AR102" s="197">
        <f t="shared" si="84"/>
        <v>1.7146737247669932E-2</v>
      </c>
      <c r="AS102" s="8">
        <v>70</v>
      </c>
      <c r="AT102" s="210">
        <f t="shared" si="85"/>
        <v>-0.15813102128406437</v>
      </c>
      <c r="AU102" s="106">
        <v>66</v>
      </c>
      <c r="AV102" s="92">
        <f>'Exp_3 (Ann)'!Y102</f>
        <v>69.608695652173907</v>
      </c>
      <c r="AW102" s="79">
        <f>'Exp_3 (Ann)'!Z102</f>
        <v>22.820921681719213</v>
      </c>
    </row>
    <row r="103" spans="1:49" x14ac:dyDescent="0.2">
      <c r="A103" s="181" t="str">
        <f>'Exp_3 (All)'!A103</f>
        <v>Cactus_15_PckErr3</v>
      </c>
      <c r="B103" s="172">
        <f t="shared" si="64"/>
        <v>-2.6094772049500836</v>
      </c>
      <c r="C103" s="28">
        <v>39</v>
      </c>
      <c r="D103" s="197">
        <f t="shared" si="64"/>
        <v>0.46206709975062887</v>
      </c>
      <c r="E103" s="9">
        <v>89</v>
      </c>
      <c r="F103" s="172">
        <f t="shared" si="65"/>
        <v>-0.58225796384761341</v>
      </c>
      <c r="G103" s="28">
        <v>72</v>
      </c>
      <c r="H103" s="197">
        <f t="shared" si="66"/>
        <v>0.52349798584464313</v>
      </c>
      <c r="I103" s="8">
        <v>90</v>
      </c>
      <c r="J103" s="172">
        <f t="shared" si="67"/>
        <v>1.1378068467847857</v>
      </c>
      <c r="K103" s="29">
        <v>100</v>
      </c>
      <c r="L103" s="197">
        <f t="shared" si="68"/>
        <v>1.1378068467847857</v>
      </c>
      <c r="M103" s="8">
        <v>100</v>
      </c>
      <c r="N103" s="172">
        <f t="shared" si="69"/>
        <v>-0.70511973603564193</v>
      </c>
      <c r="O103" s="29">
        <v>70</v>
      </c>
      <c r="P103" s="197">
        <f t="shared" si="70"/>
        <v>-0.15224176118951366</v>
      </c>
      <c r="Q103" s="8">
        <v>79</v>
      </c>
      <c r="R103" s="172">
        <f t="shared" si="71"/>
        <v>1.1378068467847857</v>
      </c>
      <c r="S103" s="28">
        <v>100</v>
      </c>
      <c r="T103" s="197">
        <f t="shared" si="72"/>
        <v>0.46206709975062887</v>
      </c>
      <c r="U103" s="8">
        <v>89</v>
      </c>
      <c r="V103" s="172">
        <f t="shared" si="73"/>
        <v>-0.70511973603564193</v>
      </c>
      <c r="W103" s="28">
        <v>70</v>
      </c>
      <c r="X103" s="197">
        <f t="shared" si="74"/>
        <v>1.1378068467847857</v>
      </c>
      <c r="Y103" s="8">
        <v>100</v>
      </c>
      <c r="Z103" s="172">
        <f t="shared" si="75"/>
        <v>-0.76655062212965619</v>
      </c>
      <c r="AA103" s="28">
        <v>69</v>
      </c>
      <c r="AB103" s="197">
        <f t="shared" si="76"/>
        <v>-1.3808594830697987</v>
      </c>
      <c r="AC103" s="8">
        <v>59</v>
      </c>
      <c r="AD103" s="172">
        <f t="shared" si="77"/>
        <v>-0.58225796384761341</v>
      </c>
      <c r="AE103" s="28">
        <v>72</v>
      </c>
      <c r="AF103" s="197">
        <f t="shared" si="78"/>
        <v>-9.0810875095499413E-2</v>
      </c>
      <c r="AG103" s="8">
        <v>80</v>
      </c>
      <c r="AH103" s="172">
        <f t="shared" si="79"/>
        <v>0.83065241631471443</v>
      </c>
      <c r="AI103" s="28">
        <v>95</v>
      </c>
      <c r="AJ103" s="197">
        <f t="shared" si="80"/>
        <v>-1.3808594830697987</v>
      </c>
      <c r="AK103" s="8">
        <v>59</v>
      </c>
      <c r="AL103" s="172">
        <f t="shared" si="81"/>
        <v>-0.27510353337754218</v>
      </c>
      <c r="AM103" s="28">
        <v>77</v>
      </c>
      <c r="AN103" s="197">
        <f t="shared" si="82"/>
        <v>1.1378068467847857</v>
      </c>
      <c r="AO103" s="8">
        <v>100</v>
      </c>
      <c r="AP103" s="172">
        <f t="shared" si="83"/>
        <v>-0.15224176118951366</v>
      </c>
      <c r="AQ103" s="28">
        <v>79</v>
      </c>
      <c r="AR103" s="197">
        <f t="shared" si="84"/>
        <v>0.46206709975062887</v>
      </c>
      <c r="AS103" s="8">
        <v>89</v>
      </c>
      <c r="AT103" s="210">
        <f t="shared" si="85"/>
        <v>0.95351418850274294</v>
      </c>
      <c r="AU103" s="106">
        <v>97</v>
      </c>
      <c r="AV103" s="92">
        <f>'Exp_3 (Ann)'!Y103</f>
        <v>81.478260869565219</v>
      </c>
      <c r="AW103" s="79">
        <f>'Exp_3 (Ann)'!Z103</f>
        <v>16.278456385434406</v>
      </c>
    </row>
    <row r="104" spans="1:49" x14ac:dyDescent="0.2">
      <c r="A104" s="181" t="str">
        <f>'Exp_3 (All)'!A104</f>
        <v>Basketball_0</v>
      </c>
      <c r="B104" s="172">
        <f t="shared" si="64"/>
        <v>-0.20851441405707477</v>
      </c>
      <c r="C104" s="28">
        <v>0</v>
      </c>
      <c r="D104" s="197">
        <f t="shared" si="64"/>
        <v>-0.20851441405707477</v>
      </c>
      <c r="E104" s="9">
        <v>0</v>
      </c>
      <c r="F104" s="172">
        <f t="shared" si="65"/>
        <v>-0.20851441405707477</v>
      </c>
      <c r="G104" s="28">
        <v>0</v>
      </c>
      <c r="H104" s="197">
        <f t="shared" si="66"/>
        <v>-0.20851441405707477</v>
      </c>
      <c r="I104" s="8">
        <v>0</v>
      </c>
      <c r="J104" s="172">
        <f t="shared" si="67"/>
        <v>-0.20851441405707477</v>
      </c>
      <c r="K104" s="29">
        <v>0</v>
      </c>
      <c r="L104" s="197">
        <f t="shared" si="68"/>
        <v>-0.20851441405707477</v>
      </c>
      <c r="M104" s="8">
        <v>0</v>
      </c>
      <c r="N104" s="172">
        <f t="shared" si="69"/>
        <v>-0.20851441405707477</v>
      </c>
      <c r="O104" s="29">
        <v>0</v>
      </c>
      <c r="P104" s="197">
        <f t="shared" si="70"/>
        <v>-0.20851441405707477</v>
      </c>
      <c r="Q104" s="8">
        <v>0</v>
      </c>
      <c r="R104" s="172">
        <f t="shared" si="71"/>
        <v>-0.20851441405707477</v>
      </c>
      <c r="S104" s="28">
        <v>0</v>
      </c>
      <c r="T104" s="197">
        <f t="shared" si="72"/>
        <v>-0.20851441405707477</v>
      </c>
      <c r="U104" s="8">
        <v>0</v>
      </c>
      <c r="V104" s="172">
        <f t="shared" si="73"/>
        <v>-0.20851441405707477</v>
      </c>
      <c r="W104" s="28">
        <v>0</v>
      </c>
      <c r="X104" s="197">
        <f t="shared" si="74"/>
        <v>-0.20851441405707477</v>
      </c>
      <c r="Y104" s="8">
        <v>0</v>
      </c>
      <c r="Z104" s="172">
        <f t="shared" si="75"/>
        <v>-0.20851441405707477</v>
      </c>
      <c r="AA104" s="28">
        <v>0</v>
      </c>
      <c r="AB104" s="197">
        <f t="shared" si="76"/>
        <v>-0.20851441405707477</v>
      </c>
      <c r="AC104" s="8">
        <v>0</v>
      </c>
      <c r="AD104" s="172">
        <f t="shared" si="77"/>
        <v>-0.20851441405707477</v>
      </c>
      <c r="AE104" s="28">
        <v>0</v>
      </c>
      <c r="AF104" s="197">
        <f t="shared" si="78"/>
        <v>-0.20851441405707477</v>
      </c>
      <c r="AG104" s="8">
        <v>0</v>
      </c>
      <c r="AH104" s="172">
        <f t="shared" si="79"/>
        <v>-0.20851441405707477</v>
      </c>
      <c r="AI104" s="28">
        <v>0</v>
      </c>
      <c r="AJ104" s="197">
        <f t="shared" si="80"/>
        <v>-0.20851441405707477</v>
      </c>
      <c r="AK104" s="8">
        <v>0</v>
      </c>
      <c r="AL104" s="172">
        <f t="shared" si="81"/>
        <v>-0.20851441405707477</v>
      </c>
      <c r="AM104" s="28">
        <v>0</v>
      </c>
      <c r="AN104" s="197">
        <f t="shared" si="82"/>
        <v>-0.20851441405707477</v>
      </c>
      <c r="AO104" s="8">
        <v>0</v>
      </c>
      <c r="AP104" s="172">
        <f t="shared" si="83"/>
        <v>-0.20851441405707477</v>
      </c>
      <c r="AQ104" s="28">
        <v>0</v>
      </c>
      <c r="AR104" s="197">
        <f t="shared" si="84"/>
        <v>4.5873171092556451</v>
      </c>
      <c r="AS104" s="8">
        <v>19</v>
      </c>
      <c r="AT104" s="210">
        <f t="shared" si="85"/>
        <v>-0.20851441405707477</v>
      </c>
      <c r="AU104" s="106">
        <v>0</v>
      </c>
      <c r="AV104" s="92">
        <f>'Exp_3 (Ann)'!Y104</f>
        <v>0.82608695652173914</v>
      </c>
      <c r="AW104" s="79">
        <f>'Exp_3 (Ann)'!Z104</f>
        <v>3.9617738670844203</v>
      </c>
    </row>
    <row r="105" spans="1:49" x14ac:dyDescent="0.2">
      <c r="A105" s="181" t="str">
        <f>'Exp_3 (All)'!A105</f>
        <v>Basketball_3</v>
      </c>
      <c r="B105" s="172">
        <f t="shared" si="64"/>
        <v>-1.107748207368215</v>
      </c>
      <c r="C105" s="28">
        <v>0</v>
      </c>
      <c r="D105" s="197">
        <f t="shared" si="64"/>
        <v>-1.107748207368215</v>
      </c>
      <c r="E105" s="9">
        <v>0</v>
      </c>
      <c r="F105" s="172">
        <f t="shared" si="65"/>
        <v>0.61608188528868246</v>
      </c>
      <c r="G105" s="28">
        <v>50</v>
      </c>
      <c r="H105" s="197">
        <f t="shared" si="66"/>
        <v>-0.52164597586486983</v>
      </c>
      <c r="I105" s="8">
        <v>17</v>
      </c>
      <c r="J105" s="172">
        <f t="shared" si="67"/>
        <v>0.96084790382006202</v>
      </c>
      <c r="K105" s="29">
        <v>60</v>
      </c>
      <c r="L105" s="197">
        <f t="shared" si="68"/>
        <v>1.9606693575610625</v>
      </c>
      <c r="M105" s="8">
        <v>89</v>
      </c>
      <c r="N105" s="172">
        <f t="shared" si="69"/>
        <v>-1.107748207368215</v>
      </c>
      <c r="O105" s="29">
        <v>0</v>
      </c>
      <c r="P105" s="197">
        <f t="shared" si="70"/>
        <v>0.23683926490416504</v>
      </c>
      <c r="Q105" s="8">
        <v>39</v>
      </c>
      <c r="R105" s="172">
        <f t="shared" si="71"/>
        <v>1.3400905242045793</v>
      </c>
      <c r="S105" s="28">
        <v>71</v>
      </c>
      <c r="T105" s="197">
        <f t="shared" si="72"/>
        <v>0.92637130196692408</v>
      </c>
      <c r="U105" s="8">
        <v>59</v>
      </c>
      <c r="V105" s="172">
        <f t="shared" si="73"/>
        <v>-0.79745879068997338</v>
      </c>
      <c r="W105" s="28">
        <v>9</v>
      </c>
      <c r="X105" s="197">
        <f t="shared" si="74"/>
        <v>-0.76298218883683544</v>
      </c>
      <c r="Y105" s="8">
        <v>10</v>
      </c>
      <c r="Z105" s="172">
        <f t="shared" si="75"/>
        <v>-7.3450151774076489E-2</v>
      </c>
      <c r="AA105" s="28">
        <v>30</v>
      </c>
      <c r="AB105" s="197">
        <f t="shared" si="76"/>
        <v>-0.76298218883683544</v>
      </c>
      <c r="AC105" s="8">
        <v>10</v>
      </c>
      <c r="AD105" s="172">
        <f t="shared" si="77"/>
        <v>0.13340945934475121</v>
      </c>
      <c r="AE105" s="28">
        <v>36</v>
      </c>
      <c r="AF105" s="197">
        <f t="shared" si="78"/>
        <v>-1.107748207368215</v>
      </c>
      <c r="AG105" s="8">
        <v>0</v>
      </c>
      <c r="AH105" s="172">
        <f t="shared" si="79"/>
        <v>-0.45269277215859394</v>
      </c>
      <c r="AI105" s="28">
        <v>19</v>
      </c>
      <c r="AJ105" s="197">
        <f t="shared" si="80"/>
        <v>-0.41821617030545599</v>
      </c>
      <c r="AK105" s="8">
        <v>20</v>
      </c>
      <c r="AL105" s="172">
        <f t="shared" si="81"/>
        <v>0.61608188528868246</v>
      </c>
      <c r="AM105" s="28">
        <v>50</v>
      </c>
      <c r="AN105" s="197">
        <f t="shared" si="82"/>
        <v>2.0296225612673382</v>
      </c>
      <c r="AO105" s="8">
        <v>91</v>
      </c>
      <c r="AP105" s="172">
        <f t="shared" si="83"/>
        <v>-0.41821617030545599</v>
      </c>
      <c r="AQ105" s="28">
        <v>20</v>
      </c>
      <c r="AR105" s="197">
        <f t="shared" si="84"/>
        <v>0.92637130196692408</v>
      </c>
      <c r="AS105" s="8">
        <v>59</v>
      </c>
      <c r="AT105" s="210">
        <f t="shared" si="85"/>
        <v>-1.107748207368215</v>
      </c>
      <c r="AU105" s="106">
        <v>0</v>
      </c>
      <c r="AV105" s="92">
        <f>'Exp_3 (Ann)'!Y105</f>
        <v>32.130434782608695</v>
      </c>
      <c r="AW105" s="79">
        <f>'Exp_3 (Ann)'!Z105</f>
        <v>29.005178766160309</v>
      </c>
    </row>
    <row r="106" spans="1:49" x14ac:dyDescent="0.2">
      <c r="A106" s="181" t="str">
        <f>'Exp_3 (All)'!A106</f>
        <v>Basketball_12</v>
      </c>
      <c r="B106" s="172">
        <f t="shared" si="64"/>
        <v>-2.0681809091757279</v>
      </c>
      <c r="C106" s="28">
        <v>10</v>
      </c>
      <c r="D106" s="197">
        <f t="shared" si="64"/>
        <v>-1.3355579688516528</v>
      </c>
      <c r="E106" s="9">
        <v>24</v>
      </c>
      <c r="F106" s="172">
        <f t="shared" si="65"/>
        <v>2.5027491750201396E-2</v>
      </c>
      <c r="G106" s="28">
        <v>50</v>
      </c>
      <c r="H106" s="197">
        <f t="shared" si="66"/>
        <v>0.54832959198168374</v>
      </c>
      <c r="I106" s="8">
        <v>60</v>
      </c>
      <c r="J106" s="172">
        <f t="shared" si="67"/>
        <v>1.4379431623752039</v>
      </c>
      <c r="K106" s="29">
        <v>77</v>
      </c>
      <c r="L106" s="197">
        <f t="shared" si="68"/>
        <v>1.6472640024677967</v>
      </c>
      <c r="M106" s="8">
        <v>81</v>
      </c>
      <c r="N106" s="172">
        <f t="shared" si="69"/>
        <v>-0.60293502852757741</v>
      </c>
      <c r="O106" s="29">
        <v>38</v>
      </c>
      <c r="P106" s="197">
        <f t="shared" si="70"/>
        <v>-0.60293502852757741</v>
      </c>
      <c r="Q106" s="8">
        <v>38</v>
      </c>
      <c r="R106" s="172">
        <f t="shared" si="71"/>
        <v>0.60065980200483204</v>
      </c>
      <c r="S106" s="28">
        <v>61</v>
      </c>
      <c r="T106" s="197">
        <f t="shared" si="72"/>
        <v>2.5027491750201396E-2</v>
      </c>
      <c r="U106" s="8">
        <v>50</v>
      </c>
      <c r="V106" s="172">
        <f t="shared" si="73"/>
        <v>0.54832959198168374</v>
      </c>
      <c r="W106" s="28">
        <v>60</v>
      </c>
      <c r="X106" s="197">
        <f t="shared" si="74"/>
        <v>-0.55060481850442922</v>
      </c>
      <c r="Y106" s="8">
        <v>39</v>
      </c>
      <c r="Z106" s="172">
        <f t="shared" si="75"/>
        <v>-0.44594439845813277</v>
      </c>
      <c r="AA106" s="28">
        <v>41</v>
      </c>
      <c r="AB106" s="197">
        <f t="shared" si="76"/>
        <v>-1.5448788089442458</v>
      </c>
      <c r="AC106" s="8">
        <v>20</v>
      </c>
      <c r="AD106" s="172">
        <f t="shared" si="77"/>
        <v>-0.60293502852757741</v>
      </c>
      <c r="AE106" s="28">
        <v>38</v>
      </c>
      <c r="AF106" s="197">
        <f t="shared" si="78"/>
        <v>7.7357701773349635E-2</v>
      </c>
      <c r="AG106" s="8">
        <v>51</v>
      </c>
      <c r="AH106" s="172">
        <f t="shared" si="79"/>
        <v>-1.1262371287590598</v>
      </c>
      <c r="AI106" s="28">
        <v>28</v>
      </c>
      <c r="AJ106" s="197">
        <f t="shared" si="80"/>
        <v>-0.49827460848128097</v>
      </c>
      <c r="AK106" s="8">
        <v>40</v>
      </c>
      <c r="AL106" s="172">
        <f t="shared" si="81"/>
        <v>0.96697127216686973</v>
      </c>
      <c r="AM106" s="28">
        <v>68</v>
      </c>
      <c r="AN106" s="197">
        <f t="shared" si="82"/>
        <v>0.4436691719353873</v>
      </c>
      <c r="AO106" s="8">
        <v>58</v>
      </c>
      <c r="AP106" s="172">
        <f t="shared" si="83"/>
        <v>0.54832959198168374</v>
      </c>
      <c r="AQ106" s="28">
        <v>60</v>
      </c>
      <c r="AR106" s="197">
        <f t="shared" si="84"/>
        <v>1.0193014821900179</v>
      </c>
      <c r="AS106" s="8">
        <v>69</v>
      </c>
      <c r="AT106" s="210">
        <f t="shared" si="85"/>
        <v>1.4902733723983521</v>
      </c>
      <c r="AU106" s="106">
        <v>78</v>
      </c>
      <c r="AV106" s="92">
        <f>'Exp_3 (Ann)'!Y106</f>
        <v>49.521739130434781</v>
      </c>
      <c r="AW106" s="79">
        <f>'Exp_3 (Ann)'!Z106</f>
        <v>19.1094207257653</v>
      </c>
    </row>
    <row r="107" spans="1:49" x14ac:dyDescent="0.2">
      <c r="A107" s="181" t="str">
        <f>'Exp_3 (All)'!A107</f>
        <v>Basketball_0_PckErr3</v>
      </c>
      <c r="B107" s="172">
        <f t="shared" si="64"/>
        <v>-0.9803532046670218</v>
      </c>
      <c r="C107" s="28">
        <v>21</v>
      </c>
      <c r="D107" s="197">
        <f t="shared" si="64"/>
        <v>2.1477101998196599</v>
      </c>
      <c r="E107" s="9">
        <v>93</v>
      </c>
      <c r="F107" s="172">
        <f t="shared" si="65"/>
        <v>-1.0237985297293368</v>
      </c>
      <c r="G107" s="28">
        <v>20</v>
      </c>
      <c r="H107" s="197">
        <f t="shared" si="66"/>
        <v>0.32300654720242894</v>
      </c>
      <c r="I107" s="8">
        <v>51</v>
      </c>
      <c r="J107" s="172">
        <f t="shared" si="67"/>
        <v>0.67056914770094911</v>
      </c>
      <c r="K107" s="29">
        <v>59</v>
      </c>
      <c r="L107" s="197">
        <f t="shared" si="68"/>
        <v>1.5829209740095647</v>
      </c>
      <c r="M107" s="8">
        <v>80</v>
      </c>
      <c r="N107" s="172">
        <f t="shared" si="69"/>
        <v>-0.63279060416850164</v>
      </c>
      <c r="O107" s="29">
        <v>29</v>
      </c>
      <c r="P107" s="197">
        <f t="shared" si="70"/>
        <v>6.2334596828538799E-2</v>
      </c>
      <c r="Q107" s="8">
        <v>45</v>
      </c>
      <c r="R107" s="172">
        <f t="shared" si="71"/>
        <v>1.7567022742588247</v>
      </c>
      <c r="S107" s="28">
        <v>84</v>
      </c>
      <c r="T107" s="197">
        <f t="shared" si="72"/>
        <v>-0.54589995404387159</v>
      </c>
      <c r="U107" s="8">
        <v>31</v>
      </c>
      <c r="V107" s="172">
        <f t="shared" si="73"/>
        <v>-1.0237985297293368</v>
      </c>
      <c r="W107" s="28">
        <v>20</v>
      </c>
      <c r="X107" s="197">
        <f t="shared" si="74"/>
        <v>-0.15489202848303632</v>
      </c>
      <c r="Y107" s="8">
        <v>40</v>
      </c>
      <c r="Z107" s="172">
        <f t="shared" si="75"/>
        <v>-0.28522800366998141</v>
      </c>
      <c r="AA107" s="28">
        <v>37</v>
      </c>
      <c r="AB107" s="197">
        <f t="shared" si="76"/>
        <v>-1.0672438547916518</v>
      </c>
      <c r="AC107" s="8">
        <v>19</v>
      </c>
      <c r="AD107" s="172">
        <f t="shared" si="77"/>
        <v>-0.67623592923081666</v>
      </c>
      <c r="AE107" s="28">
        <v>28</v>
      </c>
      <c r="AF107" s="197">
        <f t="shared" si="78"/>
        <v>-0.19833735354535134</v>
      </c>
      <c r="AG107" s="8">
        <v>39</v>
      </c>
      <c r="AH107" s="172">
        <f t="shared" si="79"/>
        <v>-0.58934527910618661</v>
      </c>
      <c r="AI107" s="28">
        <v>30</v>
      </c>
      <c r="AJ107" s="197">
        <f t="shared" si="80"/>
        <v>-0.19833735354535134</v>
      </c>
      <c r="AK107" s="8">
        <v>39</v>
      </c>
      <c r="AL107" s="172">
        <f t="shared" si="81"/>
        <v>0.80090512288789417</v>
      </c>
      <c r="AM107" s="28">
        <v>62</v>
      </c>
      <c r="AN107" s="197">
        <f t="shared" si="82"/>
        <v>1.2353583735110445</v>
      </c>
      <c r="AO107" s="8">
        <v>72</v>
      </c>
      <c r="AP107" s="172">
        <f t="shared" si="83"/>
        <v>-1.458251780352487</v>
      </c>
      <c r="AQ107" s="28">
        <v>10</v>
      </c>
      <c r="AR107" s="197">
        <f t="shared" si="84"/>
        <v>-0.58934527910618661</v>
      </c>
      <c r="AS107" s="8">
        <v>30</v>
      </c>
      <c r="AT107" s="210">
        <f t="shared" si="85"/>
        <v>0.84435044795020919</v>
      </c>
      <c r="AU107" s="106">
        <v>63</v>
      </c>
      <c r="AV107" s="92">
        <f>'Exp_3 (Ann)'!Y107</f>
        <v>43.565217391304351</v>
      </c>
      <c r="AW107" s="79">
        <f>'Exp_3 (Ann)'!Z107</f>
        <v>23.01743625040595</v>
      </c>
    </row>
    <row r="108" spans="1:49" x14ac:dyDescent="0.2">
      <c r="A108" s="181" t="str">
        <f>'Exp_3 (All)'!A108</f>
        <v>Basketball_2_PckErr1</v>
      </c>
      <c r="B108" s="172">
        <f t="shared" si="64"/>
        <v>-0.79222952963622084</v>
      </c>
      <c r="C108" s="28">
        <v>9</v>
      </c>
      <c r="D108" s="197">
        <f t="shared" si="64"/>
        <v>1.5010664772054712</v>
      </c>
      <c r="E108" s="9">
        <v>64</v>
      </c>
      <c r="F108" s="172">
        <f t="shared" si="65"/>
        <v>-1.0007109848036475</v>
      </c>
      <c r="G108" s="28">
        <v>4</v>
      </c>
      <c r="H108" s="197">
        <f t="shared" si="66"/>
        <v>2.0848145516742655</v>
      </c>
      <c r="I108" s="8">
        <v>78</v>
      </c>
      <c r="J108" s="172">
        <f t="shared" si="67"/>
        <v>8.3392582066970616E-2</v>
      </c>
      <c r="K108" s="29">
        <v>30</v>
      </c>
      <c r="L108" s="197">
        <f t="shared" si="68"/>
        <v>1.751244223406383</v>
      </c>
      <c r="M108" s="8">
        <v>70</v>
      </c>
      <c r="N108" s="172">
        <f t="shared" si="69"/>
        <v>-0.79222952963622084</v>
      </c>
      <c r="O108" s="29">
        <v>9</v>
      </c>
      <c r="P108" s="197">
        <f t="shared" si="70"/>
        <v>-0.54205178343530902</v>
      </c>
      <c r="Q108" s="8">
        <v>15</v>
      </c>
      <c r="R108" s="172">
        <f t="shared" si="71"/>
        <v>1.4176738951385004</v>
      </c>
      <c r="S108" s="28">
        <v>62</v>
      </c>
      <c r="T108" s="197">
        <f t="shared" si="72"/>
        <v>-0.79222952963622084</v>
      </c>
      <c r="U108" s="8">
        <v>9</v>
      </c>
      <c r="V108" s="172">
        <f t="shared" si="73"/>
        <v>-0.58374807446879429</v>
      </c>
      <c r="W108" s="28">
        <v>14</v>
      </c>
      <c r="X108" s="197">
        <f t="shared" si="74"/>
        <v>-0.75053323860273558</v>
      </c>
      <c r="Y108" s="8">
        <v>10</v>
      </c>
      <c r="Z108" s="172">
        <f t="shared" si="75"/>
        <v>4.1696291033485308E-2</v>
      </c>
      <c r="AA108" s="28">
        <v>29</v>
      </c>
      <c r="AB108" s="197">
        <f t="shared" si="76"/>
        <v>-0.79222952963622084</v>
      </c>
      <c r="AC108" s="8">
        <v>9</v>
      </c>
      <c r="AD108" s="172">
        <f t="shared" si="77"/>
        <v>-0.87562211170319149</v>
      </c>
      <c r="AE108" s="28">
        <v>7</v>
      </c>
      <c r="AF108" s="197">
        <f t="shared" si="78"/>
        <v>-0.33357032826788247</v>
      </c>
      <c r="AG108" s="8">
        <v>20</v>
      </c>
      <c r="AH108" s="172">
        <f t="shared" si="79"/>
        <v>-0.87562211170319149</v>
      </c>
      <c r="AI108" s="28">
        <v>7</v>
      </c>
      <c r="AJ108" s="197">
        <f t="shared" si="80"/>
        <v>-0.33357032826788247</v>
      </c>
      <c r="AK108" s="8">
        <v>20</v>
      </c>
      <c r="AL108" s="172">
        <f t="shared" si="81"/>
        <v>4.1696291033485308E-2</v>
      </c>
      <c r="AM108" s="28">
        <v>29</v>
      </c>
      <c r="AN108" s="197">
        <f t="shared" si="82"/>
        <v>1.751244223406383</v>
      </c>
      <c r="AO108" s="8">
        <v>70</v>
      </c>
      <c r="AP108" s="172">
        <f t="shared" si="83"/>
        <v>-0.75053323860273558</v>
      </c>
      <c r="AQ108" s="28">
        <v>10</v>
      </c>
      <c r="AR108" s="197">
        <f t="shared" si="84"/>
        <v>0.45865920136833838</v>
      </c>
      <c r="AS108" s="8">
        <v>39</v>
      </c>
      <c r="AT108" s="210">
        <f t="shared" si="85"/>
        <v>8.3392582066970616E-2</v>
      </c>
      <c r="AU108" s="106">
        <v>30</v>
      </c>
      <c r="AV108" s="92">
        <f>'Exp_3 (Ann)'!Y108</f>
        <v>28</v>
      </c>
      <c r="AW108" s="79">
        <f>'Exp_3 (Ann)'!Z108</f>
        <v>23.982948488078318</v>
      </c>
    </row>
    <row r="109" spans="1:49" x14ac:dyDescent="0.2">
      <c r="A109" s="181" t="str">
        <f>'Exp_3 (All)'!A109</f>
        <v>Basketball_2_PckErr3</v>
      </c>
      <c r="B109" s="172">
        <f t="shared" si="64"/>
        <v>-1.0116607833164069</v>
      </c>
      <c r="C109" s="28">
        <v>39</v>
      </c>
      <c r="D109" s="197">
        <f t="shared" si="64"/>
        <v>0.80358870731516008</v>
      </c>
      <c r="E109" s="9">
        <v>83</v>
      </c>
      <c r="F109" s="172">
        <f t="shared" si="65"/>
        <v>0.39103200489889489</v>
      </c>
      <c r="G109" s="28">
        <v>73</v>
      </c>
      <c r="H109" s="197">
        <f t="shared" si="66"/>
        <v>0.22600932393238882</v>
      </c>
      <c r="I109" s="8">
        <v>69</v>
      </c>
      <c r="J109" s="172">
        <f t="shared" si="67"/>
        <v>1.504935101422811</v>
      </c>
      <c r="K109" s="29">
        <v>100</v>
      </c>
      <c r="L109" s="197">
        <f t="shared" si="68"/>
        <v>1.504935101422811</v>
      </c>
      <c r="M109" s="8">
        <v>100</v>
      </c>
      <c r="N109" s="172">
        <f t="shared" si="69"/>
        <v>-0.1865473784838764</v>
      </c>
      <c r="O109" s="29">
        <v>59</v>
      </c>
      <c r="P109" s="197">
        <f t="shared" si="70"/>
        <v>-0.14529170824224988</v>
      </c>
      <c r="Q109" s="8">
        <v>60</v>
      </c>
      <c r="R109" s="172">
        <f t="shared" si="71"/>
        <v>0.96861138828166615</v>
      </c>
      <c r="S109" s="28">
        <v>87</v>
      </c>
      <c r="T109" s="197">
        <f t="shared" si="72"/>
        <v>0.26726499417401534</v>
      </c>
      <c r="U109" s="8">
        <v>70</v>
      </c>
      <c r="V109" s="172">
        <f t="shared" si="73"/>
        <v>-1.4242174857326719</v>
      </c>
      <c r="W109" s="28">
        <v>29</v>
      </c>
      <c r="X109" s="197">
        <f t="shared" si="74"/>
        <v>-0.14529170824224988</v>
      </c>
      <c r="Y109" s="8">
        <v>60</v>
      </c>
      <c r="Z109" s="172">
        <f t="shared" si="75"/>
        <v>-1.6304958369408047</v>
      </c>
      <c r="AA109" s="28">
        <v>24</v>
      </c>
      <c r="AB109" s="197">
        <f t="shared" si="76"/>
        <v>-1.7955185179073108</v>
      </c>
      <c r="AC109" s="8">
        <v>20</v>
      </c>
      <c r="AD109" s="172">
        <f t="shared" si="77"/>
        <v>0.34977633465726837</v>
      </c>
      <c r="AE109" s="28">
        <v>72</v>
      </c>
      <c r="AF109" s="197">
        <f t="shared" si="78"/>
        <v>-1.0941721237996598</v>
      </c>
      <c r="AG109" s="8">
        <v>37</v>
      </c>
      <c r="AH109" s="172">
        <f t="shared" si="79"/>
        <v>0.92735571804003969</v>
      </c>
      <c r="AI109" s="28">
        <v>86</v>
      </c>
      <c r="AJ109" s="197">
        <f t="shared" si="80"/>
        <v>-1.0116607833164069</v>
      </c>
      <c r="AK109" s="8">
        <v>39</v>
      </c>
      <c r="AL109" s="172">
        <f t="shared" si="81"/>
        <v>1.0511227287649192</v>
      </c>
      <c r="AM109" s="28">
        <v>89</v>
      </c>
      <c r="AN109" s="197">
        <f t="shared" si="82"/>
        <v>1.0098670585232927</v>
      </c>
      <c r="AO109" s="8">
        <v>88</v>
      </c>
      <c r="AP109" s="172">
        <f t="shared" si="83"/>
        <v>-0.97040511307478028</v>
      </c>
      <c r="AQ109" s="28">
        <v>40</v>
      </c>
      <c r="AR109" s="197">
        <f t="shared" si="84"/>
        <v>-0.14529170824224988</v>
      </c>
      <c r="AS109" s="8">
        <v>60</v>
      </c>
      <c r="AT109" s="210">
        <f t="shared" si="85"/>
        <v>0.55605468586540097</v>
      </c>
      <c r="AU109" s="106">
        <v>77</v>
      </c>
      <c r="AV109" s="92">
        <f>'Exp_3 (Ann)'!Y109</f>
        <v>63.521739130434781</v>
      </c>
      <c r="AW109" s="79">
        <f>'Exp_3 (Ann)'!Z109</f>
        <v>24.239092327022988</v>
      </c>
    </row>
    <row r="110" spans="1:49" x14ac:dyDescent="0.2">
      <c r="A110" s="181" t="str">
        <f>'Exp_3 (All)'!A110</f>
        <v>Basketball_3_PckErr1</v>
      </c>
      <c r="B110" s="172">
        <f t="shared" si="64"/>
        <v>-0.17715477603663432</v>
      </c>
      <c r="C110" s="28">
        <v>31</v>
      </c>
      <c r="D110" s="197">
        <f t="shared" si="64"/>
        <v>-0.44879209929280672</v>
      </c>
      <c r="E110" s="9">
        <v>24</v>
      </c>
      <c r="F110" s="172">
        <f t="shared" si="65"/>
        <v>-1.0696774095926294</v>
      </c>
      <c r="G110" s="28">
        <v>8</v>
      </c>
      <c r="H110" s="197">
        <f t="shared" si="66"/>
        <v>0.13328787911327702</v>
      </c>
      <c r="I110" s="8">
        <v>39</v>
      </c>
      <c r="J110" s="172">
        <f t="shared" si="67"/>
        <v>1.9183331462252671</v>
      </c>
      <c r="K110" s="29">
        <v>85</v>
      </c>
      <c r="L110" s="197">
        <f t="shared" si="68"/>
        <v>2.500413124631351</v>
      </c>
      <c r="M110" s="8">
        <v>100</v>
      </c>
      <c r="N110" s="172">
        <f t="shared" si="69"/>
        <v>-0.68162409065524021</v>
      </c>
      <c r="O110" s="29">
        <v>18</v>
      </c>
      <c r="P110" s="197">
        <f t="shared" si="70"/>
        <v>0.17209321100701594</v>
      </c>
      <c r="Q110" s="8">
        <v>40</v>
      </c>
      <c r="R110" s="172">
        <f t="shared" si="71"/>
        <v>0.56014652994440506</v>
      </c>
      <c r="S110" s="28">
        <v>50</v>
      </c>
      <c r="T110" s="197">
        <f t="shared" si="72"/>
        <v>0.13328787911327702</v>
      </c>
      <c r="U110" s="8">
        <v>39</v>
      </c>
      <c r="V110" s="172">
        <f t="shared" si="73"/>
        <v>-0.99206674580515153</v>
      </c>
      <c r="W110" s="28">
        <v>10</v>
      </c>
      <c r="X110" s="197">
        <f t="shared" si="74"/>
        <v>-0.99206674580515153</v>
      </c>
      <c r="Y110" s="8">
        <v>10</v>
      </c>
      <c r="Z110" s="172">
        <f t="shared" si="75"/>
        <v>-0.37118143550532889</v>
      </c>
      <c r="AA110" s="28">
        <v>26</v>
      </c>
      <c r="AB110" s="197">
        <f t="shared" si="76"/>
        <v>-0.21596010793037324</v>
      </c>
      <c r="AC110" s="8">
        <v>30</v>
      </c>
      <c r="AD110" s="172">
        <f t="shared" si="77"/>
        <v>-0.25476543982411215</v>
      </c>
      <c r="AE110" s="28">
        <v>29</v>
      </c>
      <c r="AF110" s="197">
        <f t="shared" si="78"/>
        <v>-1.0308720776988904</v>
      </c>
      <c r="AG110" s="8">
        <v>9</v>
      </c>
      <c r="AH110" s="172">
        <f t="shared" si="79"/>
        <v>-1.0696774095926294</v>
      </c>
      <c r="AI110" s="28">
        <v>8</v>
      </c>
      <c r="AJ110" s="197">
        <f t="shared" si="80"/>
        <v>-1.0308720776988904</v>
      </c>
      <c r="AK110" s="8">
        <v>9</v>
      </c>
      <c r="AL110" s="172">
        <f t="shared" si="81"/>
        <v>0.75417318941309963</v>
      </c>
      <c r="AM110" s="28">
        <v>55</v>
      </c>
      <c r="AN110" s="197">
        <f t="shared" si="82"/>
        <v>1.6855011548628336</v>
      </c>
      <c r="AO110" s="8">
        <v>79</v>
      </c>
      <c r="AP110" s="172">
        <f t="shared" si="83"/>
        <v>0.52134119805066614</v>
      </c>
      <c r="AQ110" s="28">
        <v>49</v>
      </c>
      <c r="AR110" s="197">
        <f t="shared" si="84"/>
        <v>-0.60401342686776238</v>
      </c>
      <c r="AS110" s="8">
        <v>20</v>
      </c>
      <c r="AT110" s="210">
        <f t="shared" si="85"/>
        <v>0.56014652994440506</v>
      </c>
      <c r="AU110" s="106">
        <v>50</v>
      </c>
      <c r="AV110" s="92">
        <f>'Exp_3 (Ann)'!Y110</f>
        <v>35.565217391304351</v>
      </c>
      <c r="AW110" s="79">
        <f>'Exp_3 (Ann)'!Z110</f>
        <v>25.769654611853635</v>
      </c>
    </row>
    <row r="111" spans="1:49" x14ac:dyDescent="0.2">
      <c r="A111" s="181" t="str">
        <f>'Exp_3 (All)'!A111</f>
        <v>Basketball_3_PckErr3</v>
      </c>
      <c r="B111" s="172">
        <f t="shared" si="64"/>
        <v>-1.1699531936396343</v>
      </c>
      <c r="C111" s="28">
        <v>40</v>
      </c>
      <c r="D111" s="197">
        <f t="shared" si="64"/>
        <v>0.47963598359939008</v>
      </c>
      <c r="E111" s="9">
        <v>72</v>
      </c>
      <c r="F111" s="172">
        <f t="shared" si="65"/>
        <v>-0.5513572521750002</v>
      </c>
      <c r="G111" s="28">
        <v>52</v>
      </c>
      <c r="H111" s="197">
        <f t="shared" si="66"/>
        <v>-0.24205928144268307</v>
      </c>
      <c r="I111" s="8">
        <v>58</v>
      </c>
      <c r="J111" s="172">
        <f t="shared" si="67"/>
        <v>1.9230265136835363</v>
      </c>
      <c r="K111" s="29">
        <v>100</v>
      </c>
      <c r="L111" s="197">
        <f t="shared" si="68"/>
        <v>1.9230265136835363</v>
      </c>
      <c r="M111" s="8">
        <v>100</v>
      </c>
      <c r="N111" s="172">
        <f t="shared" si="69"/>
        <v>-1.1184035318509147</v>
      </c>
      <c r="O111" s="29">
        <v>41</v>
      </c>
      <c r="P111" s="197">
        <f t="shared" si="70"/>
        <v>-0.5513572521750002</v>
      </c>
      <c r="Q111" s="8">
        <v>52</v>
      </c>
      <c r="R111" s="172">
        <f t="shared" si="71"/>
        <v>1.2528809104301828</v>
      </c>
      <c r="S111" s="28">
        <v>87</v>
      </c>
      <c r="T111" s="197">
        <f t="shared" si="72"/>
        <v>-0.13895995786524407</v>
      </c>
      <c r="U111" s="8">
        <v>60</v>
      </c>
      <c r="V111" s="172">
        <f t="shared" si="73"/>
        <v>-1.2215028554283538</v>
      </c>
      <c r="W111" s="28">
        <v>39</v>
      </c>
      <c r="X111" s="197">
        <f t="shared" si="74"/>
        <v>-0.13895995786524407</v>
      </c>
      <c r="Y111" s="8">
        <v>60</v>
      </c>
      <c r="Z111" s="172">
        <f t="shared" si="75"/>
        <v>0.32498699823323152</v>
      </c>
      <c r="AA111" s="28">
        <v>69</v>
      </c>
      <c r="AB111" s="197">
        <f t="shared" si="76"/>
        <v>-1.6854498115268295</v>
      </c>
      <c r="AC111" s="8">
        <v>30</v>
      </c>
      <c r="AD111" s="172">
        <f t="shared" si="77"/>
        <v>-0.5513572521750002</v>
      </c>
      <c r="AE111" s="28">
        <v>52</v>
      </c>
      <c r="AF111" s="197">
        <f t="shared" si="78"/>
        <v>0.89203327790914622</v>
      </c>
      <c r="AG111" s="8">
        <v>80</v>
      </c>
      <c r="AH111" s="172">
        <f t="shared" si="79"/>
        <v>0.42808632181067058</v>
      </c>
      <c r="AI111" s="28">
        <v>71</v>
      </c>
      <c r="AJ111" s="197">
        <f t="shared" si="80"/>
        <v>-0.13895995786524407</v>
      </c>
      <c r="AK111" s="8">
        <v>60</v>
      </c>
      <c r="AL111" s="172">
        <f t="shared" si="81"/>
        <v>1.2528809104301828</v>
      </c>
      <c r="AM111" s="28">
        <v>87</v>
      </c>
      <c r="AN111" s="197">
        <f t="shared" si="82"/>
        <v>0.37653666002195108</v>
      </c>
      <c r="AO111" s="8">
        <v>70</v>
      </c>
      <c r="AP111" s="172">
        <f t="shared" si="83"/>
        <v>-1.1699531936396343</v>
      </c>
      <c r="AQ111" s="28">
        <v>40</v>
      </c>
      <c r="AR111" s="197">
        <f t="shared" si="84"/>
        <v>-0.65445657575243921</v>
      </c>
      <c r="AS111" s="8">
        <v>50</v>
      </c>
      <c r="AT111" s="210">
        <f t="shared" si="85"/>
        <v>0.47963598359939008</v>
      </c>
      <c r="AU111" s="106">
        <v>72</v>
      </c>
      <c r="AV111" s="92">
        <f>'Exp_3 (Ann)'!Y111</f>
        <v>62.695652173913047</v>
      </c>
      <c r="AW111" s="79">
        <f>'Exp_3 (Ann)'!Z111</f>
        <v>19.398769367267267</v>
      </c>
    </row>
    <row r="112" spans="1:49" x14ac:dyDescent="0.2">
      <c r="A112" s="181" t="str">
        <f>'Exp_3 (All)'!A112</f>
        <v>Basketball_8_PckErr1</v>
      </c>
      <c r="B112" s="172">
        <f t="shared" si="64"/>
        <v>-1.8947339076898682</v>
      </c>
      <c r="C112" s="28">
        <v>0</v>
      </c>
      <c r="D112" s="197">
        <f t="shared" si="64"/>
        <v>1.3095954950209385</v>
      </c>
      <c r="E112" s="9">
        <v>80</v>
      </c>
      <c r="F112" s="172">
        <f t="shared" si="65"/>
        <v>0.50851314434323691</v>
      </c>
      <c r="G112" s="28">
        <v>60</v>
      </c>
      <c r="H112" s="197">
        <f t="shared" si="66"/>
        <v>-0.29256920633446487</v>
      </c>
      <c r="I112" s="8">
        <v>40</v>
      </c>
      <c r="J112" s="172">
        <f t="shared" si="67"/>
        <v>1.3095954950209385</v>
      </c>
      <c r="K112" s="29">
        <v>80</v>
      </c>
      <c r="L112" s="197">
        <f t="shared" si="68"/>
        <v>1.2695413774870534</v>
      </c>
      <c r="M112" s="8">
        <v>79</v>
      </c>
      <c r="N112" s="172">
        <f t="shared" si="69"/>
        <v>-0.37267744140223502</v>
      </c>
      <c r="O112" s="29">
        <v>38</v>
      </c>
      <c r="P112" s="197">
        <f t="shared" si="70"/>
        <v>-1.6944633200204429</v>
      </c>
      <c r="Q112" s="8">
        <v>5</v>
      </c>
      <c r="R112" s="172">
        <f t="shared" si="71"/>
        <v>1.6300284352920194</v>
      </c>
      <c r="S112" s="28">
        <v>88</v>
      </c>
      <c r="T112" s="197">
        <f t="shared" si="72"/>
        <v>-0.69311038167331573</v>
      </c>
      <c r="U112" s="8">
        <v>30</v>
      </c>
      <c r="V112" s="172">
        <f t="shared" si="73"/>
        <v>-0.33262332386834992</v>
      </c>
      <c r="W112" s="28">
        <v>39</v>
      </c>
      <c r="X112" s="197">
        <f t="shared" si="74"/>
        <v>-1.0936515570121665</v>
      </c>
      <c r="Y112" s="8">
        <v>20</v>
      </c>
      <c r="Z112" s="172">
        <f t="shared" si="75"/>
        <v>0.1480260865382711</v>
      </c>
      <c r="AA112" s="28">
        <v>51</v>
      </c>
      <c r="AB112" s="197">
        <f t="shared" si="76"/>
        <v>-1.5342468498849025</v>
      </c>
      <c r="AC112" s="8">
        <v>9</v>
      </c>
      <c r="AD112" s="172">
        <f t="shared" si="77"/>
        <v>0.10797196900438601</v>
      </c>
      <c r="AE112" s="28">
        <v>50</v>
      </c>
      <c r="AF112" s="197">
        <f t="shared" si="78"/>
        <v>0.10797196900438601</v>
      </c>
      <c r="AG112" s="8">
        <v>50</v>
      </c>
      <c r="AH112" s="172">
        <f t="shared" si="79"/>
        <v>-0.29256920633446487</v>
      </c>
      <c r="AI112" s="28">
        <v>40</v>
      </c>
      <c r="AJ112" s="197">
        <f t="shared" si="80"/>
        <v>-0.69311038167331573</v>
      </c>
      <c r="AK112" s="8">
        <v>30</v>
      </c>
      <c r="AL112" s="172">
        <f t="shared" si="81"/>
        <v>0.50851314434323691</v>
      </c>
      <c r="AM112" s="28">
        <v>60</v>
      </c>
      <c r="AN112" s="197">
        <f t="shared" si="82"/>
        <v>1.3496496125548236</v>
      </c>
      <c r="AO112" s="8">
        <v>81</v>
      </c>
      <c r="AP112" s="172">
        <f t="shared" si="83"/>
        <v>-0.29256920633446487</v>
      </c>
      <c r="AQ112" s="28">
        <v>40</v>
      </c>
      <c r="AR112" s="197">
        <f t="shared" si="84"/>
        <v>0.46845902680935175</v>
      </c>
      <c r="AS112" s="8">
        <v>59</v>
      </c>
      <c r="AT112" s="210">
        <f t="shared" si="85"/>
        <v>0.46845902680935175</v>
      </c>
      <c r="AU112" s="106">
        <v>59</v>
      </c>
      <c r="AV112" s="92">
        <f>'Exp_3 (Ann)'!Y112</f>
        <v>47.304347826086953</v>
      </c>
      <c r="AW112" s="79">
        <f>'Exp_3 (Ann)'!Z112</f>
        <v>24.966222240547864</v>
      </c>
    </row>
    <row r="113" spans="1:49" x14ac:dyDescent="0.2">
      <c r="A113" s="181" t="str">
        <f>'Exp_3 (All)'!A113</f>
        <v>Basketball_8_PckErr3</v>
      </c>
      <c r="B113" s="172">
        <f t="shared" si="64"/>
        <v>-2.2489390922188859</v>
      </c>
      <c r="C113" s="28">
        <v>19</v>
      </c>
      <c r="D113" s="197">
        <f t="shared" si="64"/>
        <v>0.86348950818719405</v>
      </c>
      <c r="E113" s="9">
        <v>82</v>
      </c>
      <c r="F113" s="172">
        <f t="shared" si="65"/>
        <v>-0.17398669194816588</v>
      </c>
      <c r="G113" s="28">
        <v>61</v>
      </c>
      <c r="H113" s="197">
        <f t="shared" si="66"/>
        <v>0.32004959383057691</v>
      </c>
      <c r="I113" s="8">
        <v>71</v>
      </c>
      <c r="J113" s="172">
        <f t="shared" si="67"/>
        <v>1.209314908232314</v>
      </c>
      <c r="K113" s="29">
        <v>89</v>
      </c>
      <c r="L113" s="197">
        <f t="shared" si="68"/>
        <v>1.7527548225889311</v>
      </c>
      <c r="M113" s="8">
        <v>100</v>
      </c>
      <c r="N113" s="172">
        <f t="shared" si="69"/>
        <v>-0.76683023488265722</v>
      </c>
      <c r="O113" s="29">
        <v>49</v>
      </c>
      <c r="P113" s="197">
        <f t="shared" si="70"/>
        <v>-0.27279394910391447</v>
      </c>
      <c r="Q113" s="8">
        <v>59</v>
      </c>
      <c r="R113" s="172">
        <f t="shared" si="71"/>
        <v>0.56706773671994837</v>
      </c>
      <c r="S113" s="28">
        <v>76</v>
      </c>
      <c r="T113" s="197">
        <f t="shared" si="72"/>
        <v>0.27064596525270262</v>
      </c>
      <c r="U113" s="8">
        <v>70</v>
      </c>
      <c r="V113" s="172">
        <f t="shared" si="73"/>
        <v>-0.27279394910391447</v>
      </c>
      <c r="W113" s="28">
        <v>59</v>
      </c>
      <c r="X113" s="197">
        <f t="shared" si="74"/>
        <v>-0.71742660630478294</v>
      </c>
      <c r="Y113" s="8">
        <v>50</v>
      </c>
      <c r="Z113" s="172">
        <f t="shared" si="75"/>
        <v>7.3031450941205514E-2</v>
      </c>
      <c r="AA113" s="28">
        <v>66</v>
      </c>
      <c r="AB113" s="197">
        <f t="shared" si="76"/>
        <v>-2.1995354636410114</v>
      </c>
      <c r="AC113" s="8">
        <v>20</v>
      </c>
      <c r="AD113" s="172">
        <f t="shared" si="77"/>
        <v>-0.5692157205711601</v>
      </c>
      <c r="AE113" s="28">
        <v>53</v>
      </c>
      <c r="AF113" s="197">
        <f t="shared" si="78"/>
        <v>0.27064596525270262</v>
      </c>
      <c r="AG113" s="8">
        <v>70</v>
      </c>
      <c r="AH113" s="172">
        <f t="shared" si="79"/>
        <v>-0.22339032052604016</v>
      </c>
      <c r="AI113" s="28">
        <v>60</v>
      </c>
      <c r="AJ113" s="197">
        <f t="shared" si="80"/>
        <v>-0.76683023488265722</v>
      </c>
      <c r="AK113" s="8">
        <v>49</v>
      </c>
      <c r="AL113" s="172">
        <f t="shared" si="81"/>
        <v>1.209314908232314</v>
      </c>
      <c r="AM113" s="28">
        <v>89</v>
      </c>
      <c r="AN113" s="197">
        <f t="shared" si="82"/>
        <v>1.2587185368101883</v>
      </c>
      <c r="AO113" s="8">
        <v>90</v>
      </c>
      <c r="AP113" s="172">
        <f t="shared" si="83"/>
        <v>-0.27279394910391447</v>
      </c>
      <c r="AQ113" s="28">
        <v>59</v>
      </c>
      <c r="AR113" s="197">
        <f t="shared" si="84"/>
        <v>-0.22339032052604016</v>
      </c>
      <c r="AS113" s="8">
        <v>60</v>
      </c>
      <c r="AT113" s="210">
        <f t="shared" si="85"/>
        <v>0.91289313676506834</v>
      </c>
      <c r="AU113" s="106">
        <v>83</v>
      </c>
      <c r="AV113" s="92">
        <f>'Exp_3 (Ann)'!Y113</f>
        <v>64.521739130434781</v>
      </c>
      <c r="AW113" s="79">
        <f>'Exp_3 (Ann)'!Z113</f>
        <v>20.241428186265981</v>
      </c>
    </row>
    <row r="114" spans="1:49" x14ac:dyDescent="0.2">
      <c r="A114" s="181" t="str">
        <f>'Exp_3 (All)'!A114</f>
        <v>Basketball_10_PckErr1</v>
      </c>
      <c r="B114" s="172">
        <f t="shared" si="64"/>
        <v>-0.60951029340101426</v>
      </c>
      <c r="C114" s="28">
        <v>40</v>
      </c>
      <c r="D114" s="197">
        <f t="shared" si="64"/>
        <v>-0.51573947903162753</v>
      </c>
      <c r="E114" s="9">
        <v>42</v>
      </c>
      <c r="F114" s="172">
        <f t="shared" si="65"/>
        <v>0.23442703592346703</v>
      </c>
      <c r="G114" s="28">
        <v>58</v>
      </c>
      <c r="H114" s="197">
        <f t="shared" si="66"/>
        <v>-0.14065622155408022</v>
      </c>
      <c r="I114" s="8">
        <v>50</v>
      </c>
      <c r="J114" s="172">
        <f t="shared" si="67"/>
        <v>1.7347600658336562</v>
      </c>
      <c r="K114" s="29">
        <v>90</v>
      </c>
      <c r="L114" s="197">
        <f t="shared" si="68"/>
        <v>-1.1252497724326418</v>
      </c>
      <c r="M114" s="8">
        <v>29</v>
      </c>
      <c r="N114" s="172">
        <f t="shared" si="69"/>
        <v>-1.5941038442795759</v>
      </c>
      <c r="O114" s="29">
        <v>19</v>
      </c>
      <c r="P114" s="197">
        <f t="shared" si="70"/>
        <v>0.65639570058570773</v>
      </c>
      <c r="Q114" s="8">
        <v>67</v>
      </c>
      <c r="R114" s="172">
        <f t="shared" si="71"/>
        <v>1.5941038442795759</v>
      </c>
      <c r="S114" s="28">
        <v>87</v>
      </c>
      <c r="T114" s="197">
        <f t="shared" si="72"/>
        <v>-0.65639570058570773</v>
      </c>
      <c r="U114" s="8">
        <v>39</v>
      </c>
      <c r="V114" s="172">
        <f t="shared" si="73"/>
        <v>-1.0314789580632551</v>
      </c>
      <c r="W114" s="28">
        <v>31</v>
      </c>
      <c r="X114" s="197">
        <f t="shared" si="74"/>
        <v>-1.0783643652479484</v>
      </c>
      <c r="Y114" s="8">
        <v>30</v>
      </c>
      <c r="Z114" s="172">
        <f t="shared" si="75"/>
        <v>-4.688540718469341E-2</v>
      </c>
      <c r="AA114" s="28">
        <v>52</v>
      </c>
      <c r="AB114" s="197">
        <f t="shared" si="76"/>
        <v>-1.1252497724326418</v>
      </c>
      <c r="AC114" s="8">
        <v>29</v>
      </c>
      <c r="AD114" s="172">
        <f t="shared" si="77"/>
        <v>-1.3127914011714155</v>
      </c>
      <c r="AE114" s="28">
        <v>25</v>
      </c>
      <c r="AF114" s="197">
        <f t="shared" si="78"/>
        <v>0.51573947903162753</v>
      </c>
      <c r="AG114" s="8">
        <v>64</v>
      </c>
      <c r="AH114" s="172">
        <f t="shared" si="79"/>
        <v>-9.3770814369386821E-2</v>
      </c>
      <c r="AI114" s="28">
        <v>51</v>
      </c>
      <c r="AJ114" s="197">
        <f t="shared" si="80"/>
        <v>0.32819785029285387</v>
      </c>
      <c r="AK114" s="8">
        <v>60</v>
      </c>
      <c r="AL114" s="172">
        <f t="shared" si="81"/>
        <v>1.3596768083561088</v>
      </c>
      <c r="AM114" s="28">
        <v>82</v>
      </c>
      <c r="AN114" s="197">
        <f t="shared" si="82"/>
        <v>1.5941038442795759</v>
      </c>
      <c r="AO114" s="8">
        <v>87</v>
      </c>
      <c r="AP114" s="172">
        <f t="shared" si="83"/>
        <v>0.75016651495509457</v>
      </c>
      <c r="AQ114" s="28">
        <v>69</v>
      </c>
      <c r="AR114" s="197">
        <f t="shared" si="84"/>
        <v>-0.14065622155408022</v>
      </c>
      <c r="AS114" s="8">
        <v>50</v>
      </c>
      <c r="AT114" s="210">
        <f t="shared" si="85"/>
        <v>0.70328110777040109</v>
      </c>
      <c r="AU114" s="106">
        <v>68</v>
      </c>
      <c r="AV114" s="92">
        <f>'Exp_3 (Ann)'!Y114</f>
        <v>53</v>
      </c>
      <c r="AW114" s="79">
        <f>'Exp_3 (Ann)'!Z114</f>
        <v>21.328597959291439</v>
      </c>
    </row>
    <row r="115" spans="1:49" x14ac:dyDescent="0.2">
      <c r="A115" s="181" t="str">
        <f>'Exp_3 (All)'!A115</f>
        <v>Basketball_10_PckErr3</v>
      </c>
      <c r="B115" s="172">
        <f t="shared" si="64"/>
        <v>-2.28497623053185</v>
      </c>
      <c r="C115" s="28">
        <v>18</v>
      </c>
      <c r="D115" s="197">
        <f t="shared" si="64"/>
        <v>1.0734257939631493</v>
      </c>
      <c r="E115" s="9">
        <v>92</v>
      </c>
      <c r="F115" s="172">
        <f t="shared" si="65"/>
        <v>-0.37885616257522881</v>
      </c>
      <c r="G115" s="28">
        <v>60</v>
      </c>
      <c r="H115" s="197">
        <f t="shared" si="66"/>
        <v>2.9598137701190023E-2</v>
      </c>
      <c r="I115" s="8">
        <v>69</v>
      </c>
      <c r="J115" s="172">
        <f t="shared" si="67"/>
        <v>1.2095772273886223</v>
      </c>
      <c r="K115" s="29">
        <v>95</v>
      </c>
      <c r="L115" s="197">
        <f t="shared" si="68"/>
        <v>0.93727436053767632</v>
      </c>
      <c r="M115" s="8">
        <v>89</v>
      </c>
      <c r="N115" s="172">
        <f t="shared" si="69"/>
        <v>-1.2411485742698909</v>
      </c>
      <c r="O115" s="29">
        <v>41</v>
      </c>
      <c r="P115" s="197">
        <f t="shared" si="70"/>
        <v>-6.1169484582458605E-2</v>
      </c>
      <c r="Q115" s="8">
        <v>67</v>
      </c>
      <c r="R115" s="172">
        <f t="shared" si="71"/>
        <v>0.89189054939585199</v>
      </c>
      <c r="S115" s="28">
        <v>88</v>
      </c>
      <c r="T115" s="197">
        <f t="shared" si="72"/>
        <v>-0.37885616257522881</v>
      </c>
      <c r="U115" s="8">
        <v>60</v>
      </c>
      <c r="V115" s="172">
        <f t="shared" si="73"/>
        <v>-0.33347235143340448</v>
      </c>
      <c r="W115" s="28">
        <v>61</v>
      </c>
      <c r="X115" s="197">
        <f t="shared" si="74"/>
        <v>0.48343624911943317</v>
      </c>
      <c r="Y115" s="8">
        <v>79</v>
      </c>
      <c r="Z115" s="172">
        <f t="shared" si="75"/>
        <v>-0.33347235143340448</v>
      </c>
      <c r="AA115" s="28">
        <v>61</v>
      </c>
      <c r="AB115" s="197">
        <f t="shared" si="76"/>
        <v>-1.7857543079717826</v>
      </c>
      <c r="AC115" s="8">
        <v>29</v>
      </c>
      <c r="AD115" s="172">
        <f t="shared" si="77"/>
        <v>-6.1169484582458605E-2</v>
      </c>
      <c r="AE115" s="28">
        <v>67</v>
      </c>
      <c r="AF115" s="197">
        <f t="shared" si="78"/>
        <v>-1.6496028745463096</v>
      </c>
      <c r="AG115" s="8">
        <v>32</v>
      </c>
      <c r="AH115" s="172">
        <f t="shared" si="79"/>
        <v>0.48343624911943317</v>
      </c>
      <c r="AI115" s="28">
        <v>79</v>
      </c>
      <c r="AJ115" s="197">
        <f t="shared" si="80"/>
        <v>-0.42423997371705313</v>
      </c>
      <c r="AK115" s="8">
        <v>59</v>
      </c>
      <c r="AL115" s="172">
        <f t="shared" si="81"/>
        <v>0.7103553048285548</v>
      </c>
      <c r="AM115" s="28">
        <v>84</v>
      </c>
      <c r="AN115" s="197">
        <f t="shared" si="82"/>
        <v>0.89189054939585199</v>
      </c>
      <c r="AO115" s="8">
        <v>88</v>
      </c>
      <c r="AP115" s="172">
        <f t="shared" si="83"/>
        <v>1.4364962830977439</v>
      </c>
      <c r="AQ115" s="28">
        <v>100</v>
      </c>
      <c r="AR115" s="197">
        <f t="shared" si="84"/>
        <v>7.4981948843014345E-2</v>
      </c>
      <c r="AS115" s="8">
        <v>70</v>
      </c>
      <c r="AT115" s="210">
        <f t="shared" si="85"/>
        <v>0.7103553048285548</v>
      </c>
      <c r="AU115" s="106">
        <v>84</v>
      </c>
      <c r="AV115" s="92">
        <f>'Exp_3 (Ann)'!Y115</f>
        <v>68.347826086956516</v>
      </c>
      <c r="AW115" s="79">
        <f>'Exp_3 (Ann)'!Z115</f>
        <v>22.034288765987547</v>
      </c>
    </row>
    <row r="116" spans="1:49" x14ac:dyDescent="0.2">
      <c r="A116" s="181" t="str">
        <f>'Exp_3 (All)'!A116</f>
        <v>Basketball_11_PckErr1</v>
      </c>
      <c r="B116" s="172">
        <f t="shared" si="64"/>
        <v>-1.595358844723981</v>
      </c>
      <c r="C116" s="28">
        <v>30</v>
      </c>
      <c r="D116" s="197">
        <f t="shared" si="64"/>
        <v>0.11528234076094049</v>
      </c>
      <c r="E116" s="9">
        <v>70</v>
      </c>
      <c r="F116" s="172">
        <f t="shared" si="65"/>
        <v>0.32911248894655565</v>
      </c>
      <c r="G116" s="28">
        <v>75</v>
      </c>
      <c r="H116" s="197">
        <f t="shared" si="66"/>
        <v>0.37187851858367871</v>
      </c>
      <c r="I116" s="8">
        <v>76</v>
      </c>
      <c r="J116" s="172">
        <f t="shared" si="67"/>
        <v>1.3982632298746316</v>
      </c>
      <c r="K116" s="29">
        <v>100</v>
      </c>
      <c r="L116" s="197">
        <f t="shared" si="68"/>
        <v>1.3982632298746316</v>
      </c>
      <c r="M116" s="8">
        <v>100</v>
      </c>
      <c r="N116" s="172">
        <f t="shared" si="69"/>
        <v>-1.552592815086858</v>
      </c>
      <c r="O116" s="29">
        <v>31</v>
      </c>
      <c r="P116" s="197">
        <f t="shared" si="70"/>
        <v>-0.39791001488453592</v>
      </c>
      <c r="Q116" s="8">
        <v>58</v>
      </c>
      <c r="R116" s="172">
        <f t="shared" si="71"/>
        <v>1.3982632298746316</v>
      </c>
      <c r="S116" s="28">
        <v>100</v>
      </c>
      <c r="T116" s="197">
        <f t="shared" si="72"/>
        <v>-0.39791001488453592</v>
      </c>
      <c r="U116" s="8">
        <v>58</v>
      </c>
      <c r="V116" s="172">
        <f t="shared" si="73"/>
        <v>-0.18407986669892076</v>
      </c>
      <c r="W116" s="28">
        <v>63</v>
      </c>
      <c r="X116" s="197">
        <f t="shared" si="74"/>
        <v>0.54294263713217084</v>
      </c>
      <c r="Y116" s="8">
        <v>80</v>
      </c>
      <c r="Z116" s="172">
        <f t="shared" si="75"/>
        <v>0.11528234076094049</v>
      </c>
      <c r="AA116" s="28">
        <v>70</v>
      </c>
      <c r="AB116" s="197">
        <f t="shared" si="76"/>
        <v>-2.0230191410952112</v>
      </c>
      <c r="AC116" s="8">
        <v>20</v>
      </c>
      <c r="AD116" s="172">
        <f t="shared" si="77"/>
        <v>-0.74003825198152018</v>
      </c>
      <c r="AE116" s="28">
        <v>50</v>
      </c>
      <c r="AF116" s="197">
        <f t="shared" si="78"/>
        <v>7.2516311123817456E-2</v>
      </c>
      <c r="AG116" s="8">
        <v>69</v>
      </c>
      <c r="AH116" s="172">
        <f t="shared" si="79"/>
        <v>0.45741057785792477</v>
      </c>
      <c r="AI116" s="28">
        <v>78</v>
      </c>
      <c r="AJ116" s="197">
        <f t="shared" si="80"/>
        <v>-1.6381248743611039</v>
      </c>
      <c r="AK116" s="8">
        <v>29</v>
      </c>
      <c r="AL116" s="172">
        <f t="shared" si="81"/>
        <v>1.1416670520518934</v>
      </c>
      <c r="AM116" s="28">
        <v>94</v>
      </c>
      <c r="AN116" s="197">
        <f t="shared" si="82"/>
        <v>1.0989010224147704</v>
      </c>
      <c r="AO116" s="8">
        <v>93</v>
      </c>
      <c r="AP116" s="172">
        <f t="shared" si="83"/>
        <v>-0.31237795561028986</v>
      </c>
      <c r="AQ116" s="28">
        <v>60</v>
      </c>
      <c r="AR116" s="197">
        <f t="shared" si="84"/>
        <v>7.2516311123817456E-2</v>
      </c>
      <c r="AS116" s="8">
        <v>69</v>
      </c>
      <c r="AT116" s="210">
        <f t="shared" si="85"/>
        <v>0.32911248894655565</v>
      </c>
      <c r="AU116" s="106">
        <v>75</v>
      </c>
      <c r="AV116" s="92">
        <f>'Exp_3 (Ann)'!Y116</f>
        <v>67.304347826086953</v>
      </c>
      <c r="AW116" s="79">
        <f>'Exp_3 (Ann)'!Z116</f>
        <v>23.383045105780649</v>
      </c>
    </row>
    <row r="117" spans="1:49" x14ac:dyDescent="0.2">
      <c r="A117" s="181" t="str">
        <f>'Exp_3 (All)'!A117</f>
        <v>Basketball_11_PckErr3</v>
      </c>
      <c r="B117" s="172">
        <f t="shared" si="64"/>
        <v>-1.9081970925363201</v>
      </c>
      <c r="C117" s="28">
        <v>49</v>
      </c>
      <c r="D117" s="197">
        <f t="shared" si="64"/>
        <v>0.77761021990701229</v>
      </c>
      <c r="E117" s="9">
        <v>93</v>
      </c>
      <c r="F117" s="172">
        <f t="shared" si="65"/>
        <v>0.1671994670789822</v>
      </c>
      <c r="G117" s="28">
        <v>83</v>
      </c>
      <c r="H117" s="197">
        <f t="shared" si="66"/>
        <v>1.2048977468866333</v>
      </c>
      <c r="I117" s="8">
        <v>100</v>
      </c>
      <c r="J117" s="172">
        <f t="shared" si="67"/>
        <v>1.2048977468866333</v>
      </c>
      <c r="K117" s="29">
        <v>100</v>
      </c>
      <c r="L117" s="197">
        <f t="shared" si="68"/>
        <v>1.2048977468866333</v>
      </c>
      <c r="M117" s="8">
        <v>100</v>
      </c>
      <c r="N117" s="172">
        <f t="shared" si="69"/>
        <v>-1.9081970925363201</v>
      </c>
      <c r="O117" s="29">
        <v>49</v>
      </c>
      <c r="P117" s="197">
        <f t="shared" si="70"/>
        <v>-0.13800590933503284</v>
      </c>
      <c r="Q117" s="8">
        <v>78</v>
      </c>
      <c r="R117" s="172">
        <f t="shared" si="71"/>
        <v>1.2048977468866333</v>
      </c>
      <c r="S117" s="28">
        <v>100</v>
      </c>
      <c r="T117" s="197">
        <f t="shared" si="72"/>
        <v>0.59448699405860328</v>
      </c>
      <c r="U117" s="8">
        <v>90</v>
      </c>
      <c r="V117" s="172">
        <f t="shared" si="73"/>
        <v>-7.6964834052229841E-2</v>
      </c>
      <c r="W117" s="28">
        <v>79</v>
      </c>
      <c r="X117" s="197">
        <f t="shared" si="74"/>
        <v>-1.5923758769426834E-2</v>
      </c>
      <c r="Y117" s="8">
        <v>80</v>
      </c>
      <c r="Z117" s="172">
        <f t="shared" si="75"/>
        <v>-0.6263345115974569</v>
      </c>
      <c r="AA117" s="28">
        <v>70</v>
      </c>
      <c r="AB117" s="197">
        <f t="shared" si="76"/>
        <v>-1.236745264425487</v>
      </c>
      <c r="AC117" s="8">
        <v>60</v>
      </c>
      <c r="AD117" s="172">
        <f t="shared" si="77"/>
        <v>-1.6029917161223051</v>
      </c>
      <c r="AE117" s="28">
        <v>54</v>
      </c>
      <c r="AF117" s="197">
        <f t="shared" si="78"/>
        <v>-0.26008805990063888</v>
      </c>
      <c r="AG117" s="8">
        <v>76</v>
      </c>
      <c r="AH117" s="172">
        <f t="shared" si="79"/>
        <v>-0.74841666216306291</v>
      </c>
      <c r="AI117" s="28">
        <v>68</v>
      </c>
      <c r="AJ117" s="197">
        <f t="shared" si="80"/>
        <v>-0.6873755868802599</v>
      </c>
      <c r="AK117" s="8">
        <v>69</v>
      </c>
      <c r="AL117" s="172">
        <f t="shared" si="81"/>
        <v>0.8996923704726183</v>
      </c>
      <c r="AM117" s="28">
        <v>95</v>
      </c>
      <c r="AN117" s="197">
        <f t="shared" si="82"/>
        <v>1.0217745210382243</v>
      </c>
      <c r="AO117" s="8">
        <v>97</v>
      </c>
      <c r="AP117" s="172">
        <f t="shared" si="83"/>
        <v>-1.5923758769426834E-2</v>
      </c>
      <c r="AQ117" s="28">
        <v>80</v>
      </c>
      <c r="AR117" s="197">
        <f t="shared" si="84"/>
        <v>0.53344591877580028</v>
      </c>
      <c r="AS117" s="8">
        <v>89</v>
      </c>
      <c r="AT117" s="210">
        <f t="shared" si="85"/>
        <v>0.41136376821019421</v>
      </c>
      <c r="AU117" s="106">
        <v>87</v>
      </c>
      <c r="AV117" s="92">
        <f>'Exp_3 (Ann)'!Y117</f>
        <v>80.260869565217391</v>
      </c>
      <c r="AW117" s="79">
        <f>'Exp_3 (Ann)'!Z117</f>
        <v>16.382411275800841</v>
      </c>
    </row>
    <row r="118" spans="1:49" x14ac:dyDescent="0.2">
      <c r="A118" s="181" t="str">
        <f>'Exp_3 (All)'!A118</f>
        <v>Basketball_12_PckErr1</v>
      </c>
      <c r="B118" s="172">
        <f t="shared" si="64"/>
        <v>-1.9452493996171929</v>
      </c>
      <c r="C118" s="28">
        <v>19</v>
      </c>
      <c r="D118" s="197">
        <f t="shared" si="64"/>
        <v>1.3234801851276792</v>
      </c>
      <c r="E118" s="9">
        <v>83</v>
      </c>
      <c r="F118" s="172">
        <f t="shared" si="65"/>
        <v>4.6632691086713418E-2</v>
      </c>
      <c r="G118" s="28">
        <v>58</v>
      </c>
      <c r="H118" s="197">
        <f t="shared" si="66"/>
        <v>0.45522388917982243</v>
      </c>
      <c r="I118" s="8">
        <v>66</v>
      </c>
      <c r="J118" s="172">
        <f t="shared" si="67"/>
        <v>9.7706590848352037E-2</v>
      </c>
      <c r="K118" s="29">
        <v>59</v>
      </c>
      <c r="L118" s="197">
        <f t="shared" si="68"/>
        <v>0.60844558846473829</v>
      </c>
      <c r="M118" s="8">
        <v>69</v>
      </c>
      <c r="N118" s="172">
        <f t="shared" si="69"/>
        <v>-0.92377140438442051</v>
      </c>
      <c r="O118" s="29">
        <v>39</v>
      </c>
      <c r="P118" s="197">
        <f t="shared" si="70"/>
        <v>9.7706590848352037E-2</v>
      </c>
      <c r="Q118" s="8">
        <v>59</v>
      </c>
      <c r="R118" s="172">
        <f t="shared" si="71"/>
        <v>1.7320713832207881</v>
      </c>
      <c r="S118" s="28">
        <v>91</v>
      </c>
      <c r="T118" s="197">
        <f t="shared" si="72"/>
        <v>-0.41303240676803421</v>
      </c>
      <c r="U118" s="8">
        <v>49</v>
      </c>
      <c r="V118" s="172">
        <f t="shared" si="73"/>
        <v>-1.4855843017624453</v>
      </c>
      <c r="W118" s="28">
        <v>28</v>
      </c>
      <c r="X118" s="197">
        <f t="shared" si="74"/>
        <v>-0.92377140438442051</v>
      </c>
      <c r="Y118" s="8">
        <v>39</v>
      </c>
      <c r="Z118" s="172">
        <f t="shared" si="75"/>
        <v>-1.1791409031926137</v>
      </c>
      <c r="AA118" s="28">
        <v>34</v>
      </c>
      <c r="AB118" s="197">
        <f t="shared" si="76"/>
        <v>-1.8941754998555544</v>
      </c>
      <c r="AC118" s="8">
        <v>20</v>
      </c>
      <c r="AD118" s="172">
        <f t="shared" si="77"/>
        <v>0.91488898703457011</v>
      </c>
      <c r="AE118" s="28">
        <v>75</v>
      </c>
      <c r="AF118" s="197">
        <f t="shared" si="78"/>
        <v>0.65951948822637696</v>
      </c>
      <c r="AG118" s="8">
        <v>70</v>
      </c>
      <c r="AH118" s="172">
        <f t="shared" si="79"/>
        <v>0.60844558846473829</v>
      </c>
      <c r="AI118" s="28">
        <v>69</v>
      </c>
      <c r="AJ118" s="197">
        <f t="shared" si="80"/>
        <v>0.14878049060999068</v>
      </c>
      <c r="AK118" s="8">
        <v>60</v>
      </c>
      <c r="AL118" s="172">
        <f t="shared" si="81"/>
        <v>1.1191845860811245</v>
      </c>
      <c r="AM118" s="28">
        <v>79</v>
      </c>
      <c r="AN118" s="197">
        <f t="shared" si="82"/>
        <v>0.65951948822637696</v>
      </c>
      <c r="AO118" s="8">
        <v>70</v>
      </c>
      <c r="AP118" s="172">
        <f t="shared" si="83"/>
        <v>9.7706590848352037E-2</v>
      </c>
      <c r="AQ118" s="28">
        <v>59</v>
      </c>
      <c r="AR118" s="197">
        <f t="shared" si="84"/>
        <v>-0.36195850700639559</v>
      </c>
      <c r="AS118" s="8">
        <v>50</v>
      </c>
      <c r="AT118" s="210">
        <f t="shared" si="85"/>
        <v>0.55737168870309972</v>
      </c>
      <c r="AU118" s="106">
        <v>68</v>
      </c>
      <c r="AV118" s="92">
        <f>'Exp_3 (Ann)'!Y118</f>
        <v>57.086956521739133</v>
      </c>
      <c r="AW118" s="79">
        <f>'Exp_3 (Ann)'!Z118</f>
        <v>19.579472189650485</v>
      </c>
    </row>
    <row r="119" spans="1:49" x14ac:dyDescent="0.2">
      <c r="A119" s="181" t="str">
        <f>'Exp_3 (All)'!A119</f>
        <v>Basketball_12_PckErr3</v>
      </c>
      <c r="B119" s="172">
        <f t="shared" si="64"/>
        <v>-1.3894042067646273</v>
      </c>
      <c r="C119" s="28">
        <v>49</v>
      </c>
      <c r="D119" s="197">
        <f t="shared" si="64"/>
        <v>0.9474365066237771</v>
      </c>
      <c r="E119" s="9">
        <v>89</v>
      </c>
      <c r="F119" s="172">
        <f t="shared" si="65"/>
        <v>-0.74677301058281609</v>
      </c>
      <c r="G119" s="28">
        <v>60</v>
      </c>
      <c r="H119" s="197">
        <f t="shared" si="66"/>
        <v>0.18796327477254568</v>
      </c>
      <c r="I119" s="8">
        <v>76</v>
      </c>
      <c r="J119" s="172">
        <f t="shared" si="67"/>
        <v>1.0058575244584873</v>
      </c>
      <c r="K119" s="29">
        <v>90</v>
      </c>
      <c r="L119" s="197">
        <f t="shared" si="68"/>
        <v>0.4216473461113861</v>
      </c>
      <c r="M119" s="8">
        <v>80</v>
      </c>
      <c r="N119" s="172">
        <f t="shared" si="69"/>
        <v>-0.16256283223571497</v>
      </c>
      <c r="O119" s="29">
        <v>70</v>
      </c>
      <c r="P119" s="197">
        <f t="shared" si="70"/>
        <v>-1.0388780997563667</v>
      </c>
      <c r="Q119" s="8">
        <v>55</v>
      </c>
      <c r="R119" s="172">
        <f t="shared" si="71"/>
        <v>0.7721734531196468</v>
      </c>
      <c r="S119" s="28">
        <v>86</v>
      </c>
      <c r="T119" s="197">
        <f t="shared" si="72"/>
        <v>0.4216473461113861</v>
      </c>
      <c r="U119" s="8">
        <v>80</v>
      </c>
      <c r="V119" s="172">
        <f t="shared" si="73"/>
        <v>-0.27940486790513519</v>
      </c>
      <c r="W119" s="28">
        <v>68</v>
      </c>
      <c r="X119" s="197">
        <f t="shared" si="74"/>
        <v>0.9474365066237771</v>
      </c>
      <c r="Y119" s="8">
        <v>89</v>
      </c>
      <c r="Z119" s="172">
        <f t="shared" si="75"/>
        <v>-0.51308893924397558</v>
      </c>
      <c r="AA119" s="28">
        <v>64</v>
      </c>
      <c r="AB119" s="197">
        <f t="shared" si="76"/>
        <v>-3.0251927061365103</v>
      </c>
      <c r="AC119" s="8">
        <v>21</v>
      </c>
      <c r="AD119" s="172">
        <f t="shared" si="77"/>
        <v>1.270022126841535E-2</v>
      </c>
      <c r="AE119" s="28">
        <v>73</v>
      </c>
      <c r="AF119" s="197">
        <f t="shared" si="78"/>
        <v>0.4800683639460962</v>
      </c>
      <c r="AG119" s="8">
        <v>81</v>
      </c>
      <c r="AH119" s="172">
        <f t="shared" si="79"/>
        <v>0.8305944709543569</v>
      </c>
      <c r="AI119" s="28">
        <v>87</v>
      </c>
      <c r="AJ119" s="197">
        <f t="shared" si="80"/>
        <v>-1.3894042067646273</v>
      </c>
      <c r="AK119" s="8">
        <v>49</v>
      </c>
      <c r="AL119" s="172">
        <f t="shared" si="81"/>
        <v>0.4216473461113861</v>
      </c>
      <c r="AM119" s="28">
        <v>80</v>
      </c>
      <c r="AN119" s="197">
        <f t="shared" si="82"/>
        <v>0.9474365066237771</v>
      </c>
      <c r="AO119" s="8">
        <v>89</v>
      </c>
      <c r="AP119" s="172">
        <f t="shared" si="83"/>
        <v>-0.22098385007042509</v>
      </c>
      <c r="AQ119" s="28">
        <v>69</v>
      </c>
      <c r="AR119" s="197">
        <f t="shared" si="84"/>
        <v>0.363226328276676</v>
      </c>
      <c r="AS119" s="8">
        <v>79</v>
      </c>
      <c r="AT119" s="210">
        <f t="shared" si="85"/>
        <v>1.0058575244584873</v>
      </c>
      <c r="AU119" s="106">
        <v>90</v>
      </c>
      <c r="AV119" s="92">
        <f>'Exp_3 (Ann)'!Y119</f>
        <v>72.782608695652172</v>
      </c>
      <c r="AW119" s="79">
        <f>'Exp_3 (Ann)'!Z119</f>
        <v>17.117127312456077</v>
      </c>
    </row>
    <row r="120" spans="1:49" x14ac:dyDescent="0.2">
      <c r="A120" s="181" t="str">
        <f>'Exp_3 (All)'!A120</f>
        <v>Basketball_14_PckErr1</v>
      </c>
      <c r="B120" s="172">
        <f t="shared" si="64"/>
        <v>-2.4187409769784711</v>
      </c>
      <c r="C120" s="28">
        <v>21</v>
      </c>
      <c r="D120" s="197">
        <f t="shared" si="64"/>
        <v>0.49103872670928195</v>
      </c>
      <c r="E120" s="9">
        <v>80</v>
      </c>
      <c r="F120" s="172">
        <f t="shared" si="65"/>
        <v>0.58967532683429058</v>
      </c>
      <c r="G120" s="28">
        <v>82</v>
      </c>
      <c r="H120" s="197">
        <f t="shared" si="66"/>
        <v>-0.10078087404076952</v>
      </c>
      <c r="I120" s="8">
        <v>68</v>
      </c>
      <c r="J120" s="172">
        <f t="shared" si="67"/>
        <v>0.836266827146812</v>
      </c>
      <c r="K120" s="29">
        <v>87</v>
      </c>
      <c r="L120" s="197">
        <f t="shared" si="68"/>
        <v>1.4280864278968635</v>
      </c>
      <c r="M120" s="8">
        <v>99</v>
      </c>
      <c r="N120" s="172">
        <f t="shared" si="69"/>
        <v>-1.4816932757908896</v>
      </c>
      <c r="O120" s="29">
        <v>40</v>
      </c>
      <c r="P120" s="197">
        <f t="shared" si="70"/>
        <v>-2.144273915760934E-3</v>
      </c>
      <c r="Q120" s="8">
        <v>70</v>
      </c>
      <c r="R120" s="172">
        <f t="shared" si="71"/>
        <v>1.4280864278968635</v>
      </c>
      <c r="S120" s="28">
        <v>99</v>
      </c>
      <c r="T120" s="197">
        <f t="shared" si="72"/>
        <v>0.44172042664677769</v>
      </c>
      <c r="U120" s="8">
        <v>79</v>
      </c>
      <c r="V120" s="172">
        <f t="shared" si="73"/>
        <v>-0.88987367504083814</v>
      </c>
      <c r="W120" s="28">
        <v>52</v>
      </c>
      <c r="X120" s="197">
        <f t="shared" si="74"/>
        <v>-0.54464557460330809</v>
      </c>
      <c r="Y120" s="8">
        <v>59</v>
      </c>
      <c r="Z120" s="172">
        <f t="shared" si="75"/>
        <v>-0.29805407429078667</v>
      </c>
      <c r="AA120" s="28">
        <v>64</v>
      </c>
      <c r="AB120" s="197">
        <f t="shared" si="76"/>
        <v>-1.531011575853394</v>
      </c>
      <c r="AC120" s="8">
        <v>39</v>
      </c>
      <c r="AD120" s="172">
        <f t="shared" si="77"/>
        <v>-0.74191877485332525</v>
      </c>
      <c r="AE120" s="28">
        <v>55</v>
      </c>
      <c r="AF120" s="197">
        <f t="shared" si="78"/>
        <v>-0.10078087404076952</v>
      </c>
      <c r="AG120" s="8">
        <v>68</v>
      </c>
      <c r="AH120" s="172">
        <f t="shared" si="79"/>
        <v>0.44172042664677769</v>
      </c>
      <c r="AI120" s="28">
        <v>79</v>
      </c>
      <c r="AJ120" s="197">
        <f t="shared" si="80"/>
        <v>-5.1462573978265223E-2</v>
      </c>
      <c r="AK120" s="8">
        <v>69</v>
      </c>
      <c r="AL120" s="172">
        <f t="shared" si="81"/>
        <v>0.93490342727182063</v>
      </c>
      <c r="AM120" s="28">
        <v>89</v>
      </c>
      <c r="AN120" s="197">
        <f t="shared" si="82"/>
        <v>0.63899362689679484</v>
      </c>
      <c r="AO120" s="8">
        <v>83</v>
      </c>
      <c r="AP120" s="172">
        <f t="shared" si="83"/>
        <v>0.98422172733432489</v>
      </c>
      <c r="AQ120" s="28">
        <v>90</v>
      </c>
      <c r="AR120" s="197">
        <f t="shared" si="84"/>
        <v>-0.98851027516584677</v>
      </c>
      <c r="AS120" s="8">
        <v>50</v>
      </c>
      <c r="AT120" s="210">
        <f t="shared" si="85"/>
        <v>0.93490342727182063</v>
      </c>
      <c r="AU120" s="106">
        <v>89</v>
      </c>
      <c r="AV120" s="92">
        <f>'Exp_3 (Ann)'!Y120</f>
        <v>70.043478260869563</v>
      </c>
      <c r="AW120" s="79">
        <f>'Exp_3 (Ann)'!Z120</f>
        <v>20.2764490814289</v>
      </c>
    </row>
    <row r="121" spans="1:49" x14ac:dyDescent="0.2">
      <c r="A121" s="181" t="str">
        <f>'Exp_3 (All)'!A121</f>
        <v>Basketball_14_PckErr3</v>
      </c>
      <c r="B121" s="172">
        <f t="shared" si="64"/>
        <v>-0.96891284312199966</v>
      </c>
      <c r="C121" s="28">
        <v>69</v>
      </c>
      <c r="D121" s="197">
        <f t="shared" si="64"/>
        <v>0.61382830686422174</v>
      </c>
      <c r="E121" s="9">
        <v>94</v>
      </c>
      <c r="F121" s="172">
        <f t="shared" si="65"/>
        <v>0.29728007686697744</v>
      </c>
      <c r="G121" s="28">
        <v>89</v>
      </c>
      <c r="H121" s="197">
        <f t="shared" si="66"/>
        <v>-0.33581638312751111</v>
      </c>
      <c r="I121" s="8">
        <v>79</v>
      </c>
      <c r="J121" s="172">
        <f t="shared" si="67"/>
        <v>0.99368618286091481</v>
      </c>
      <c r="K121" s="29">
        <v>100</v>
      </c>
      <c r="L121" s="197">
        <f t="shared" si="68"/>
        <v>0.99368618286091481</v>
      </c>
      <c r="M121" s="8">
        <v>100</v>
      </c>
      <c r="N121" s="172">
        <f t="shared" si="69"/>
        <v>-1.4753900111175904</v>
      </c>
      <c r="O121" s="29">
        <v>61</v>
      </c>
      <c r="P121" s="197">
        <f t="shared" si="70"/>
        <v>-0.33581638312751111</v>
      </c>
      <c r="Q121" s="8">
        <v>79</v>
      </c>
      <c r="R121" s="172">
        <f t="shared" si="71"/>
        <v>0.55051866086477286</v>
      </c>
      <c r="S121" s="28">
        <v>93</v>
      </c>
      <c r="T121" s="197">
        <f t="shared" si="72"/>
        <v>0.36058972286642627</v>
      </c>
      <c r="U121" s="8">
        <v>90</v>
      </c>
      <c r="V121" s="172">
        <f t="shared" si="73"/>
        <v>-0.27250673712806228</v>
      </c>
      <c r="W121" s="28">
        <v>80</v>
      </c>
      <c r="X121" s="197">
        <f t="shared" si="74"/>
        <v>-0.27250673712806228</v>
      </c>
      <c r="Y121" s="8">
        <v>80</v>
      </c>
      <c r="Z121" s="172">
        <f t="shared" si="75"/>
        <v>-0.46243567512640882</v>
      </c>
      <c r="AA121" s="28">
        <v>77</v>
      </c>
      <c r="AB121" s="197">
        <f t="shared" si="76"/>
        <v>-3.4379890371005049</v>
      </c>
      <c r="AC121" s="8">
        <v>30</v>
      </c>
      <c r="AD121" s="172">
        <f t="shared" si="77"/>
        <v>-0.58905496712530647</v>
      </c>
      <c r="AE121" s="28">
        <v>75</v>
      </c>
      <c r="AF121" s="197">
        <f t="shared" si="78"/>
        <v>-0.14588744512916454</v>
      </c>
      <c r="AG121" s="8">
        <v>82</v>
      </c>
      <c r="AH121" s="172">
        <f t="shared" si="79"/>
        <v>0.61382830686422174</v>
      </c>
      <c r="AI121" s="28">
        <v>94</v>
      </c>
      <c r="AJ121" s="197">
        <f t="shared" si="80"/>
        <v>0.36058972286642627</v>
      </c>
      <c r="AK121" s="8">
        <v>90</v>
      </c>
      <c r="AL121" s="172">
        <f t="shared" si="81"/>
        <v>0.48720901486532397</v>
      </c>
      <c r="AM121" s="28">
        <v>92</v>
      </c>
      <c r="AN121" s="197">
        <f t="shared" si="82"/>
        <v>0.67713795286367051</v>
      </c>
      <c r="AO121" s="8">
        <v>95</v>
      </c>
      <c r="AP121" s="172">
        <f t="shared" si="83"/>
        <v>0.99368618286091481</v>
      </c>
      <c r="AQ121" s="28">
        <v>100</v>
      </c>
      <c r="AR121" s="197">
        <f t="shared" si="84"/>
        <v>0.42389936886587515</v>
      </c>
      <c r="AS121" s="8">
        <v>91</v>
      </c>
      <c r="AT121" s="210">
        <f t="shared" si="85"/>
        <v>0.93037653686146593</v>
      </c>
      <c r="AU121" s="106">
        <v>99</v>
      </c>
      <c r="AV121" s="92">
        <f>'Exp_3 (Ann)'!Y121</f>
        <v>84.304347826086953</v>
      </c>
      <c r="AW121" s="79">
        <f>'Exp_3 (Ann)'!Z121</f>
        <v>15.795381323230043</v>
      </c>
    </row>
    <row r="122" spans="1:49" x14ac:dyDescent="0.2">
      <c r="A122" s="181" t="str">
        <f>'Exp_3 (All)'!A122</f>
        <v>Basketball_15_PckErr1</v>
      </c>
      <c r="B122" s="172">
        <f t="shared" si="64"/>
        <v>-2.331897832823302</v>
      </c>
      <c r="C122" s="28">
        <v>31</v>
      </c>
      <c r="D122" s="197">
        <f t="shared" si="64"/>
        <v>-1.4677101163288659</v>
      </c>
      <c r="E122" s="9">
        <v>47</v>
      </c>
      <c r="F122" s="172">
        <f t="shared" si="65"/>
        <v>-0.71154586439623435</v>
      </c>
      <c r="G122" s="28">
        <v>61</v>
      </c>
      <c r="H122" s="197">
        <f t="shared" si="66"/>
        <v>0.47671224578361532</v>
      </c>
      <c r="I122" s="8">
        <v>83</v>
      </c>
      <c r="J122" s="172">
        <f t="shared" si="67"/>
        <v>1.3949116945589537</v>
      </c>
      <c r="K122" s="29">
        <v>100</v>
      </c>
      <c r="L122" s="197">
        <f t="shared" si="68"/>
        <v>1.3949116945589537</v>
      </c>
      <c r="M122" s="8">
        <v>100</v>
      </c>
      <c r="N122" s="172">
        <f t="shared" si="69"/>
        <v>-0.22544027386811399</v>
      </c>
      <c r="O122" s="29">
        <v>70</v>
      </c>
      <c r="P122" s="197">
        <f t="shared" si="70"/>
        <v>4.4618387536397283E-2</v>
      </c>
      <c r="Q122" s="8">
        <v>75</v>
      </c>
      <c r="R122" s="172">
        <f t="shared" si="71"/>
        <v>-6.3405077025407236E-2</v>
      </c>
      <c r="S122" s="28">
        <v>73</v>
      </c>
      <c r="T122" s="197">
        <f t="shared" si="72"/>
        <v>0.31467704894090859</v>
      </c>
      <c r="U122" s="8">
        <v>80</v>
      </c>
      <c r="V122" s="172">
        <f t="shared" si="73"/>
        <v>-0.27945200614901627</v>
      </c>
      <c r="W122" s="28">
        <v>69</v>
      </c>
      <c r="X122" s="197">
        <f t="shared" si="74"/>
        <v>0.85479437174993111</v>
      </c>
      <c r="Y122" s="8">
        <v>90</v>
      </c>
      <c r="Z122" s="172">
        <f t="shared" si="75"/>
        <v>4.4618387536397283E-2</v>
      </c>
      <c r="AA122" s="28">
        <v>75</v>
      </c>
      <c r="AB122" s="197">
        <f t="shared" si="76"/>
        <v>-1.899803974576084</v>
      </c>
      <c r="AC122" s="8">
        <v>39</v>
      </c>
      <c r="AD122" s="172">
        <f t="shared" si="77"/>
        <v>-0.38747547071082078</v>
      </c>
      <c r="AE122" s="28">
        <v>67</v>
      </c>
      <c r="AF122" s="197">
        <f t="shared" si="78"/>
        <v>-0.27945200614901627</v>
      </c>
      <c r="AG122" s="8">
        <v>69</v>
      </c>
      <c r="AH122" s="172">
        <f t="shared" si="79"/>
        <v>0.31467704894090859</v>
      </c>
      <c r="AI122" s="28">
        <v>80</v>
      </c>
      <c r="AJ122" s="197">
        <f t="shared" si="80"/>
        <v>-0.76555759667713663</v>
      </c>
      <c r="AK122" s="8">
        <v>60</v>
      </c>
      <c r="AL122" s="172">
        <f t="shared" si="81"/>
        <v>1.232876497716247</v>
      </c>
      <c r="AM122" s="28">
        <v>97</v>
      </c>
      <c r="AN122" s="197">
        <f t="shared" si="82"/>
        <v>1.3949116945589537</v>
      </c>
      <c r="AO122" s="8">
        <v>100</v>
      </c>
      <c r="AP122" s="172">
        <f t="shared" si="83"/>
        <v>-0.27945200614901627</v>
      </c>
      <c r="AQ122" s="28">
        <v>69</v>
      </c>
      <c r="AR122" s="197">
        <f t="shared" si="84"/>
        <v>0.58473571034541982</v>
      </c>
      <c r="AS122" s="8">
        <v>85</v>
      </c>
      <c r="AT122" s="210">
        <f t="shared" si="85"/>
        <v>0.6387474426263221</v>
      </c>
      <c r="AU122" s="106">
        <v>86</v>
      </c>
      <c r="AV122" s="92">
        <f>'Exp_3 (Ann)'!Y122</f>
        <v>74.173913043478265</v>
      </c>
      <c r="AW122" s="79">
        <f>'Exp_3 (Ann)'!Z122</f>
        <v>18.514495976526661</v>
      </c>
    </row>
    <row r="123" spans="1:49" x14ac:dyDescent="0.2">
      <c r="A123" s="181" t="str">
        <f>'Exp_3 (All)'!A123</f>
        <v>Basketball_15_PckErr3</v>
      </c>
      <c r="B123" s="172">
        <f t="shared" si="64"/>
        <v>-0.61668001670342953</v>
      </c>
      <c r="C123" s="28">
        <v>80</v>
      </c>
      <c r="D123" s="197">
        <f t="shared" si="64"/>
        <v>0.88884605759488755</v>
      </c>
      <c r="E123" s="9">
        <v>99</v>
      </c>
      <c r="F123" s="172">
        <f t="shared" si="65"/>
        <v>-0.29972715895641538</v>
      </c>
      <c r="G123" s="28">
        <v>84</v>
      </c>
      <c r="H123" s="197">
        <f t="shared" si="66"/>
        <v>0.57189319984787346</v>
      </c>
      <c r="I123" s="8">
        <v>95</v>
      </c>
      <c r="J123" s="172">
        <f t="shared" si="67"/>
        <v>0.96808427203164105</v>
      </c>
      <c r="K123" s="29">
        <v>100</v>
      </c>
      <c r="L123" s="197">
        <f t="shared" si="68"/>
        <v>0.88884605759488755</v>
      </c>
      <c r="M123" s="8">
        <v>99</v>
      </c>
      <c r="N123" s="172">
        <f t="shared" si="69"/>
        <v>-0.61668001670342953</v>
      </c>
      <c r="O123" s="29">
        <v>80</v>
      </c>
      <c r="P123" s="197">
        <f t="shared" si="70"/>
        <v>-1.6467768043812254</v>
      </c>
      <c r="Q123" s="8">
        <v>67</v>
      </c>
      <c r="R123" s="172">
        <f t="shared" si="71"/>
        <v>0.17570212766410578</v>
      </c>
      <c r="S123" s="28">
        <v>90</v>
      </c>
      <c r="T123" s="197">
        <f t="shared" si="72"/>
        <v>-0.69591823114018303</v>
      </c>
      <c r="U123" s="8">
        <v>79</v>
      </c>
      <c r="V123" s="172">
        <f t="shared" si="73"/>
        <v>0.17570212766410578</v>
      </c>
      <c r="W123" s="28">
        <v>90</v>
      </c>
      <c r="X123" s="197">
        <f t="shared" si="74"/>
        <v>0.17570212766410578</v>
      </c>
      <c r="Y123" s="8">
        <v>90</v>
      </c>
      <c r="Z123" s="172">
        <f t="shared" si="75"/>
        <v>-0.61668001670342953</v>
      </c>
      <c r="AA123" s="28">
        <v>80</v>
      </c>
      <c r="AB123" s="197">
        <f t="shared" si="76"/>
        <v>-3.0730646642427888</v>
      </c>
      <c r="AC123" s="8">
        <v>49</v>
      </c>
      <c r="AD123" s="172">
        <f t="shared" si="77"/>
        <v>9.6463913227352274E-2</v>
      </c>
      <c r="AE123" s="28">
        <v>89</v>
      </c>
      <c r="AF123" s="197">
        <f t="shared" si="78"/>
        <v>-0.61668001670342953</v>
      </c>
      <c r="AG123" s="8">
        <v>80</v>
      </c>
      <c r="AH123" s="172">
        <f t="shared" si="79"/>
        <v>0.96808427203164105</v>
      </c>
      <c r="AI123" s="28">
        <v>100</v>
      </c>
      <c r="AJ123" s="197">
        <f t="shared" si="80"/>
        <v>-0.61668001670342953</v>
      </c>
      <c r="AK123" s="8">
        <v>80</v>
      </c>
      <c r="AL123" s="172">
        <f t="shared" si="81"/>
        <v>0.17570212766410578</v>
      </c>
      <c r="AM123" s="28">
        <v>90</v>
      </c>
      <c r="AN123" s="197">
        <f t="shared" si="82"/>
        <v>0.88884605759488755</v>
      </c>
      <c r="AO123" s="8">
        <v>99</v>
      </c>
      <c r="AP123" s="172">
        <f t="shared" si="83"/>
        <v>0.96808427203164105</v>
      </c>
      <c r="AQ123" s="28">
        <v>100</v>
      </c>
      <c r="AR123" s="197">
        <f t="shared" si="84"/>
        <v>0.96808427203164105</v>
      </c>
      <c r="AS123" s="8">
        <v>100</v>
      </c>
      <c r="AT123" s="210">
        <f t="shared" si="85"/>
        <v>0.88884605759488755</v>
      </c>
      <c r="AU123" s="106">
        <v>99</v>
      </c>
      <c r="AV123" s="92">
        <f>'Exp_3 (Ann)'!Y123</f>
        <v>87.782608695652172</v>
      </c>
      <c r="AW123" s="79">
        <f>'Exp_3 (Ann)'!Z123</f>
        <v>12.620173323039497</v>
      </c>
    </row>
    <row r="124" spans="1:49" x14ac:dyDescent="0.2">
      <c r="A124" s="181" t="str">
        <f>'Exp_3 (All)'!A124</f>
        <v>Barbecue_0</v>
      </c>
      <c r="B124" s="172">
        <f t="shared" si="64"/>
        <v>-0.20851441405707477</v>
      </c>
      <c r="C124" s="28">
        <v>0</v>
      </c>
      <c r="D124" s="197">
        <f t="shared" si="64"/>
        <v>-0.20851441405707477</v>
      </c>
      <c r="E124" s="9">
        <v>0</v>
      </c>
      <c r="F124" s="172">
        <f t="shared" si="65"/>
        <v>-0.20851441405707477</v>
      </c>
      <c r="G124" s="28">
        <v>0</v>
      </c>
      <c r="H124" s="197">
        <f t="shared" si="66"/>
        <v>-0.20851441405707477</v>
      </c>
      <c r="I124" s="8">
        <v>0</v>
      </c>
      <c r="J124" s="172">
        <f t="shared" si="67"/>
        <v>-0.20851441405707477</v>
      </c>
      <c r="K124" s="29">
        <v>0</v>
      </c>
      <c r="L124" s="197">
        <f t="shared" si="68"/>
        <v>-0.20851441405707477</v>
      </c>
      <c r="M124" s="8">
        <v>0</v>
      </c>
      <c r="N124" s="172">
        <f t="shared" si="69"/>
        <v>-0.20851441405707477</v>
      </c>
      <c r="O124" s="29">
        <v>0</v>
      </c>
      <c r="P124" s="197">
        <f t="shared" si="70"/>
        <v>-0.20851441405707477</v>
      </c>
      <c r="Q124" s="8">
        <v>0</v>
      </c>
      <c r="R124" s="172">
        <f t="shared" si="71"/>
        <v>-0.20851441405707477</v>
      </c>
      <c r="S124" s="28">
        <v>0</v>
      </c>
      <c r="T124" s="197">
        <f t="shared" si="72"/>
        <v>-0.20851441405707477</v>
      </c>
      <c r="U124" s="8">
        <v>0</v>
      </c>
      <c r="V124" s="172">
        <f t="shared" si="73"/>
        <v>-0.20851441405707477</v>
      </c>
      <c r="W124" s="28">
        <v>0</v>
      </c>
      <c r="X124" s="197">
        <f t="shared" si="74"/>
        <v>-0.20851441405707477</v>
      </c>
      <c r="Y124" s="8">
        <v>0</v>
      </c>
      <c r="Z124" s="172">
        <f t="shared" si="75"/>
        <v>-0.20851441405707477</v>
      </c>
      <c r="AA124" s="28">
        <v>0</v>
      </c>
      <c r="AB124" s="197">
        <f t="shared" si="76"/>
        <v>-0.20851441405707477</v>
      </c>
      <c r="AC124" s="8">
        <v>0</v>
      </c>
      <c r="AD124" s="172">
        <f t="shared" si="77"/>
        <v>4.5873171092556451</v>
      </c>
      <c r="AE124" s="28">
        <v>53</v>
      </c>
      <c r="AF124" s="197">
        <f t="shared" si="78"/>
        <v>-0.20851441405707477</v>
      </c>
      <c r="AG124" s="8">
        <v>0</v>
      </c>
      <c r="AH124" s="172">
        <f t="shared" si="79"/>
        <v>-0.20851441405707477</v>
      </c>
      <c r="AI124" s="28">
        <v>0</v>
      </c>
      <c r="AJ124" s="197">
        <f t="shared" si="80"/>
        <v>-0.20851441405707477</v>
      </c>
      <c r="AK124" s="8">
        <v>0</v>
      </c>
      <c r="AL124" s="172">
        <f t="shared" si="81"/>
        <v>-0.20851441405707477</v>
      </c>
      <c r="AM124" s="28">
        <v>0</v>
      </c>
      <c r="AN124" s="197">
        <f t="shared" si="82"/>
        <v>-0.20851441405707477</v>
      </c>
      <c r="AO124" s="8">
        <v>0</v>
      </c>
      <c r="AP124" s="172">
        <f t="shared" si="83"/>
        <v>-0.20851441405707477</v>
      </c>
      <c r="AQ124" s="28">
        <v>0</v>
      </c>
      <c r="AR124" s="197">
        <f t="shared" si="84"/>
        <v>-0.20851441405707477</v>
      </c>
      <c r="AS124" s="8">
        <v>0</v>
      </c>
      <c r="AT124" s="210">
        <f t="shared" si="85"/>
        <v>-0.20851441405707477</v>
      </c>
      <c r="AU124" s="106">
        <v>0</v>
      </c>
      <c r="AV124" s="92">
        <f>'Exp_3 (Ann)'!Y124</f>
        <v>2.3043478260869565</v>
      </c>
      <c r="AW124" s="79">
        <f>'Exp_3 (Ann)'!Z124</f>
        <v>11.051263945024962</v>
      </c>
    </row>
    <row r="125" spans="1:49" x14ac:dyDescent="0.2">
      <c r="A125" s="181" t="str">
        <f>'Exp_3 (All)'!A125</f>
        <v>Barbecue_3</v>
      </c>
      <c r="B125" s="172">
        <f t="shared" si="64"/>
        <v>-0.59516843069707714</v>
      </c>
      <c r="C125" s="28">
        <v>10</v>
      </c>
      <c r="D125" s="197">
        <f t="shared" si="64"/>
        <v>-0.3221709453915802</v>
      </c>
      <c r="E125" s="9">
        <v>17</v>
      </c>
      <c r="F125" s="172">
        <f t="shared" si="65"/>
        <v>-0.98516483827635848</v>
      </c>
      <c r="G125" s="28">
        <v>0</v>
      </c>
      <c r="H125" s="197">
        <f t="shared" si="66"/>
        <v>-0.98516483827635848</v>
      </c>
      <c r="I125" s="8">
        <v>0</v>
      </c>
      <c r="J125" s="172">
        <f t="shared" si="67"/>
        <v>1.5498118109889703</v>
      </c>
      <c r="K125" s="29">
        <v>65</v>
      </c>
      <c r="L125" s="197">
        <f t="shared" si="68"/>
        <v>-0.98516483827635848</v>
      </c>
      <c r="M125" s="8">
        <v>0</v>
      </c>
      <c r="N125" s="172">
        <f t="shared" si="69"/>
        <v>-0.71216735297086153</v>
      </c>
      <c r="O125" s="29">
        <v>7</v>
      </c>
      <c r="P125" s="197">
        <f t="shared" si="70"/>
        <v>1.783809655536539</v>
      </c>
      <c r="Q125" s="8">
        <v>71</v>
      </c>
      <c r="R125" s="172">
        <f t="shared" si="71"/>
        <v>1.783809655536539</v>
      </c>
      <c r="S125" s="28">
        <v>71</v>
      </c>
      <c r="T125" s="197">
        <f t="shared" si="72"/>
        <v>-0.20517202311779581</v>
      </c>
      <c r="U125" s="8">
        <v>20</v>
      </c>
      <c r="V125" s="172">
        <f t="shared" si="73"/>
        <v>-0.59516843069707714</v>
      </c>
      <c r="W125" s="28">
        <v>10</v>
      </c>
      <c r="X125" s="197">
        <f t="shared" si="74"/>
        <v>-0.98516483827635848</v>
      </c>
      <c r="Y125" s="8">
        <v>0</v>
      </c>
      <c r="Z125" s="172">
        <f t="shared" si="75"/>
        <v>0.57482079204076686</v>
      </c>
      <c r="AA125" s="28">
        <v>40</v>
      </c>
      <c r="AB125" s="197">
        <f t="shared" si="76"/>
        <v>-0.20517202311779581</v>
      </c>
      <c r="AC125" s="8">
        <v>20</v>
      </c>
      <c r="AD125" s="172">
        <f t="shared" si="77"/>
        <v>0.37982258825112619</v>
      </c>
      <c r="AE125" s="28">
        <v>35</v>
      </c>
      <c r="AF125" s="197">
        <f t="shared" si="78"/>
        <v>-0.24417166387572395</v>
      </c>
      <c r="AG125" s="8">
        <v>19</v>
      </c>
      <c r="AH125" s="172">
        <f t="shared" si="79"/>
        <v>-0.59516843069707714</v>
      </c>
      <c r="AI125" s="28">
        <v>10</v>
      </c>
      <c r="AJ125" s="197">
        <f t="shared" si="80"/>
        <v>-0.59516843069707714</v>
      </c>
      <c r="AK125" s="8">
        <v>10</v>
      </c>
      <c r="AL125" s="172">
        <f t="shared" si="81"/>
        <v>0.92581755886212014</v>
      </c>
      <c r="AM125" s="28">
        <v>49</v>
      </c>
      <c r="AN125" s="197">
        <f t="shared" si="82"/>
        <v>1.8228092962944673</v>
      </c>
      <c r="AO125" s="8">
        <v>72</v>
      </c>
      <c r="AP125" s="172">
        <f t="shared" si="83"/>
        <v>-0.98516483827635848</v>
      </c>
      <c r="AQ125" s="28">
        <v>0</v>
      </c>
      <c r="AR125" s="197">
        <f t="shared" si="84"/>
        <v>0.96481719962004819</v>
      </c>
      <c r="AS125" s="8">
        <v>50</v>
      </c>
      <c r="AT125" s="210">
        <f t="shared" si="85"/>
        <v>-0.79016663448671787</v>
      </c>
      <c r="AU125" s="106">
        <v>5</v>
      </c>
      <c r="AV125" s="92">
        <f>'Exp_3 (Ann)'!Y125</f>
        <v>25.260869565217391</v>
      </c>
      <c r="AW125" s="79">
        <f>'Exp_3 (Ann)'!Z125</f>
        <v>25.641261831282705</v>
      </c>
    </row>
    <row r="126" spans="1:49" x14ac:dyDescent="0.2">
      <c r="A126" s="181" t="str">
        <f>'Exp_3 (All)'!A126</f>
        <v>Barbecue_12</v>
      </c>
      <c r="B126" s="172">
        <f t="shared" si="64"/>
        <v>-1.3813648833269752</v>
      </c>
      <c r="C126" s="28">
        <v>39</v>
      </c>
      <c r="D126" s="197">
        <f t="shared" si="64"/>
        <v>0.47249905465912623</v>
      </c>
      <c r="E126" s="9">
        <v>68</v>
      </c>
      <c r="F126" s="172">
        <f t="shared" si="65"/>
        <v>-0.16676437223263285</v>
      </c>
      <c r="G126" s="28">
        <v>58</v>
      </c>
      <c r="H126" s="197">
        <f t="shared" si="66"/>
        <v>-0.16676437223263285</v>
      </c>
      <c r="I126" s="8">
        <v>58</v>
      </c>
      <c r="J126" s="172">
        <f t="shared" si="67"/>
        <v>-3.891168685428105E-2</v>
      </c>
      <c r="K126" s="29">
        <v>60</v>
      </c>
      <c r="L126" s="197">
        <f t="shared" si="68"/>
        <v>2.5181420207127552</v>
      </c>
      <c r="M126" s="8">
        <v>100</v>
      </c>
      <c r="N126" s="172">
        <f t="shared" si="69"/>
        <v>-3.891168685428105E-2</v>
      </c>
      <c r="O126" s="29">
        <v>60</v>
      </c>
      <c r="P126" s="197">
        <f t="shared" si="70"/>
        <v>-1.2535121979486232</v>
      </c>
      <c r="Q126" s="8">
        <v>41</v>
      </c>
      <c r="R126" s="172">
        <f t="shared" si="71"/>
        <v>0.34464636928077441</v>
      </c>
      <c r="S126" s="28">
        <v>66</v>
      </c>
      <c r="T126" s="197">
        <f t="shared" si="72"/>
        <v>0.53642539734830208</v>
      </c>
      <c r="U126" s="8">
        <v>69</v>
      </c>
      <c r="V126" s="172">
        <f t="shared" si="73"/>
        <v>-0.61424877105686426</v>
      </c>
      <c r="W126" s="28">
        <v>51</v>
      </c>
      <c r="X126" s="197">
        <f t="shared" si="74"/>
        <v>-0.67817511374604011</v>
      </c>
      <c r="Y126" s="8">
        <v>50</v>
      </c>
      <c r="Z126" s="172">
        <f t="shared" si="75"/>
        <v>-0.42246974298933648</v>
      </c>
      <c r="AA126" s="28">
        <v>54</v>
      </c>
      <c r="AB126" s="197">
        <f t="shared" si="76"/>
        <v>-1.3174385406377993</v>
      </c>
      <c r="AC126" s="8">
        <v>40</v>
      </c>
      <c r="AD126" s="172">
        <f t="shared" si="77"/>
        <v>8.8940998524070766E-2</v>
      </c>
      <c r="AE126" s="28">
        <v>62</v>
      </c>
      <c r="AF126" s="197">
        <f t="shared" si="78"/>
        <v>0.60035174003747804</v>
      </c>
      <c r="AG126" s="8">
        <v>70</v>
      </c>
      <c r="AH126" s="172">
        <f t="shared" si="79"/>
        <v>-0.74210145643521608</v>
      </c>
      <c r="AI126" s="28">
        <v>49</v>
      </c>
      <c r="AJ126" s="197">
        <f t="shared" si="80"/>
        <v>-1.3813648833269752</v>
      </c>
      <c r="AK126" s="8">
        <v>39</v>
      </c>
      <c r="AL126" s="172">
        <f t="shared" si="81"/>
        <v>1.6870995657534684</v>
      </c>
      <c r="AM126" s="28">
        <v>87</v>
      </c>
      <c r="AN126" s="197">
        <f t="shared" si="82"/>
        <v>0.91998345348335764</v>
      </c>
      <c r="AO126" s="8">
        <v>75</v>
      </c>
      <c r="AP126" s="172">
        <f t="shared" si="83"/>
        <v>1.2396151669292372</v>
      </c>
      <c r="AQ126" s="28">
        <v>80</v>
      </c>
      <c r="AR126" s="197">
        <f t="shared" si="84"/>
        <v>-0.67817511374604011</v>
      </c>
      <c r="AS126" s="8">
        <v>50</v>
      </c>
      <c r="AT126" s="210">
        <f t="shared" si="85"/>
        <v>0.47249905465912623</v>
      </c>
      <c r="AU126" s="106">
        <v>68</v>
      </c>
      <c r="AV126" s="92">
        <f>'Exp_3 (Ann)'!Y126</f>
        <v>60.608695652173914</v>
      </c>
      <c r="AW126" s="79">
        <f>'Exp_3 (Ann)'!Z126</f>
        <v>15.643003462003486</v>
      </c>
    </row>
    <row r="127" spans="1:49" x14ac:dyDescent="0.2">
      <c r="A127" s="181" t="str">
        <f>'Exp_3 (All)'!A127</f>
        <v>Barbecue_0_PckErr3</v>
      </c>
      <c r="B127" s="172">
        <f t="shared" si="64"/>
        <v>-0.94403675759285988</v>
      </c>
      <c r="C127" s="28">
        <v>20</v>
      </c>
      <c r="D127" s="197">
        <f t="shared" si="64"/>
        <v>2.0776315917600314</v>
      </c>
      <c r="E127" s="9">
        <v>90</v>
      </c>
      <c r="F127" s="172">
        <f t="shared" si="65"/>
        <v>-0.51236985054244677</v>
      </c>
      <c r="G127" s="28">
        <v>30</v>
      </c>
      <c r="H127" s="197">
        <f t="shared" si="66"/>
        <v>-0.94403675759285988</v>
      </c>
      <c r="I127" s="8">
        <v>20</v>
      </c>
      <c r="J127" s="172">
        <f t="shared" si="67"/>
        <v>-0.29653639701724027</v>
      </c>
      <c r="K127" s="29">
        <v>35</v>
      </c>
      <c r="L127" s="197">
        <f t="shared" si="68"/>
        <v>1.2142977776592054</v>
      </c>
      <c r="M127" s="8">
        <v>70</v>
      </c>
      <c r="N127" s="172">
        <f t="shared" si="69"/>
        <v>-0.55553654124748808</v>
      </c>
      <c r="O127" s="29">
        <v>29</v>
      </c>
      <c r="P127" s="197">
        <f t="shared" si="70"/>
        <v>-0.33970308772228158</v>
      </c>
      <c r="Q127" s="8">
        <v>34</v>
      </c>
      <c r="R127" s="172">
        <f t="shared" si="71"/>
        <v>2.1639649731701143</v>
      </c>
      <c r="S127" s="28">
        <v>92</v>
      </c>
      <c r="T127" s="197">
        <f t="shared" si="72"/>
        <v>-0.98720344829790119</v>
      </c>
      <c r="U127" s="8">
        <v>19</v>
      </c>
      <c r="V127" s="172">
        <f t="shared" si="73"/>
        <v>-0.98720344829790119</v>
      </c>
      <c r="W127" s="28">
        <v>19</v>
      </c>
      <c r="X127" s="197">
        <f t="shared" si="74"/>
        <v>0.73946417990375102</v>
      </c>
      <c r="Y127" s="8">
        <v>59</v>
      </c>
      <c r="Z127" s="172">
        <f t="shared" si="75"/>
        <v>-8.070294349203376E-2</v>
      </c>
      <c r="AA127" s="28">
        <v>40</v>
      </c>
      <c r="AB127" s="197">
        <f t="shared" si="76"/>
        <v>-1.375703664643273</v>
      </c>
      <c r="AC127" s="8">
        <v>10</v>
      </c>
      <c r="AD127" s="172">
        <f t="shared" si="77"/>
        <v>-0.77136999477269463</v>
      </c>
      <c r="AE127" s="28">
        <v>24</v>
      </c>
      <c r="AF127" s="197">
        <f t="shared" si="78"/>
        <v>0.26463058214829666</v>
      </c>
      <c r="AG127" s="8">
        <v>48</v>
      </c>
      <c r="AH127" s="172">
        <f t="shared" si="79"/>
        <v>0.39413065426342059</v>
      </c>
      <c r="AI127" s="28">
        <v>51</v>
      </c>
      <c r="AJ127" s="197">
        <f t="shared" si="80"/>
        <v>-0.94403675759285988</v>
      </c>
      <c r="AK127" s="8">
        <v>20</v>
      </c>
      <c r="AL127" s="172">
        <f t="shared" si="81"/>
        <v>0.73946417990375102</v>
      </c>
      <c r="AM127" s="28">
        <v>59</v>
      </c>
      <c r="AN127" s="197">
        <f t="shared" si="82"/>
        <v>1.3869645404793707</v>
      </c>
      <c r="AO127" s="8">
        <v>74</v>
      </c>
      <c r="AP127" s="172">
        <f t="shared" si="83"/>
        <v>-0.51236985054244677</v>
      </c>
      <c r="AQ127" s="28">
        <v>30</v>
      </c>
      <c r="AR127" s="197">
        <f t="shared" si="84"/>
        <v>-8.070294349203376E-2</v>
      </c>
      <c r="AS127" s="8">
        <v>40</v>
      </c>
      <c r="AT127" s="210">
        <f t="shared" si="85"/>
        <v>0.35096396355837928</v>
      </c>
      <c r="AU127" s="106">
        <v>50</v>
      </c>
      <c r="AV127" s="92">
        <f>'Exp_3 (Ann)'!Y127</f>
        <v>41.869565217391305</v>
      </c>
      <c r="AW127" s="79">
        <f>'Exp_3 (Ann)'!Z127</f>
        <v>23.166010265484935</v>
      </c>
    </row>
    <row r="128" spans="1:49" x14ac:dyDescent="0.2">
      <c r="A128" s="181" t="str">
        <f>'Exp_3 (All)'!A128</f>
        <v>Barbecue_2_PckErr1</v>
      </c>
      <c r="B128" s="172">
        <f t="shared" si="64"/>
        <v>-0.44414998698220626</v>
      </c>
      <c r="C128" s="28">
        <v>10</v>
      </c>
      <c r="D128" s="197">
        <f t="shared" si="64"/>
        <v>3.2808206220729819</v>
      </c>
      <c r="E128" s="9">
        <v>76</v>
      </c>
      <c r="F128" s="172">
        <f t="shared" si="65"/>
        <v>-0.55702788422630289</v>
      </c>
      <c r="G128" s="28">
        <v>8</v>
      </c>
      <c r="H128" s="197">
        <f t="shared" si="66"/>
        <v>-0.33127208973810962</v>
      </c>
      <c r="I128" s="8">
        <v>12</v>
      </c>
      <c r="J128" s="172">
        <f t="shared" si="67"/>
        <v>6.3800550616228496E-2</v>
      </c>
      <c r="K128" s="29">
        <v>19</v>
      </c>
      <c r="L128" s="197">
        <f t="shared" si="68"/>
        <v>6.3800550616228496E-2</v>
      </c>
      <c r="M128" s="8">
        <v>19</v>
      </c>
      <c r="N128" s="172">
        <f t="shared" si="69"/>
        <v>7.3616019941801962E-3</v>
      </c>
      <c r="O128" s="29">
        <v>18</v>
      </c>
      <c r="P128" s="197">
        <f t="shared" si="70"/>
        <v>-0.72634473009244782</v>
      </c>
      <c r="Q128" s="8">
        <v>5</v>
      </c>
      <c r="R128" s="172">
        <f t="shared" si="71"/>
        <v>2.2649195468761123</v>
      </c>
      <c r="S128" s="28">
        <v>58</v>
      </c>
      <c r="T128" s="197">
        <f t="shared" si="72"/>
        <v>6.3800550616228496E-2</v>
      </c>
      <c r="U128" s="8">
        <v>19</v>
      </c>
      <c r="V128" s="172">
        <f t="shared" si="73"/>
        <v>-1.0085394732026893</v>
      </c>
      <c r="W128" s="28">
        <v>0</v>
      </c>
      <c r="X128" s="197">
        <f t="shared" si="74"/>
        <v>0.68462898545875983</v>
      </c>
      <c r="Y128" s="8">
        <v>30</v>
      </c>
      <c r="Z128" s="172">
        <f t="shared" si="75"/>
        <v>0.12023949923827681</v>
      </c>
      <c r="AA128" s="28">
        <v>20</v>
      </c>
      <c r="AB128" s="197">
        <f t="shared" si="76"/>
        <v>-0.50058893560425455</v>
      </c>
      <c r="AC128" s="8">
        <v>9</v>
      </c>
      <c r="AD128" s="172">
        <f t="shared" si="77"/>
        <v>-0.44414998698220626</v>
      </c>
      <c r="AE128" s="28">
        <v>10</v>
      </c>
      <c r="AF128" s="197">
        <f t="shared" si="78"/>
        <v>0.6281900368367116</v>
      </c>
      <c r="AG128" s="8">
        <v>29</v>
      </c>
      <c r="AH128" s="172">
        <f t="shared" si="79"/>
        <v>-1.0085394732026893</v>
      </c>
      <c r="AI128" s="28">
        <v>0</v>
      </c>
      <c r="AJ128" s="197">
        <f t="shared" si="80"/>
        <v>-1.0085394732026893</v>
      </c>
      <c r="AK128" s="8">
        <v>0</v>
      </c>
      <c r="AL128" s="172">
        <f t="shared" si="81"/>
        <v>0.23311739648237342</v>
      </c>
      <c r="AM128" s="28">
        <v>22</v>
      </c>
      <c r="AN128" s="197">
        <f t="shared" si="82"/>
        <v>-0.21839419249401304</v>
      </c>
      <c r="AO128" s="8">
        <v>14</v>
      </c>
      <c r="AP128" s="172">
        <f t="shared" si="83"/>
        <v>-0.44414998698220626</v>
      </c>
      <c r="AQ128" s="28">
        <v>10</v>
      </c>
      <c r="AR128" s="197">
        <f t="shared" si="84"/>
        <v>-0.44414998698220626</v>
      </c>
      <c r="AS128" s="8">
        <v>10</v>
      </c>
      <c r="AT128" s="210">
        <f t="shared" si="85"/>
        <v>-0.27483314111606133</v>
      </c>
      <c r="AU128" s="106">
        <v>13</v>
      </c>
      <c r="AV128" s="92">
        <f>'Exp_3 (Ann)'!Y128</f>
        <v>17.869565217391305</v>
      </c>
      <c r="AW128" s="79">
        <f>'Exp_3 (Ann)'!Z128</f>
        <v>17.718260605750235</v>
      </c>
    </row>
    <row r="129" spans="1:49" x14ac:dyDescent="0.2">
      <c r="A129" s="181" t="str">
        <f>'Exp_3 (All)'!A129</f>
        <v>Barbecue_2_PckErr3</v>
      </c>
      <c r="B129" s="172">
        <f t="shared" si="64"/>
        <v>-1.5853476463468552</v>
      </c>
      <c r="C129" s="28">
        <v>10</v>
      </c>
      <c r="D129" s="197">
        <f t="shared" si="64"/>
        <v>1.4748468857906729</v>
      </c>
      <c r="E129" s="9">
        <v>69</v>
      </c>
      <c r="F129" s="172">
        <f t="shared" si="65"/>
        <v>-0.59986127159070202</v>
      </c>
      <c r="G129" s="28">
        <v>29</v>
      </c>
      <c r="H129" s="197">
        <f t="shared" si="66"/>
        <v>-0.54799356765616769</v>
      </c>
      <c r="I129" s="8">
        <v>30</v>
      </c>
      <c r="J129" s="172">
        <f t="shared" si="67"/>
        <v>-0.23678734404896143</v>
      </c>
      <c r="K129" s="29">
        <v>36</v>
      </c>
      <c r="L129" s="197">
        <f t="shared" si="68"/>
        <v>1.9935239251360166</v>
      </c>
      <c r="M129" s="8">
        <v>79</v>
      </c>
      <c r="N129" s="172">
        <f t="shared" si="69"/>
        <v>2.255117562371042E-2</v>
      </c>
      <c r="O129" s="29">
        <v>41</v>
      </c>
      <c r="P129" s="197">
        <f t="shared" si="70"/>
        <v>0.12628658349277916</v>
      </c>
      <c r="Q129" s="8">
        <v>43</v>
      </c>
      <c r="R129" s="172">
        <f t="shared" si="71"/>
        <v>2.0453916290705512</v>
      </c>
      <c r="S129" s="28">
        <v>80</v>
      </c>
      <c r="T129" s="197">
        <f t="shared" si="72"/>
        <v>-0.49612586372163331</v>
      </c>
      <c r="U129" s="8">
        <v>31</v>
      </c>
      <c r="V129" s="172">
        <f t="shared" si="73"/>
        <v>-1.0666706070015115</v>
      </c>
      <c r="W129" s="28">
        <v>20</v>
      </c>
      <c r="X129" s="197">
        <f t="shared" si="74"/>
        <v>1.0080375503798635</v>
      </c>
      <c r="Y129" s="8">
        <v>60</v>
      </c>
      <c r="Z129" s="172">
        <f t="shared" si="75"/>
        <v>1.0080375503798635</v>
      </c>
      <c r="AA129" s="28">
        <v>60</v>
      </c>
      <c r="AB129" s="197">
        <f t="shared" si="76"/>
        <v>-1.0666706070015115</v>
      </c>
      <c r="AC129" s="8">
        <v>20</v>
      </c>
      <c r="AD129" s="172">
        <f t="shared" si="77"/>
        <v>-0.28865504798349584</v>
      </c>
      <c r="AE129" s="28">
        <v>35</v>
      </c>
      <c r="AF129" s="197">
        <f t="shared" si="78"/>
        <v>-0.96293519913244263</v>
      </c>
      <c r="AG129" s="8">
        <v>22</v>
      </c>
      <c r="AH129" s="172">
        <f t="shared" si="79"/>
        <v>0.38562510316545101</v>
      </c>
      <c r="AI129" s="28">
        <v>48</v>
      </c>
      <c r="AJ129" s="197">
        <f t="shared" si="80"/>
        <v>-1.0666706070015115</v>
      </c>
      <c r="AK129" s="8">
        <v>20</v>
      </c>
      <c r="AL129" s="172">
        <f t="shared" si="81"/>
        <v>0.17815428742731354</v>
      </c>
      <c r="AM129" s="28">
        <v>44</v>
      </c>
      <c r="AN129" s="197">
        <f t="shared" si="82"/>
        <v>-0.59986127159070202</v>
      </c>
      <c r="AO129" s="8">
        <v>29</v>
      </c>
      <c r="AP129" s="172">
        <f t="shared" si="83"/>
        <v>-2.9316528310823951E-2</v>
      </c>
      <c r="AQ129" s="28">
        <v>40</v>
      </c>
      <c r="AR129" s="197">
        <f t="shared" si="84"/>
        <v>-0.59986127159070202</v>
      </c>
      <c r="AS129" s="8">
        <v>29</v>
      </c>
      <c r="AT129" s="210">
        <f t="shared" si="85"/>
        <v>0.90430214251079477</v>
      </c>
      <c r="AU129" s="106">
        <v>58</v>
      </c>
      <c r="AV129" s="92">
        <f>'Exp_3 (Ann)'!Y129</f>
        <v>40.565217391304351</v>
      </c>
      <c r="AW129" s="79">
        <f>'Exp_3 (Ann)'!Z129</f>
        <v>19.279820083460134</v>
      </c>
    </row>
    <row r="130" spans="1:49" x14ac:dyDescent="0.2">
      <c r="A130" s="181" t="str">
        <f>'Exp_3 (All)'!A130</f>
        <v>Barbecue_3_PckErr1</v>
      </c>
      <c r="B130" s="172">
        <f t="shared" si="64"/>
        <v>-1.0502069146132071</v>
      </c>
      <c r="C130" s="28">
        <v>10</v>
      </c>
      <c r="D130" s="197">
        <f t="shared" si="64"/>
        <v>1.062338017587287</v>
      </c>
      <c r="E130" s="9">
        <v>63</v>
      </c>
      <c r="F130" s="172">
        <f t="shared" si="65"/>
        <v>-0.69147286952255715</v>
      </c>
      <c r="G130" s="28">
        <v>19</v>
      </c>
      <c r="H130" s="197">
        <f t="shared" si="66"/>
        <v>0.10571389734555378</v>
      </c>
      <c r="I130" s="8">
        <v>39</v>
      </c>
      <c r="J130" s="172">
        <f t="shared" si="67"/>
        <v>-5.3723456028068411E-2</v>
      </c>
      <c r="K130" s="29">
        <v>35</v>
      </c>
      <c r="L130" s="197">
        <f t="shared" si="68"/>
        <v>2.5371335362932923</v>
      </c>
      <c r="M130" s="8">
        <v>100</v>
      </c>
      <c r="N130" s="172">
        <f t="shared" si="69"/>
        <v>-1.0103475762698015</v>
      </c>
      <c r="O130" s="29">
        <v>11</v>
      </c>
      <c r="P130" s="197">
        <f t="shared" si="70"/>
        <v>1.1819160326175036</v>
      </c>
      <c r="Q130" s="8">
        <v>66</v>
      </c>
      <c r="R130" s="172">
        <f t="shared" si="71"/>
        <v>1.3413533859911257</v>
      </c>
      <c r="S130" s="28">
        <v>70</v>
      </c>
      <c r="T130" s="197">
        <f t="shared" si="72"/>
        <v>-0.69147286952255715</v>
      </c>
      <c r="U130" s="8">
        <v>19</v>
      </c>
      <c r="V130" s="172">
        <f t="shared" si="73"/>
        <v>-1.0502069146132071</v>
      </c>
      <c r="W130" s="28">
        <v>10</v>
      </c>
      <c r="X130" s="197">
        <f t="shared" si="74"/>
        <v>-0.65161353117915166</v>
      </c>
      <c r="Y130" s="8">
        <v>20</v>
      </c>
      <c r="Z130" s="172">
        <f t="shared" si="75"/>
        <v>0.98261934090047587</v>
      </c>
      <c r="AA130" s="28">
        <v>61</v>
      </c>
      <c r="AB130" s="197">
        <f t="shared" si="76"/>
        <v>-1.0103475762698015</v>
      </c>
      <c r="AC130" s="8">
        <v>11</v>
      </c>
      <c r="AD130" s="172">
        <f t="shared" si="77"/>
        <v>-0.2131608094016906</v>
      </c>
      <c r="AE130" s="28">
        <v>31</v>
      </c>
      <c r="AF130" s="197">
        <f t="shared" si="78"/>
        <v>-0.45231683946212392</v>
      </c>
      <c r="AG130" s="8">
        <v>25</v>
      </c>
      <c r="AH130" s="172">
        <f t="shared" si="79"/>
        <v>-0.25302014774509618</v>
      </c>
      <c r="AI130" s="28">
        <v>30</v>
      </c>
      <c r="AJ130" s="197">
        <f t="shared" si="80"/>
        <v>-0.65161353117915166</v>
      </c>
      <c r="AK130" s="8">
        <v>20</v>
      </c>
      <c r="AL130" s="172">
        <f t="shared" si="81"/>
        <v>0.50430728077960929</v>
      </c>
      <c r="AM130" s="28">
        <v>49</v>
      </c>
      <c r="AN130" s="197">
        <f t="shared" si="82"/>
        <v>0.98261934090047587</v>
      </c>
      <c r="AO130" s="8">
        <v>61</v>
      </c>
      <c r="AP130" s="172">
        <f t="shared" si="83"/>
        <v>0.94276000255707026</v>
      </c>
      <c r="AQ130" s="28">
        <v>60</v>
      </c>
      <c r="AR130" s="197">
        <f t="shared" si="84"/>
        <v>-0.77119154620936825</v>
      </c>
      <c r="AS130" s="8">
        <v>17</v>
      </c>
      <c r="AT130" s="210">
        <f t="shared" si="85"/>
        <v>-1.0900662529566127</v>
      </c>
      <c r="AU130" s="106">
        <v>9</v>
      </c>
      <c r="AV130" s="92">
        <f>'Exp_3 (Ann)'!Y130</f>
        <v>36.347826086956523</v>
      </c>
      <c r="AW130" s="79">
        <f>'Exp_3 (Ann)'!Z130</f>
        <v>25.088223777940435</v>
      </c>
    </row>
    <row r="131" spans="1:49" x14ac:dyDescent="0.2">
      <c r="A131" s="181" t="str">
        <f>'Exp_3 (All)'!A131</f>
        <v>Barbecue_3_PckErr3</v>
      </c>
      <c r="B131" s="172">
        <f t="shared" si="64"/>
        <v>-1.180868077550207</v>
      </c>
      <c r="C131" s="28">
        <v>20</v>
      </c>
      <c r="D131" s="197">
        <f t="shared" si="64"/>
        <v>1.053568823800114</v>
      </c>
      <c r="E131" s="9">
        <v>78</v>
      </c>
      <c r="F131" s="172">
        <f t="shared" si="65"/>
        <v>-0.91119465842171998</v>
      </c>
      <c r="G131" s="28">
        <v>27</v>
      </c>
      <c r="H131" s="197">
        <f t="shared" si="66"/>
        <v>-2.5124852713834134E-2</v>
      </c>
      <c r="I131" s="8">
        <v>50</v>
      </c>
      <c r="J131" s="172">
        <f t="shared" si="67"/>
        <v>-1.180868077550207</v>
      </c>
      <c r="K131" s="29">
        <v>20</v>
      </c>
      <c r="L131" s="197">
        <f t="shared" si="68"/>
        <v>1.9011138553467872</v>
      </c>
      <c r="M131" s="8">
        <v>100</v>
      </c>
      <c r="N131" s="172">
        <f t="shared" si="69"/>
        <v>-1.180868077550207</v>
      </c>
      <c r="O131" s="29">
        <v>20</v>
      </c>
      <c r="P131" s="197">
        <f t="shared" si="70"/>
        <v>1.0920935979613262</v>
      </c>
      <c r="Q131" s="8">
        <v>79</v>
      </c>
      <c r="R131" s="172">
        <f t="shared" si="71"/>
        <v>1.4002917912510258</v>
      </c>
      <c r="S131" s="28">
        <v>87</v>
      </c>
      <c r="T131" s="197">
        <f t="shared" si="72"/>
        <v>-0.44889736848717082</v>
      </c>
      <c r="U131" s="8">
        <v>39</v>
      </c>
      <c r="V131" s="172">
        <f t="shared" si="73"/>
        <v>-1.180868077550207</v>
      </c>
      <c r="W131" s="28">
        <v>20</v>
      </c>
      <c r="X131" s="197">
        <f t="shared" si="74"/>
        <v>0.74537063051041441</v>
      </c>
      <c r="Y131" s="8">
        <v>70</v>
      </c>
      <c r="Z131" s="172">
        <f t="shared" si="75"/>
        <v>-0.52594691680959571</v>
      </c>
      <c r="AA131" s="28">
        <v>37</v>
      </c>
      <c r="AB131" s="197">
        <f t="shared" si="76"/>
        <v>-0.83414511009929515</v>
      </c>
      <c r="AC131" s="8">
        <v>29</v>
      </c>
      <c r="AD131" s="172">
        <f t="shared" si="77"/>
        <v>0.66832108218798958</v>
      </c>
      <c r="AE131" s="28">
        <v>68</v>
      </c>
      <c r="AF131" s="197">
        <f t="shared" si="78"/>
        <v>0.86094495299405172</v>
      </c>
      <c r="AG131" s="8">
        <v>73</v>
      </c>
      <c r="AH131" s="172">
        <f t="shared" si="79"/>
        <v>0.66832108218798958</v>
      </c>
      <c r="AI131" s="28">
        <v>68</v>
      </c>
      <c r="AJ131" s="197">
        <f t="shared" si="80"/>
        <v>-0.79562033593808268</v>
      </c>
      <c r="AK131" s="8">
        <v>30</v>
      </c>
      <c r="AL131" s="172">
        <f t="shared" si="81"/>
        <v>0.70684585634920205</v>
      </c>
      <c r="AM131" s="28">
        <v>69</v>
      </c>
      <c r="AN131" s="197">
        <f t="shared" si="82"/>
        <v>1.2847174687673883</v>
      </c>
      <c r="AO131" s="8">
        <v>84</v>
      </c>
      <c r="AP131" s="172">
        <f t="shared" si="83"/>
        <v>-0.83414511009929515</v>
      </c>
      <c r="AQ131" s="28">
        <v>29</v>
      </c>
      <c r="AR131" s="197">
        <f t="shared" si="84"/>
        <v>-0.79562033593808268</v>
      </c>
      <c r="AS131" s="8">
        <v>30</v>
      </c>
      <c r="AT131" s="210">
        <f t="shared" si="85"/>
        <v>-0.48742214264838329</v>
      </c>
      <c r="AU131" s="106">
        <v>38</v>
      </c>
      <c r="AV131" s="92">
        <f>'Exp_3 (Ann)'!Y131</f>
        <v>50.652173913043477</v>
      </c>
      <c r="AW131" s="79">
        <f>'Exp_3 (Ann)'!Z131</f>
        <v>25.95732283375256</v>
      </c>
    </row>
    <row r="132" spans="1:49" x14ac:dyDescent="0.2">
      <c r="A132" s="181" t="str">
        <f>'Exp_3 (All)'!A132</f>
        <v>Barbecue_8_PckErr1</v>
      </c>
      <c r="B132" s="172">
        <f t="shared" si="64"/>
        <v>-1.0780276327732019</v>
      </c>
      <c r="C132" s="28">
        <v>19</v>
      </c>
      <c r="D132" s="197">
        <f t="shared" si="64"/>
        <v>-0.11557412698862418</v>
      </c>
      <c r="E132" s="9">
        <v>40</v>
      </c>
      <c r="F132" s="172">
        <f t="shared" ref="F132:F143" si="86">(G132-$AV132)/$AW132</f>
        <v>-0.57388532021937544</v>
      </c>
      <c r="G132" s="28">
        <v>30</v>
      </c>
      <c r="H132" s="197">
        <f t="shared" ref="H132:H143" si="87">(I132-$AV132)/$AW132</f>
        <v>-0.66554755886552575</v>
      </c>
      <c r="I132" s="8">
        <v>28</v>
      </c>
      <c r="J132" s="172">
        <f t="shared" ref="J132:J143" si="88">(K132-$AV132)/$AW132</f>
        <v>-0.57388532021937544</v>
      </c>
      <c r="K132" s="29">
        <v>30</v>
      </c>
      <c r="L132" s="197">
        <f t="shared" ref="L132:L143" si="89">(M132-$AV132)/$AW132</f>
        <v>0.75521714014980335</v>
      </c>
      <c r="M132" s="8">
        <v>59</v>
      </c>
      <c r="N132" s="172">
        <f t="shared" ref="N132:N143" si="90">(O132-$AV132)/$AW132</f>
        <v>-0.16140524631169931</v>
      </c>
      <c r="O132" s="29">
        <v>39</v>
      </c>
      <c r="P132" s="197">
        <f t="shared" ref="P132:P143" si="91">(Q132-$AV132)/$AW132</f>
        <v>-1.4905077066808781</v>
      </c>
      <c r="Q132" s="8">
        <v>10</v>
      </c>
      <c r="R132" s="172">
        <f t="shared" ref="R132:R143" si="92">(S132-$AV132)/$AW132</f>
        <v>2.2676440778112825</v>
      </c>
      <c r="S132" s="28">
        <v>92</v>
      </c>
      <c r="T132" s="197">
        <f t="shared" ref="T132:T143" si="93">(U132-$AV132)/$AW132</f>
        <v>-0.11557412698862418</v>
      </c>
      <c r="U132" s="8">
        <v>40</v>
      </c>
      <c r="V132" s="172">
        <f t="shared" ref="V132:V143" si="94">(W132-$AV132)/$AW132</f>
        <v>-0.16140524631169931</v>
      </c>
      <c r="W132" s="28">
        <v>39</v>
      </c>
      <c r="X132" s="197">
        <f t="shared" ref="X132:X143" si="95">(Y132-$AV132)/$AW132</f>
        <v>0.80104825947287839</v>
      </c>
      <c r="Y132" s="8">
        <v>60</v>
      </c>
      <c r="Z132" s="172">
        <f t="shared" ref="Z132:Z143" si="96">(AA132-$AV132)/$AW132</f>
        <v>0.52606154353442769</v>
      </c>
      <c r="AA132" s="28">
        <v>54</v>
      </c>
      <c r="AB132" s="197">
        <f t="shared" ref="AB132:AB143" si="97">(AC132-$AV132)/$AW132</f>
        <v>-1.4905077066808781</v>
      </c>
      <c r="AC132" s="8">
        <v>10</v>
      </c>
      <c r="AD132" s="172">
        <f t="shared" ref="AD132:AD143" si="98">(AE132-$AV132)/$AW132</f>
        <v>-0.16140524631169931</v>
      </c>
      <c r="AE132" s="28">
        <v>39</v>
      </c>
      <c r="AF132" s="197">
        <f t="shared" ref="AF132:AF143" si="99">(AG132-$AV132)/$AW132</f>
        <v>0.70938602082672819</v>
      </c>
      <c r="AG132" s="8">
        <v>58</v>
      </c>
      <c r="AH132" s="172">
        <f t="shared" ref="AH132:AH143" si="100">(AI132-$AV132)/$AW132</f>
        <v>0.80104825947287839</v>
      </c>
      <c r="AI132" s="28">
        <v>60</v>
      </c>
      <c r="AJ132" s="197">
        <f t="shared" ref="AJ132:AJ143" si="101">(AK132-$AV132)/$AW132</f>
        <v>-1.0780276327732019</v>
      </c>
      <c r="AK132" s="8">
        <v>19</v>
      </c>
      <c r="AL132" s="172">
        <f t="shared" ref="AL132:AL143" si="102">(AM132-$AV132)/$AW132</f>
        <v>1.7176706459343811</v>
      </c>
      <c r="AM132" s="28">
        <v>80</v>
      </c>
      <c r="AN132" s="197">
        <f t="shared" ref="AN132:AN143" si="103">(AO132-$AV132)/$AW132</f>
        <v>1.0760349754113292</v>
      </c>
      <c r="AO132" s="8">
        <v>66</v>
      </c>
      <c r="AP132" s="172">
        <f t="shared" ref="AP132:AP143" si="104">(AQ132-$AV132)/$AW132</f>
        <v>0.75521714014980335</v>
      </c>
      <c r="AQ132" s="28">
        <v>59</v>
      </c>
      <c r="AR132" s="197">
        <f t="shared" ref="AR132:AR143" si="105">(AS132-$AV132)/$AW132</f>
        <v>-1.0321965134501268</v>
      </c>
      <c r="AS132" s="8">
        <v>20</v>
      </c>
      <c r="AT132" s="210">
        <f t="shared" ref="AT132:AT143" si="106">(AU132-$AV132)/$AW132</f>
        <v>-0.7113786781886009</v>
      </c>
      <c r="AU132" s="106">
        <v>27</v>
      </c>
      <c r="AV132" s="92">
        <f>'Exp_3 (Ann)'!Y132</f>
        <v>42.521739130434781</v>
      </c>
      <c r="AW132" s="79">
        <f>'Exp_3 (Ann)'!Z132</f>
        <v>21.819235811168991</v>
      </c>
    </row>
    <row r="133" spans="1:49" x14ac:dyDescent="0.2">
      <c r="A133" s="181" t="str">
        <f>'Exp_3 (All)'!A133</f>
        <v>Barbecue_8_PckErr3</v>
      </c>
      <c r="B133" s="172">
        <f t="shared" ref="B133:D143" si="107">(C133-$AV133)/$AW133</f>
        <v>-1.6996771548097893</v>
      </c>
      <c r="C133" s="28">
        <v>19</v>
      </c>
      <c r="D133" s="197">
        <f t="shared" si="107"/>
        <v>1.0872693938282272</v>
      </c>
      <c r="E133" s="9">
        <v>93</v>
      </c>
      <c r="F133" s="172">
        <f t="shared" si="86"/>
        <v>-0.90878691803413603</v>
      </c>
      <c r="G133" s="28">
        <v>40</v>
      </c>
      <c r="H133" s="197">
        <f t="shared" si="87"/>
        <v>1.3508994727534449</v>
      </c>
      <c r="I133" s="8">
        <v>100</v>
      </c>
      <c r="J133" s="172">
        <f t="shared" si="88"/>
        <v>-1.0970941172664346</v>
      </c>
      <c r="K133" s="29">
        <v>35</v>
      </c>
      <c r="L133" s="197">
        <f t="shared" si="89"/>
        <v>1.3508994727534449</v>
      </c>
      <c r="M133" s="8">
        <v>100</v>
      </c>
      <c r="N133" s="172">
        <f t="shared" si="90"/>
        <v>-0.53217251956953926</v>
      </c>
      <c r="O133" s="29">
        <v>50</v>
      </c>
      <c r="P133" s="197">
        <f t="shared" si="91"/>
        <v>-0.23088100079786178</v>
      </c>
      <c r="Q133" s="8">
        <v>58</v>
      </c>
      <c r="R133" s="172">
        <f t="shared" si="92"/>
        <v>1.3508994727534449</v>
      </c>
      <c r="S133" s="28">
        <v>100</v>
      </c>
      <c r="T133" s="197">
        <f t="shared" si="93"/>
        <v>-0.53217251956953926</v>
      </c>
      <c r="U133" s="8">
        <v>50</v>
      </c>
      <c r="V133" s="172">
        <f t="shared" si="94"/>
        <v>0.52234779613133187</v>
      </c>
      <c r="W133" s="28">
        <v>78</v>
      </c>
      <c r="X133" s="197">
        <f t="shared" si="95"/>
        <v>0.56000923597779151</v>
      </c>
      <c r="Y133" s="8">
        <v>79</v>
      </c>
      <c r="Z133" s="172">
        <f t="shared" si="96"/>
        <v>-0.98410979772705542</v>
      </c>
      <c r="AA133" s="28">
        <v>38</v>
      </c>
      <c r="AB133" s="197">
        <f t="shared" si="97"/>
        <v>-1.2854013164987328</v>
      </c>
      <c r="AC133" s="8">
        <v>30</v>
      </c>
      <c r="AD133" s="172">
        <f t="shared" si="98"/>
        <v>-4.9123617191036929E-3</v>
      </c>
      <c r="AE133" s="28">
        <v>64</v>
      </c>
      <c r="AF133" s="197">
        <f t="shared" si="99"/>
        <v>-0.90878691803413603</v>
      </c>
      <c r="AG133" s="8">
        <v>40</v>
      </c>
      <c r="AH133" s="172">
        <f t="shared" si="100"/>
        <v>1.2379151532140658</v>
      </c>
      <c r="AI133" s="28">
        <v>97</v>
      </c>
      <c r="AJ133" s="197">
        <f t="shared" si="101"/>
        <v>-0.90878691803413603</v>
      </c>
      <c r="AK133" s="8">
        <v>40</v>
      </c>
      <c r="AL133" s="172">
        <f t="shared" si="102"/>
        <v>1.0872693938282272</v>
      </c>
      <c r="AM133" s="28">
        <v>93</v>
      </c>
      <c r="AN133" s="197">
        <f t="shared" si="103"/>
        <v>1.0119465141353077</v>
      </c>
      <c r="AO133" s="8">
        <v>91</v>
      </c>
      <c r="AP133" s="172">
        <f t="shared" si="104"/>
        <v>-0.90878691803413603</v>
      </c>
      <c r="AQ133" s="28">
        <v>40</v>
      </c>
      <c r="AR133" s="197">
        <f t="shared" si="105"/>
        <v>-0.15555812110494241</v>
      </c>
      <c r="AS133" s="8">
        <v>60</v>
      </c>
      <c r="AT133" s="210">
        <f t="shared" si="106"/>
        <v>0.59767067582425126</v>
      </c>
      <c r="AU133" s="106">
        <v>80</v>
      </c>
      <c r="AV133" s="92">
        <f>'Exp_3 (Ann)'!Y133</f>
        <v>64.130434782608702</v>
      </c>
      <c r="AW133" s="79">
        <f>'Exp_3 (Ann)'!Z133</f>
        <v>26.552357107876315</v>
      </c>
    </row>
    <row r="134" spans="1:49" x14ac:dyDescent="0.2">
      <c r="A134" s="181" t="str">
        <f>'Exp_3 (All)'!A134</f>
        <v>Barbecue_10_PckErr1</v>
      </c>
      <c r="B134" s="172">
        <f t="shared" si="107"/>
        <v>-0.50757139892677505</v>
      </c>
      <c r="C134" s="28">
        <v>50</v>
      </c>
      <c r="D134" s="197">
        <f t="shared" si="107"/>
        <v>1.1138372365337565</v>
      </c>
      <c r="E134" s="9">
        <v>80</v>
      </c>
      <c r="F134" s="172">
        <f t="shared" si="86"/>
        <v>-7.5195762803966629E-2</v>
      </c>
      <c r="G134" s="28">
        <v>58</v>
      </c>
      <c r="H134" s="197">
        <f t="shared" si="87"/>
        <v>8.6945100742086529E-2</v>
      </c>
      <c r="I134" s="8">
        <v>61</v>
      </c>
      <c r="J134" s="172">
        <f t="shared" si="88"/>
        <v>0.84360246395700123</v>
      </c>
      <c r="K134" s="29">
        <v>75</v>
      </c>
      <c r="L134" s="197">
        <f t="shared" si="89"/>
        <v>-2.7234965340561681</v>
      </c>
      <c r="M134" s="8">
        <v>9</v>
      </c>
      <c r="N134" s="172">
        <f t="shared" si="90"/>
        <v>-0.50757139892677505</v>
      </c>
      <c r="O134" s="29">
        <v>50</v>
      </c>
      <c r="P134" s="197">
        <f t="shared" si="91"/>
        <v>0.68146160041094805</v>
      </c>
      <c r="Q134" s="8">
        <v>72</v>
      </c>
      <c r="R134" s="172">
        <f t="shared" si="92"/>
        <v>1.0597902820184055</v>
      </c>
      <c r="S134" s="28">
        <v>79</v>
      </c>
      <c r="T134" s="197">
        <f t="shared" si="93"/>
        <v>3.2898146226735474E-2</v>
      </c>
      <c r="U134" s="8">
        <v>60</v>
      </c>
      <c r="V134" s="172">
        <f t="shared" si="94"/>
        <v>-2.1148808288615577E-2</v>
      </c>
      <c r="W134" s="28">
        <v>59</v>
      </c>
      <c r="X134" s="197">
        <f t="shared" si="95"/>
        <v>0.51932073686489499</v>
      </c>
      <c r="Y134" s="8">
        <v>69</v>
      </c>
      <c r="Z134" s="172">
        <f t="shared" si="96"/>
        <v>3.2898146226735474E-2</v>
      </c>
      <c r="AA134" s="28">
        <v>60</v>
      </c>
      <c r="AB134" s="197">
        <f t="shared" si="97"/>
        <v>-1.588510489233796</v>
      </c>
      <c r="AC134" s="8">
        <v>30</v>
      </c>
      <c r="AD134" s="172">
        <f t="shared" si="98"/>
        <v>0.95169637298770338</v>
      </c>
      <c r="AE134" s="28">
        <v>77</v>
      </c>
      <c r="AF134" s="197">
        <f t="shared" si="99"/>
        <v>-0.45352444441142398</v>
      </c>
      <c r="AG134" s="8">
        <v>51</v>
      </c>
      <c r="AH134" s="172">
        <f t="shared" si="100"/>
        <v>0.57336769138024601</v>
      </c>
      <c r="AI134" s="28">
        <v>70</v>
      </c>
      <c r="AJ134" s="197">
        <f t="shared" si="101"/>
        <v>-1.6966043982644983</v>
      </c>
      <c r="AK134" s="8">
        <v>28</v>
      </c>
      <c r="AL134" s="172">
        <f t="shared" si="102"/>
        <v>0.78955550944165021</v>
      </c>
      <c r="AM134" s="28">
        <v>74</v>
      </c>
      <c r="AN134" s="197">
        <f t="shared" si="103"/>
        <v>1.0597902820184055</v>
      </c>
      <c r="AO134" s="8">
        <v>79</v>
      </c>
      <c r="AP134" s="172">
        <f t="shared" si="104"/>
        <v>-1.1020878985956366</v>
      </c>
      <c r="AQ134" s="28">
        <v>39</v>
      </c>
      <c r="AR134" s="197">
        <f t="shared" si="105"/>
        <v>0.51932073686489499</v>
      </c>
      <c r="AS134" s="8">
        <v>69</v>
      </c>
      <c r="AT134" s="210">
        <f t="shared" si="106"/>
        <v>0.41122682783419284</v>
      </c>
      <c r="AU134" s="106">
        <v>67</v>
      </c>
      <c r="AV134" s="92">
        <f>'Exp_3 (Ann)'!Y134</f>
        <v>59.391304347826086</v>
      </c>
      <c r="AW134" s="79">
        <f>'Exp_3 (Ann)'!Z134</f>
        <v>18.502430136298766</v>
      </c>
    </row>
    <row r="135" spans="1:49" x14ac:dyDescent="0.2">
      <c r="A135" s="181" t="str">
        <f>'Exp_3 (All)'!A135</f>
        <v>Barbecue_10_PckErr3</v>
      </c>
      <c r="B135" s="172">
        <f t="shared" si="107"/>
        <v>-2.5926272335267644</v>
      </c>
      <c r="C135" s="28">
        <v>30</v>
      </c>
      <c r="D135" s="197">
        <f t="shared" si="107"/>
        <v>0.63399313202787699</v>
      </c>
      <c r="E135" s="9">
        <v>82</v>
      </c>
      <c r="F135" s="172">
        <f t="shared" si="86"/>
        <v>0.44784195709203228</v>
      </c>
      <c r="G135" s="28">
        <v>79</v>
      </c>
      <c r="H135" s="197">
        <f t="shared" si="87"/>
        <v>0.69604352367315858</v>
      </c>
      <c r="I135" s="8">
        <v>83</v>
      </c>
      <c r="J135" s="172">
        <f t="shared" si="88"/>
        <v>0.19964039051090601</v>
      </c>
      <c r="K135" s="29">
        <v>75</v>
      </c>
      <c r="L135" s="197">
        <f t="shared" si="89"/>
        <v>0.50989234873731382</v>
      </c>
      <c r="M135" s="8">
        <v>80</v>
      </c>
      <c r="N135" s="172">
        <f t="shared" si="90"/>
        <v>1.7509001816429453</v>
      </c>
      <c r="O135" s="29">
        <v>100</v>
      </c>
      <c r="P135" s="197">
        <f t="shared" si="91"/>
        <v>-0.54496430923247274</v>
      </c>
      <c r="Q135" s="8">
        <v>63</v>
      </c>
      <c r="R135" s="172">
        <f t="shared" si="92"/>
        <v>0.5719427403825954</v>
      </c>
      <c r="S135" s="28">
        <v>81</v>
      </c>
      <c r="T135" s="197">
        <f t="shared" si="93"/>
        <v>-0.73111548416831751</v>
      </c>
      <c r="U135" s="8">
        <v>60</v>
      </c>
      <c r="V135" s="172">
        <f t="shared" si="94"/>
        <v>-0.66906509252303592</v>
      </c>
      <c r="W135" s="28">
        <v>61</v>
      </c>
      <c r="X135" s="197">
        <f t="shared" si="95"/>
        <v>-0.1106115677155018</v>
      </c>
      <c r="Y135" s="8">
        <v>70</v>
      </c>
      <c r="Z135" s="172">
        <f t="shared" si="96"/>
        <v>-1.4136697922664148</v>
      </c>
      <c r="AA135" s="28">
        <v>49</v>
      </c>
      <c r="AB135" s="197">
        <f t="shared" si="97"/>
        <v>-1.4136697922664148</v>
      </c>
      <c r="AC135" s="8">
        <v>49</v>
      </c>
      <c r="AD135" s="172">
        <f t="shared" si="98"/>
        <v>1.3785978317712557</v>
      </c>
      <c r="AE135" s="28">
        <v>94</v>
      </c>
      <c r="AF135" s="197">
        <f t="shared" si="99"/>
        <v>1.3489215575061326E-2</v>
      </c>
      <c r="AG135" s="8">
        <v>72</v>
      </c>
      <c r="AH135" s="172">
        <f t="shared" si="100"/>
        <v>0.44784195709203228</v>
      </c>
      <c r="AI135" s="28">
        <v>79</v>
      </c>
      <c r="AJ135" s="197">
        <f t="shared" si="101"/>
        <v>0.50989234873731382</v>
      </c>
      <c r="AK135" s="8">
        <v>80</v>
      </c>
      <c r="AL135" s="172">
        <f t="shared" si="102"/>
        <v>1.1303962651901296</v>
      </c>
      <c r="AM135" s="28">
        <v>90</v>
      </c>
      <c r="AN135" s="197">
        <f t="shared" si="103"/>
        <v>7.5539607220342891E-2</v>
      </c>
      <c r="AO135" s="8">
        <v>73</v>
      </c>
      <c r="AP135" s="172">
        <f t="shared" si="104"/>
        <v>-0.73111548416831751</v>
      </c>
      <c r="AQ135" s="28">
        <v>60</v>
      </c>
      <c r="AR135" s="197">
        <f t="shared" si="105"/>
        <v>-0.79316587581359899</v>
      </c>
      <c r="AS135" s="8">
        <v>59</v>
      </c>
      <c r="AT135" s="210">
        <f t="shared" si="106"/>
        <v>0.63399313202787699</v>
      </c>
      <c r="AU135" s="106">
        <v>82</v>
      </c>
      <c r="AV135" s="92">
        <f>'Exp_3 (Ann)'!Y135</f>
        <v>71.782608695652172</v>
      </c>
      <c r="AW135" s="79">
        <f>'Exp_3 (Ann)'!Z135</f>
        <v>16.11593373522312</v>
      </c>
    </row>
    <row r="136" spans="1:49" x14ac:dyDescent="0.2">
      <c r="A136" s="181" t="str">
        <f>'Exp_3 (All)'!A136</f>
        <v>Barbecue_11_PckErr1</v>
      </c>
      <c r="B136" s="172">
        <f t="shared" si="107"/>
        <v>-2.0054503384285036</v>
      </c>
      <c r="C136" s="28">
        <v>39</v>
      </c>
      <c r="D136" s="197">
        <f t="shared" si="107"/>
        <v>0.17579495469500131</v>
      </c>
      <c r="E136" s="9">
        <v>80</v>
      </c>
      <c r="F136" s="172">
        <f t="shared" si="86"/>
        <v>-0.67542272067026898</v>
      </c>
      <c r="G136" s="28">
        <v>64</v>
      </c>
      <c r="H136" s="197">
        <f t="shared" si="87"/>
        <v>0.54820268766730706</v>
      </c>
      <c r="I136" s="8">
        <v>87</v>
      </c>
      <c r="J136" s="172">
        <f t="shared" si="88"/>
        <v>-9.0210568856645648E-2</v>
      </c>
      <c r="K136" s="29">
        <v>75</v>
      </c>
      <c r="L136" s="197">
        <f t="shared" si="89"/>
        <v>1.2398170489015892</v>
      </c>
      <c r="M136" s="8">
        <v>100</v>
      </c>
      <c r="N136" s="172">
        <f t="shared" si="90"/>
        <v>-0.88822713951158649</v>
      </c>
      <c r="O136" s="29">
        <v>60</v>
      </c>
      <c r="P136" s="197">
        <f t="shared" si="91"/>
        <v>-1.2074337677735629</v>
      </c>
      <c r="Q136" s="8">
        <v>54</v>
      </c>
      <c r="R136" s="172">
        <f t="shared" si="92"/>
        <v>1.2398170489015892</v>
      </c>
      <c r="S136" s="28">
        <v>100</v>
      </c>
      <c r="T136" s="197">
        <f t="shared" si="93"/>
        <v>-0.3030149876979632</v>
      </c>
      <c r="U136" s="8">
        <v>71</v>
      </c>
      <c r="V136" s="172">
        <f t="shared" si="94"/>
        <v>6.9392745274342527E-2</v>
      </c>
      <c r="W136" s="28">
        <v>78</v>
      </c>
      <c r="X136" s="197">
        <f t="shared" si="95"/>
        <v>1.2398170489015892</v>
      </c>
      <c r="Y136" s="8">
        <v>100</v>
      </c>
      <c r="Z136" s="172">
        <f t="shared" si="96"/>
        <v>-0.46261830182895142</v>
      </c>
      <c r="AA136" s="28">
        <v>68</v>
      </c>
      <c r="AB136" s="197">
        <f t="shared" si="97"/>
        <v>-0.83502603480125714</v>
      </c>
      <c r="AC136" s="8">
        <v>61</v>
      </c>
      <c r="AD136" s="172">
        <f t="shared" si="98"/>
        <v>-0.3030149876979632</v>
      </c>
      <c r="AE136" s="28">
        <v>71</v>
      </c>
      <c r="AF136" s="197">
        <f t="shared" si="99"/>
        <v>-0.19661277827730445</v>
      </c>
      <c r="AG136" s="8">
        <v>73</v>
      </c>
      <c r="AH136" s="172">
        <f t="shared" si="100"/>
        <v>0.76100710650862458</v>
      </c>
      <c r="AI136" s="28">
        <v>91</v>
      </c>
      <c r="AJ136" s="197">
        <f t="shared" si="101"/>
        <v>-0.88822713951158649</v>
      </c>
      <c r="AK136" s="8">
        <v>60</v>
      </c>
      <c r="AL136" s="172">
        <f t="shared" si="102"/>
        <v>1.2398170489015892</v>
      </c>
      <c r="AM136" s="28">
        <v>100</v>
      </c>
      <c r="AN136" s="197">
        <f t="shared" si="103"/>
        <v>1.0270126300602715</v>
      </c>
      <c r="AO136" s="8">
        <v>96</v>
      </c>
      <c r="AP136" s="172">
        <f t="shared" si="104"/>
        <v>-1.7394448148768569</v>
      </c>
      <c r="AQ136" s="28">
        <v>44</v>
      </c>
      <c r="AR136" s="197">
        <f t="shared" si="105"/>
        <v>1.2398170489015892</v>
      </c>
      <c r="AS136" s="8">
        <v>100</v>
      </c>
      <c r="AT136" s="210">
        <f t="shared" si="106"/>
        <v>0.81420821121895404</v>
      </c>
      <c r="AU136" s="106">
        <v>92</v>
      </c>
      <c r="AV136" s="92">
        <f>'Exp_3 (Ann)'!Y136</f>
        <v>76.695652173913047</v>
      </c>
      <c r="AW136" s="79">
        <f>'Exp_3 (Ann)'!Z136</f>
        <v>18.796602165402827</v>
      </c>
    </row>
    <row r="137" spans="1:49" x14ac:dyDescent="0.2">
      <c r="A137" s="181" t="str">
        <f>'Exp_3 (All)'!A137</f>
        <v>Barbecue_11_PckErr3</v>
      </c>
      <c r="B137" s="172">
        <f t="shared" si="107"/>
        <v>-0.66291076823483408</v>
      </c>
      <c r="C137" s="28">
        <v>79</v>
      </c>
      <c r="D137" s="197">
        <f t="shared" si="107"/>
        <v>0.8286384602935426</v>
      </c>
      <c r="E137" s="9">
        <v>97</v>
      </c>
      <c r="F137" s="172">
        <f t="shared" si="86"/>
        <v>-0.16572769205870852</v>
      </c>
      <c r="G137" s="28">
        <v>85</v>
      </c>
      <c r="H137" s="197">
        <f t="shared" si="87"/>
        <v>-1.8230046126457939</v>
      </c>
      <c r="I137" s="8">
        <v>65</v>
      </c>
      <c r="J137" s="172">
        <f t="shared" si="88"/>
        <v>0.58004692220547982</v>
      </c>
      <c r="K137" s="29">
        <v>94</v>
      </c>
      <c r="L137" s="197">
        <f t="shared" si="89"/>
        <v>1.0772299983816054</v>
      </c>
      <c r="M137" s="8">
        <v>100</v>
      </c>
      <c r="N137" s="172">
        <f t="shared" si="90"/>
        <v>-1.4086853824990224</v>
      </c>
      <c r="O137" s="29">
        <v>70</v>
      </c>
      <c r="P137" s="197">
        <f t="shared" si="91"/>
        <v>-1.1600938444109596</v>
      </c>
      <c r="Q137" s="8">
        <v>73</v>
      </c>
      <c r="R137" s="172">
        <f t="shared" si="92"/>
        <v>1.0772299983816054</v>
      </c>
      <c r="S137" s="28">
        <v>100</v>
      </c>
      <c r="T137" s="197">
        <f t="shared" si="93"/>
        <v>0.16572769205870852</v>
      </c>
      <c r="U137" s="8">
        <v>89</v>
      </c>
      <c r="V137" s="172">
        <f t="shared" si="94"/>
        <v>0.33145538411741704</v>
      </c>
      <c r="W137" s="28">
        <v>91</v>
      </c>
      <c r="X137" s="197">
        <f t="shared" si="95"/>
        <v>1.0772299983816054</v>
      </c>
      <c r="Y137" s="8">
        <v>100</v>
      </c>
      <c r="Z137" s="172">
        <f t="shared" si="96"/>
        <v>-0.99436615235225123</v>
      </c>
      <c r="AA137" s="28">
        <v>75</v>
      </c>
      <c r="AB137" s="197">
        <f t="shared" si="97"/>
        <v>-1.3258215364696682</v>
      </c>
      <c r="AC137" s="8">
        <v>71</v>
      </c>
      <c r="AD137" s="172">
        <f t="shared" si="98"/>
        <v>0.58004692220547982</v>
      </c>
      <c r="AE137" s="28">
        <v>94</v>
      </c>
      <c r="AF137" s="197">
        <f t="shared" si="99"/>
        <v>-0.58004692220547982</v>
      </c>
      <c r="AG137" s="8">
        <v>80</v>
      </c>
      <c r="AH137" s="172">
        <f t="shared" si="100"/>
        <v>0.16572769205870852</v>
      </c>
      <c r="AI137" s="28">
        <v>89</v>
      </c>
      <c r="AJ137" s="197">
        <f t="shared" si="101"/>
        <v>-1.4086853824990224</v>
      </c>
      <c r="AK137" s="8">
        <v>70</v>
      </c>
      <c r="AL137" s="172">
        <f t="shared" si="102"/>
        <v>1.0772299983816054</v>
      </c>
      <c r="AM137" s="28">
        <v>100</v>
      </c>
      <c r="AN137" s="197">
        <f t="shared" si="103"/>
        <v>0.99436615235225123</v>
      </c>
      <c r="AO137" s="8">
        <v>99</v>
      </c>
      <c r="AP137" s="172">
        <f t="shared" si="104"/>
        <v>1.0772299983816054</v>
      </c>
      <c r="AQ137" s="28">
        <v>100</v>
      </c>
      <c r="AR137" s="197">
        <f t="shared" si="105"/>
        <v>-0.58004692220547982</v>
      </c>
      <c r="AS137" s="8">
        <v>80</v>
      </c>
      <c r="AT137" s="210">
        <f t="shared" si="106"/>
        <v>1.0772299983816054</v>
      </c>
      <c r="AU137" s="106">
        <v>100</v>
      </c>
      <c r="AV137" s="92">
        <f>'Exp_3 (Ann)'!Y137</f>
        <v>87</v>
      </c>
      <c r="AW137" s="79">
        <f>'Exp_3 (Ann)'!Z137</f>
        <v>12.067989212638683</v>
      </c>
    </row>
    <row r="138" spans="1:49" x14ac:dyDescent="0.2">
      <c r="A138" s="181" t="str">
        <f>'Exp_3 (All)'!A138</f>
        <v>Barbecue_12_PckErr1</v>
      </c>
      <c r="B138" s="172">
        <f t="shared" si="107"/>
        <v>-2.07674821025152</v>
      </c>
      <c r="C138" s="28">
        <v>20</v>
      </c>
      <c r="D138" s="197">
        <f t="shared" si="107"/>
        <v>0.8298567898976662</v>
      </c>
      <c r="E138" s="9">
        <v>80</v>
      </c>
      <c r="F138" s="172">
        <f t="shared" si="86"/>
        <v>-0.18745496015454899</v>
      </c>
      <c r="G138" s="28">
        <v>59</v>
      </c>
      <c r="H138" s="197">
        <f t="shared" si="87"/>
        <v>-0.18745496015454899</v>
      </c>
      <c r="I138" s="8">
        <v>59</v>
      </c>
      <c r="J138" s="172">
        <f t="shared" si="88"/>
        <v>-1.8345311269057545</v>
      </c>
      <c r="K138" s="29">
        <v>25</v>
      </c>
      <c r="L138" s="197">
        <f t="shared" si="89"/>
        <v>1.7502817066115752</v>
      </c>
      <c r="M138" s="8">
        <v>99</v>
      </c>
      <c r="N138" s="172">
        <f t="shared" si="90"/>
        <v>-0.18745496015454899</v>
      </c>
      <c r="O138" s="29">
        <v>59</v>
      </c>
      <c r="P138" s="197">
        <f t="shared" si="91"/>
        <v>-0.18745496015454899</v>
      </c>
      <c r="Q138" s="8">
        <v>59</v>
      </c>
      <c r="R138" s="172">
        <f t="shared" si="92"/>
        <v>1.3627343732583503</v>
      </c>
      <c r="S138" s="28">
        <v>91</v>
      </c>
      <c r="T138" s="197">
        <f t="shared" si="93"/>
        <v>0.34542262320613515</v>
      </c>
      <c r="U138" s="8">
        <v>70</v>
      </c>
      <c r="V138" s="172">
        <f t="shared" si="94"/>
        <v>-0.13901154348539588</v>
      </c>
      <c r="W138" s="28">
        <v>60</v>
      </c>
      <c r="X138" s="197">
        <f t="shared" si="95"/>
        <v>1.3142909565891974</v>
      </c>
      <c r="Y138" s="8">
        <v>90</v>
      </c>
      <c r="Z138" s="172">
        <f t="shared" si="96"/>
        <v>-0.38122862683116143</v>
      </c>
      <c r="AA138" s="28">
        <v>55</v>
      </c>
      <c r="AB138" s="197">
        <f t="shared" si="97"/>
        <v>-1.1078798768684579</v>
      </c>
      <c r="AC138" s="8">
        <v>40</v>
      </c>
      <c r="AD138" s="172">
        <f t="shared" si="98"/>
        <v>5.4762123191216538E-2</v>
      </c>
      <c r="AE138" s="28">
        <v>64</v>
      </c>
      <c r="AF138" s="197">
        <f t="shared" si="99"/>
        <v>0.34542262320613515</v>
      </c>
      <c r="AG138" s="8">
        <v>70</v>
      </c>
      <c r="AH138" s="172">
        <f t="shared" si="100"/>
        <v>-0.18745496015454899</v>
      </c>
      <c r="AI138" s="28">
        <v>59</v>
      </c>
      <c r="AJ138" s="197">
        <f t="shared" si="101"/>
        <v>-1.1078798768684579</v>
      </c>
      <c r="AK138" s="8">
        <v>40</v>
      </c>
      <c r="AL138" s="172">
        <f t="shared" si="102"/>
        <v>1.6533948732732691</v>
      </c>
      <c r="AM138" s="28">
        <v>97</v>
      </c>
      <c r="AN138" s="197">
        <f t="shared" si="103"/>
        <v>0.87830020656681929</v>
      </c>
      <c r="AO138" s="8">
        <v>81</v>
      </c>
      <c r="AP138" s="172">
        <f t="shared" si="104"/>
        <v>-0.18745496015454899</v>
      </c>
      <c r="AQ138" s="28">
        <v>59</v>
      </c>
      <c r="AR138" s="197">
        <f t="shared" si="105"/>
        <v>-0.62344571017692696</v>
      </c>
      <c r="AS138" s="8">
        <v>50</v>
      </c>
      <c r="AT138" s="210">
        <f t="shared" si="106"/>
        <v>-0.13901154348539588</v>
      </c>
      <c r="AU138" s="106">
        <v>60</v>
      </c>
      <c r="AV138" s="92">
        <f>'Exp_3 (Ann)'!Y138</f>
        <v>62.869565217391305</v>
      </c>
      <c r="AW138" s="79">
        <f>'Exp_3 (Ann)'!Z138</f>
        <v>20.642639779715648</v>
      </c>
    </row>
    <row r="139" spans="1:49" x14ac:dyDescent="0.2">
      <c r="A139" s="181" t="str">
        <f>'Exp_3 (All)'!A139</f>
        <v>Barbecue_12_PckErr3</v>
      </c>
      <c r="B139" s="172">
        <f t="shared" si="107"/>
        <v>-0.19124715402627995</v>
      </c>
      <c r="C139" s="28">
        <v>69</v>
      </c>
      <c r="D139" s="197">
        <f t="shared" si="107"/>
        <v>1.5561754724878099</v>
      </c>
      <c r="E139" s="9">
        <v>98</v>
      </c>
      <c r="F139" s="172">
        <f t="shared" si="86"/>
        <v>4.9776656527387601E-2</v>
      </c>
      <c r="G139" s="28">
        <v>73</v>
      </c>
      <c r="H139" s="197">
        <f t="shared" si="87"/>
        <v>-0.43227096457994751</v>
      </c>
      <c r="I139" s="8">
        <v>65</v>
      </c>
      <c r="J139" s="172">
        <f t="shared" si="88"/>
        <v>-1.9386697805403696</v>
      </c>
      <c r="K139" s="29">
        <v>40</v>
      </c>
      <c r="L139" s="197">
        <f t="shared" si="89"/>
        <v>1.0741278513804746</v>
      </c>
      <c r="M139" s="8">
        <v>90</v>
      </c>
      <c r="N139" s="172">
        <f t="shared" si="90"/>
        <v>-1.9989257331787866</v>
      </c>
      <c r="O139" s="29">
        <v>39</v>
      </c>
      <c r="P139" s="197">
        <f t="shared" si="91"/>
        <v>-1.2758543015177839</v>
      </c>
      <c r="Q139" s="8">
        <v>51</v>
      </c>
      <c r="R139" s="172">
        <f t="shared" si="92"/>
        <v>0.4715683249963058</v>
      </c>
      <c r="S139" s="28">
        <v>80</v>
      </c>
      <c r="T139" s="197">
        <f t="shared" si="93"/>
        <v>0.41131237235788892</v>
      </c>
      <c r="U139" s="8">
        <v>79</v>
      </c>
      <c r="V139" s="172">
        <f t="shared" si="94"/>
        <v>-7.0735248749446172E-2</v>
      </c>
      <c r="W139" s="28">
        <v>71</v>
      </c>
      <c r="X139" s="197">
        <f t="shared" si="95"/>
        <v>1.6766873777646436</v>
      </c>
      <c r="Y139" s="8">
        <v>100</v>
      </c>
      <c r="Z139" s="172">
        <f t="shared" si="96"/>
        <v>-0.13099120138786305</v>
      </c>
      <c r="AA139" s="28">
        <v>70</v>
      </c>
      <c r="AB139" s="197">
        <f t="shared" si="97"/>
        <v>-0.79380668041044888</v>
      </c>
      <c r="AC139" s="8">
        <v>59</v>
      </c>
      <c r="AD139" s="172">
        <f t="shared" si="98"/>
        <v>0.89335999346522399</v>
      </c>
      <c r="AE139" s="28">
        <v>87</v>
      </c>
      <c r="AF139" s="197">
        <f t="shared" si="99"/>
        <v>-1.0479296111029286E-2</v>
      </c>
      <c r="AG139" s="8">
        <v>72</v>
      </c>
      <c r="AH139" s="172">
        <f t="shared" si="100"/>
        <v>1.0741278513804746</v>
      </c>
      <c r="AI139" s="28">
        <v>90</v>
      </c>
      <c r="AJ139" s="197">
        <f t="shared" si="101"/>
        <v>-1.3361102541562009</v>
      </c>
      <c r="AK139" s="8">
        <v>50</v>
      </c>
      <c r="AL139" s="172">
        <f t="shared" si="102"/>
        <v>0.83310404082680711</v>
      </c>
      <c r="AM139" s="28">
        <v>86</v>
      </c>
      <c r="AN139" s="197">
        <f t="shared" si="103"/>
        <v>0.65233618291155648</v>
      </c>
      <c r="AO139" s="8">
        <v>83</v>
      </c>
      <c r="AP139" s="172">
        <f t="shared" si="104"/>
        <v>-0.19124715402627995</v>
      </c>
      <c r="AQ139" s="28">
        <v>69</v>
      </c>
      <c r="AR139" s="197">
        <f t="shared" si="105"/>
        <v>-7.0735248749446172E-2</v>
      </c>
      <c r="AS139" s="8">
        <v>71</v>
      </c>
      <c r="AT139" s="210">
        <f t="shared" si="106"/>
        <v>-0.25150310666469683</v>
      </c>
      <c r="AU139" s="106">
        <v>68</v>
      </c>
      <c r="AV139" s="92">
        <f>'Exp_3 (Ann)'!Y139</f>
        <v>72.173913043478265</v>
      </c>
      <c r="AW139" s="79">
        <f>'Exp_3 (Ann)'!Z139</f>
        <v>16.595870718380084</v>
      </c>
    </row>
    <row r="140" spans="1:49" x14ac:dyDescent="0.2">
      <c r="A140" s="181" t="str">
        <f>'Exp_3 (All)'!A140</f>
        <v>Barbecue_14_PckErr1</v>
      </c>
      <c r="B140" s="172">
        <f t="shared" si="107"/>
        <v>-2.0550764220106221</v>
      </c>
      <c r="C140" s="28">
        <v>40</v>
      </c>
      <c r="D140" s="197">
        <f t="shared" si="107"/>
        <v>0.44203530586643602</v>
      </c>
      <c r="E140" s="9">
        <v>82</v>
      </c>
      <c r="F140" s="172">
        <f t="shared" si="86"/>
        <v>-0.27142518781272351</v>
      </c>
      <c r="G140" s="28">
        <v>70</v>
      </c>
      <c r="H140" s="197">
        <f t="shared" si="87"/>
        <v>0.79876555270601579</v>
      </c>
      <c r="I140" s="8">
        <v>88</v>
      </c>
      <c r="J140" s="172">
        <f t="shared" si="88"/>
        <v>0.62040042928622585</v>
      </c>
      <c r="K140" s="29">
        <v>85</v>
      </c>
      <c r="L140" s="197">
        <f t="shared" si="89"/>
        <v>0.85822059384594573</v>
      </c>
      <c r="M140" s="8">
        <v>89</v>
      </c>
      <c r="N140" s="172">
        <f t="shared" si="90"/>
        <v>-2.1145314631505521</v>
      </c>
      <c r="O140" s="29">
        <v>39</v>
      </c>
      <c r="P140" s="197">
        <f t="shared" si="91"/>
        <v>-1.1037957637717428</v>
      </c>
      <c r="Q140" s="8">
        <v>56</v>
      </c>
      <c r="R140" s="172">
        <f t="shared" si="92"/>
        <v>0.38258026472650603</v>
      </c>
      <c r="S140" s="28">
        <v>81</v>
      </c>
      <c r="T140" s="197">
        <f t="shared" si="93"/>
        <v>0.32312522358657608</v>
      </c>
      <c r="U140" s="8">
        <v>80</v>
      </c>
      <c r="V140" s="172">
        <f t="shared" si="94"/>
        <v>0.97713067612580562</v>
      </c>
      <c r="W140" s="28">
        <v>91</v>
      </c>
      <c r="X140" s="197">
        <f t="shared" si="95"/>
        <v>1.5122260463851753</v>
      </c>
      <c r="Y140" s="8">
        <v>100</v>
      </c>
      <c r="Z140" s="172">
        <f t="shared" si="96"/>
        <v>-1.2227058460516029</v>
      </c>
      <c r="AA140" s="28">
        <v>54</v>
      </c>
      <c r="AB140" s="197">
        <f t="shared" si="97"/>
        <v>-1.4605260106113227</v>
      </c>
      <c r="AC140" s="8">
        <v>50</v>
      </c>
      <c r="AD140" s="172">
        <f t="shared" si="98"/>
        <v>0.44203530586643602</v>
      </c>
      <c r="AE140" s="28">
        <v>82</v>
      </c>
      <c r="AF140" s="197">
        <f t="shared" si="99"/>
        <v>-0.27142518781272351</v>
      </c>
      <c r="AG140" s="8">
        <v>70</v>
      </c>
      <c r="AH140" s="172">
        <f t="shared" si="100"/>
        <v>-0.33088022895265345</v>
      </c>
      <c r="AI140" s="28">
        <v>69</v>
      </c>
      <c r="AJ140" s="197">
        <f t="shared" si="101"/>
        <v>-0.27142518781272351</v>
      </c>
      <c r="AK140" s="8">
        <v>70</v>
      </c>
      <c r="AL140" s="172">
        <f t="shared" si="102"/>
        <v>1.0960407584056655</v>
      </c>
      <c r="AM140" s="28">
        <v>93</v>
      </c>
      <c r="AN140" s="197">
        <f t="shared" si="103"/>
        <v>0.56094538814629591</v>
      </c>
      <c r="AO140" s="8">
        <v>84</v>
      </c>
      <c r="AP140" s="172">
        <f t="shared" si="104"/>
        <v>0.91767563498587568</v>
      </c>
      <c r="AQ140" s="28">
        <v>90</v>
      </c>
      <c r="AR140" s="197">
        <f t="shared" si="105"/>
        <v>0.32312522358657608</v>
      </c>
      <c r="AS140" s="8">
        <v>80</v>
      </c>
      <c r="AT140" s="210">
        <f t="shared" si="106"/>
        <v>-0.1525151055328636</v>
      </c>
      <c r="AU140" s="106">
        <v>72</v>
      </c>
      <c r="AV140" s="92">
        <f>'Exp_3 (Ann)'!Y140</f>
        <v>74.565217391304344</v>
      </c>
      <c r="AW140" s="79">
        <f>'Exp_3 (Ann)'!Z140</f>
        <v>16.819431638209746</v>
      </c>
    </row>
    <row r="141" spans="1:49" x14ac:dyDescent="0.2">
      <c r="A141" s="181" t="str">
        <f>'Exp_3 (All)'!A141</f>
        <v>Barbecue_14_PckErr3</v>
      </c>
      <c r="B141" s="172">
        <f t="shared" si="107"/>
        <v>-3.2016685865983128</v>
      </c>
      <c r="C141" s="28">
        <v>30</v>
      </c>
      <c r="D141" s="197">
        <f t="shared" si="107"/>
        <v>-1.1833409643158215</v>
      </c>
      <c r="E141" s="9">
        <v>63</v>
      </c>
      <c r="F141" s="172">
        <f t="shared" si="86"/>
        <v>-0.2047578747243104</v>
      </c>
      <c r="G141" s="28">
        <v>79</v>
      </c>
      <c r="H141" s="197">
        <f t="shared" si="87"/>
        <v>-0.3882422040227187</v>
      </c>
      <c r="I141" s="8">
        <v>76</v>
      </c>
      <c r="J141" s="172">
        <f t="shared" si="88"/>
        <v>0.71266377176773121</v>
      </c>
      <c r="K141" s="29">
        <v>94</v>
      </c>
      <c r="L141" s="197">
        <f t="shared" si="89"/>
        <v>-0.14359643162484095</v>
      </c>
      <c r="M141" s="8">
        <v>80</v>
      </c>
      <c r="N141" s="172">
        <f t="shared" si="90"/>
        <v>0.52917944246932291</v>
      </c>
      <c r="O141" s="29">
        <v>91</v>
      </c>
      <c r="P141" s="197">
        <f t="shared" si="91"/>
        <v>-0.2047578747243104</v>
      </c>
      <c r="Q141" s="8">
        <v>79</v>
      </c>
      <c r="R141" s="172">
        <f t="shared" si="92"/>
        <v>1.0796324303645479</v>
      </c>
      <c r="S141" s="28">
        <v>100</v>
      </c>
      <c r="T141" s="197">
        <f t="shared" si="93"/>
        <v>0.46801799936985344</v>
      </c>
      <c r="U141" s="8">
        <v>90</v>
      </c>
      <c r="V141" s="172">
        <f t="shared" si="94"/>
        <v>1.0796324303645479</v>
      </c>
      <c r="W141" s="28">
        <v>100</v>
      </c>
      <c r="X141" s="197">
        <f t="shared" si="95"/>
        <v>1.0796324303645479</v>
      </c>
      <c r="Y141" s="8">
        <v>100</v>
      </c>
      <c r="Z141" s="172">
        <f t="shared" si="96"/>
        <v>-0.75521086261953529</v>
      </c>
      <c r="AA141" s="28">
        <v>70</v>
      </c>
      <c r="AB141" s="197">
        <f t="shared" si="97"/>
        <v>-1.3668252936142298</v>
      </c>
      <c r="AC141" s="8">
        <v>60</v>
      </c>
      <c r="AD141" s="172">
        <f t="shared" si="98"/>
        <v>0.65150232866826174</v>
      </c>
      <c r="AE141" s="28">
        <v>93</v>
      </c>
      <c r="AF141" s="197">
        <f t="shared" si="99"/>
        <v>-0.2047578747243104</v>
      </c>
      <c r="AG141" s="8">
        <v>79</v>
      </c>
      <c r="AH141" s="172">
        <f t="shared" si="100"/>
        <v>0.46801799936985344</v>
      </c>
      <c r="AI141" s="28">
        <v>90</v>
      </c>
      <c r="AJ141" s="197">
        <f t="shared" si="101"/>
        <v>0.40685655627038397</v>
      </c>
      <c r="AK141" s="8">
        <v>89</v>
      </c>
      <c r="AL141" s="172">
        <f t="shared" si="102"/>
        <v>0.65150232866826174</v>
      </c>
      <c r="AM141" s="28">
        <v>93</v>
      </c>
      <c r="AN141" s="197">
        <f t="shared" si="103"/>
        <v>1.0796324303645479</v>
      </c>
      <c r="AO141" s="8">
        <v>100</v>
      </c>
      <c r="AP141" s="172">
        <f t="shared" si="104"/>
        <v>-0.14359643162484095</v>
      </c>
      <c r="AQ141" s="28">
        <v>80</v>
      </c>
      <c r="AR141" s="197">
        <f t="shared" si="105"/>
        <v>-0.75521086261953529</v>
      </c>
      <c r="AS141" s="8">
        <v>70</v>
      </c>
      <c r="AT141" s="210">
        <f t="shared" si="106"/>
        <v>0.34569511317091456</v>
      </c>
      <c r="AU141" s="106">
        <v>88</v>
      </c>
      <c r="AV141" s="92">
        <f>'Exp_3 (Ann)'!Y141</f>
        <v>82.347826086956516</v>
      </c>
      <c r="AW141" s="79">
        <f>'Exp_3 (Ann)'!Z141</f>
        <v>16.350170128812326</v>
      </c>
    </row>
    <row r="142" spans="1:49" x14ac:dyDescent="0.2">
      <c r="A142" s="181" t="str">
        <f>'Exp_3 (All)'!A142</f>
        <v>Barbecue_15_PckErr1</v>
      </c>
      <c r="B142" s="172">
        <f t="shared" si="107"/>
        <v>-4.5579593602482225E-2</v>
      </c>
      <c r="C142" s="28">
        <v>90</v>
      </c>
      <c r="D142" s="197">
        <f t="shared" si="107"/>
        <v>-4.5579593602482225E-2</v>
      </c>
      <c r="E142" s="9">
        <v>90</v>
      </c>
      <c r="F142" s="172">
        <f t="shared" si="86"/>
        <v>-1.9092785320150596</v>
      </c>
      <c r="G142" s="28">
        <v>74</v>
      </c>
      <c r="H142" s="197">
        <f t="shared" si="87"/>
        <v>0.42034514100066211</v>
      </c>
      <c r="I142" s="8">
        <v>94</v>
      </c>
      <c r="J142" s="172">
        <f t="shared" si="88"/>
        <v>1.1192322429053785</v>
      </c>
      <c r="K142" s="29">
        <v>100</v>
      </c>
      <c r="L142" s="197">
        <f t="shared" si="89"/>
        <v>1.1192322429053785</v>
      </c>
      <c r="M142" s="8">
        <v>100</v>
      </c>
      <c r="N142" s="172">
        <f t="shared" si="90"/>
        <v>1.1192322429053785</v>
      </c>
      <c r="O142" s="29">
        <v>100</v>
      </c>
      <c r="P142" s="197">
        <f t="shared" si="91"/>
        <v>-0.16206077725326831</v>
      </c>
      <c r="Q142" s="8">
        <v>89</v>
      </c>
      <c r="R142" s="172">
        <f t="shared" si="92"/>
        <v>-1.3268726137611291</v>
      </c>
      <c r="S142" s="28">
        <v>79</v>
      </c>
      <c r="T142" s="197">
        <f t="shared" si="93"/>
        <v>-0.16206077725326831</v>
      </c>
      <c r="U142" s="8">
        <v>89</v>
      </c>
      <c r="V142" s="172">
        <f t="shared" si="94"/>
        <v>1.1192322429053785</v>
      </c>
      <c r="W142" s="28">
        <v>100</v>
      </c>
      <c r="X142" s="197">
        <f t="shared" si="95"/>
        <v>1.1192322429053785</v>
      </c>
      <c r="Y142" s="8">
        <v>100</v>
      </c>
      <c r="Z142" s="172">
        <f t="shared" si="96"/>
        <v>-1.2103914301103431</v>
      </c>
      <c r="AA142" s="28">
        <v>80</v>
      </c>
      <c r="AB142" s="197">
        <f t="shared" si="97"/>
        <v>-0.16206077725326831</v>
      </c>
      <c r="AC142" s="8">
        <v>89</v>
      </c>
      <c r="AD142" s="172">
        <f t="shared" si="98"/>
        <v>0.88626987560380643</v>
      </c>
      <c r="AE142" s="28">
        <v>98</v>
      </c>
      <c r="AF142" s="197">
        <f t="shared" si="99"/>
        <v>-1.7927973483642734</v>
      </c>
      <c r="AG142" s="8">
        <v>75</v>
      </c>
      <c r="AH142" s="172">
        <f t="shared" si="100"/>
        <v>-0.16206077725326831</v>
      </c>
      <c r="AI142" s="28">
        <v>89</v>
      </c>
      <c r="AJ142" s="197">
        <f t="shared" si="101"/>
        <v>-1.3268726137611291</v>
      </c>
      <c r="AK142" s="8">
        <v>79</v>
      </c>
      <c r="AL142" s="172">
        <f t="shared" si="102"/>
        <v>1.0027510592545925</v>
      </c>
      <c r="AM142" s="28">
        <v>99</v>
      </c>
      <c r="AN142" s="197">
        <f t="shared" si="103"/>
        <v>1.1192322429053785</v>
      </c>
      <c r="AO142" s="8">
        <v>100</v>
      </c>
      <c r="AP142" s="172">
        <f t="shared" si="104"/>
        <v>7.0901590048303847E-2</v>
      </c>
      <c r="AQ142" s="28">
        <v>91</v>
      </c>
      <c r="AR142" s="197">
        <f t="shared" si="105"/>
        <v>-4.5579593602482225E-2</v>
      </c>
      <c r="AS142" s="8">
        <v>90</v>
      </c>
      <c r="AT142" s="210">
        <f t="shared" si="106"/>
        <v>-0.74446669550719868</v>
      </c>
      <c r="AU142" s="106">
        <v>84</v>
      </c>
      <c r="AV142" s="92">
        <f>'Exp_3 (Ann)'!Y142</f>
        <v>90.391304347826093</v>
      </c>
      <c r="AW142" s="79">
        <f>'Exp_3 (Ann)'!Z142</f>
        <v>8.5850775950047744</v>
      </c>
    </row>
    <row r="143" spans="1:49" x14ac:dyDescent="0.2">
      <c r="A143" s="181" t="str">
        <f>'Exp_3 (All)'!A143</f>
        <v>Barbecue_15_PckErr3</v>
      </c>
      <c r="B143" s="172">
        <f t="shared" si="107"/>
        <v>-0.55235406987134084</v>
      </c>
      <c r="C143" s="28">
        <v>90</v>
      </c>
      <c r="D143" s="197">
        <f t="shared" si="107"/>
        <v>0.1306644036254789</v>
      </c>
      <c r="E143" s="9">
        <v>95</v>
      </c>
      <c r="F143" s="172">
        <f t="shared" si="86"/>
        <v>-0.41575037517197688</v>
      </c>
      <c r="G143" s="28">
        <v>91</v>
      </c>
      <c r="H143" s="197">
        <f t="shared" si="87"/>
        <v>0.8136828771222987</v>
      </c>
      <c r="I143" s="8">
        <v>100</v>
      </c>
      <c r="J143" s="172">
        <f t="shared" si="88"/>
        <v>0.67707918242293474</v>
      </c>
      <c r="K143" s="29">
        <v>99</v>
      </c>
      <c r="L143" s="197">
        <f t="shared" si="89"/>
        <v>0.67707918242293474</v>
      </c>
      <c r="M143" s="8">
        <v>99</v>
      </c>
      <c r="N143" s="172">
        <f t="shared" si="90"/>
        <v>-0.68895776457070479</v>
      </c>
      <c r="O143" s="29">
        <v>89</v>
      </c>
      <c r="P143" s="197">
        <f t="shared" si="91"/>
        <v>0.40387179302420678</v>
      </c>
      <c r="Q143" s="8">
        <v>97</v>
      </c>
      <c r="R143" s="172">
        <f t="shared" si="92"/>
        <v>0.8136828771222987</v>
      </c>
      <c r="S143" s="28">
        <v>100</v>
      </c>
      <c r="T143" s="197">
        <f t="shared" si="93"/>
        <v>-0.55235406987134084</v>
      </c>
      <c r="U143" s="8">
        <v>90</v>
      </c>
      <c r="V143" s="172">
        <f t="shared" si="94"/>
        <v>-0.142542985773249</v>
      </c>
      <c r="W143" s="28">
        <v>93</v>
      </c>
      <c r="X143" s="197">
        <f t="shared" si="95"/>
        <v>0.8136828771222987</v>
      </c>
      <c r="Y143" s="8">
        <v>100</v>
      </c>
      <c r="Z143" s="172">
        <f t="shared" si="96"/>
        <v>-3.28442796385862</v>
      </c>
      <c r="AA143" s="28">
        <v>70</v>
      </c>
      <c r="AB143" s="197">
        <f t="shared" si="97"/>
        <v>-0.55235406987134084</v>
      </c>
      <c r="AC143" s="8">
        <v>90</v>
      </c>
      <c r="AD143" s="172">
        <f t="shared" si="98"/>
        <v>0.40387179302420678</v>
      </c>
      <c r="AE143" s="28">
        <v>97</v>
      </c>
      <c r="AF143" s="197">
        <f t="shared" si="99"/>
        <v>-1.7817873221656164</v>
      </c>
      <c r="AG143" s="8">
        <v>81</v>
      </c>
      <c r="AH143" s="172">
        <f t="shared" si="100"/>
        <v>0.67707918242293474</v>
      </c>
      <c r="AI143" s="28">
        <v>99</v>
      </c>
      <c r="AJ143" s="197">
        <f t="shared" si="101"/>
        <v>-0.55235406987134084</v>
      </c>
      <c r="AK143" s="8">
        <v>90</v>
      </c>
      <c r="AL143" s="172">
        <f t="shared" si="102"/>
        <v>-5.9392910738850519E-3</v>
      </c>
      <c r="AM143" s="28">
        <v>94</v>
      </c>
      <c r="AN143" s="197">
        <f t="shared" si="103"/>
        <v>0.8136828771222987</v>
      </c>
      <c r="AO143" s="8">
        <v>100</v>
      </c>
      <c r="AP143" s="172">
        <f t="shared" si="104"/>
        <v>0.8136828771222987</v>
      </c>
      <c r="AQ143" s="28">
        <v>100</v>
      </c>
      <c r="AR143" s="197">
        <f t="shared" si="105"/>
        <v>0.8136828771222987</v>
      </c>
      <c r="AS143" s="8">
        <v>100</v>
      </c>
      <c r="AT143" s="210">
        <f t="shared" si="106"/>
        <v>0.67707918242293474</v>
      </c>
      <c r="AU143" s="106">
        <v>99</v>
      </c>
      <c r="AV143" s="92">
        <f>'Exp_3 (Ann)'!Y143</f>
        <v>94.043478260869563</v>
      </c>
      <c r="AW143" s="79">
        <f>'Exp_3 (Ann)'!Z143</f>
        <v>7.3204462163398292</v>
      </c>
    </row>
  </sheetData>
  <mergeCells count="5">
    <mergeCell ref="A1:A3"/>
    <mergeCell ref="B1:Y1"/>
    <mergeCell ref="Z1:AU1"/>
    <mergeCell ref="AV2:AV3"/>
    <mergeCell ref="AW2:AW3"/>
  </mergeCells>
  <conditionalFormatting sqref="B1:B1048576 D1:D1048576 F1:F1048576 H1:H1048576 J1:J1048576 L1:L1048576 N1:N1048576 P1:P1048576 R1:R1048576 T1:T1048576 V1:V1048576 X1:X1048576 Z1:Z1048576 AB1:AB1048576 AD1:AD1048576 AF1:AF1048576 AH1:AH1048576 AJ1:AJ1048576 AL1:AL1048576 AN1:AN1048576 AP1:AP1048576 AR1:AR1048576 AT1:AT1048576">
    <cfRule type="cellIs" dxfId="43" priority="1" operator="between">
      <formula>-3</formula>
      <formula>3</formula>
    </cfRule>
  </conditionalFormatting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3"/>
  <sheetViews>
    <sheetView topLeftCell="A114" zoomScaleNormal="100" workbookViewId="0">
      <pane xSplit="1" topLeftCell="B1" activePane="topRight" state="frozen"/>
      <selection pane="topRight" activeCell="B143" sqref="B143"/>
    </sheetView>
  </sheetViews>
  <sheetFormatPr defaultRowHeight="11.25" x14ac:dyDescent="0.2"/>
  <cols>
    <col min="1" max="1" width="19.5" style="12" bestFit="1" customWidth="1"/>
    <col min="2" max="2" width="5.625" style="173" customWidth="1"/>
    <col min="3" max="3" width="5.625" style="13" customWidth="1"/>
    <col min="4" max="4" width="5.625" style="198" customWidth="1"/>
    <col min="5" max="5" width="5.625" style="14" customWidth="1"/>
    <col min="6" max="6" width="5.625" style="202" customWidth="1"/>
    <col min="7" max="7" width="5.625" style="13" customWidth="1"/>
    <col min="8" max="8" width="5.625" style="202" customWidth="1"/>
    <col min="9" max="9" width="5.625" style="13" customWidth="1"/>
    <col min="10" max="10" width="5.625" style="202" customWidth="1"/>
    <col min="11" max="11" width="5.625" style="39" customWidth="1"/>
    <col min="12" max="12" width="5.625" style="204" customWidth="1"/>
    <col min="13" max="13" width="5.625" style="13" customWidth="1"/>
    <col min="14" max="14" width="5.625" style="202" customWidth="1"/>
    <col min="15" max="15" width="5.625" style="39" customWidth="1"/>
    <col min="16" max="16" width="5.625" style="202" customWidth="1"/>
    <col min="17" max="17" width="5.625" style="13" customWidth="1"/>
    <col min="18" max="18" width="5.625" style="202" customWidth="1"/>
    <col min="19" max="19" width="5.625" style="15" customWidth="1"/>
    <col min="20" max="20" width="5.625" style="202" customWidth="1"/>
    <col min="21" max="21" width="5.625" style="13" customWidth="1"/>
    <col min="22" max="22" width="5.625" style="202" customWidth="1"/>
    <col min="23" max="23" width="5.625" style="13" customWidth="1"/>
    <col min="24" max="24" width="5.625" style="202" customWidth="1"/>
    <col min="25" max="25" width="5.625" style="13" customWidth="1"/>
    <col min="26" max="26" width="5.625" style="202" customWidth="1"/>
    <col min="27" max="27" width="5.625" style="13" customWidth="1"/>
    <col min="28" max="28" width="5.625" style="202" customWidth="1"/>
    <col min="29" max="29" width="5.625" style="13" customWidth="1"/>
    <col min="30" max="30" width="5.625" style="202" customWidth="1"/>
    <col min="31" max="31" width="5.625" style="13" customWidth="1"/>
    <col min="32" max="32" width="5.625" style="202" customWidth="1"/>
    <col min="33" max="33" width="5.625" style="13" customWidth="1"/>
    <col min="34" max="34" width="5.625" style="202" customWidth="1"/>
    <col min="35" max="35" width="5.625" style="13" customWidth="1"/>
    <col min="36" max="36" width="5.625" style="202" customWidth="1"/>
    <col min="37" max="37" width="5.625" style="13" customWidth="1"/>
    <col min="38" max="38" width="5.625" style="202" customWidth="1"/>
    <col min="39" max="39" width="5.625" style="13" customWidth="1"/>
    <col min="40" max="40" width="5.625" style="202" customWidth="1"/>
    <col min="41" max="41" width="5.625" style="13" customWidth="1"/>
    <col min="42" max="42" width="5.625" style="202" customWidth="1"/>
    <col min="43" max="43" width="5.625" style="13" customWidth="1"/>
    <col min="44" max="44" width="5.625" style="202" customWidth="1"/>
    <col min="45" max="45" width="5.625" style="13" customWidth="1"/>
    <col min="46" max="46" width="5.625" style="211" customWidth="1"/>
    <col min="47" max="47" width="5.625" style="3" customWidth="1"/>
    <col min="48" max="49" width="6.875" style="3" customWidth="1"/>
    <col min="50" max="16384" width="9" style="3"/>
  </cols>
  <sheetData>
    <row r="1" spans="1:49" ht="15" customHeight="1" thickBot="1" x14ac:dyDescent="0.25">
      <c r="A1" s="280" t="s">
        <v>1</v>
      </c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0"/>
      <c r="Z1" s="282" t="s">
        <v>0</v>
      </c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4"/>
    </row>
    <row r="2" spans="1:49" s="180" customFormat="1" ht="21" customHeight="1" x14ac:dyDescent="0.2">
      <c r="A2" s="280"/>
      <c r="B2" s="190" t="s">
        <v>7</v>
      </c>
      <c r="C2" s="174"/>
      <c r="D2" s="194" t="s">
        <v>8</v>
      </c>
      <c r="E2" s="175"/>
      <c r="F2" s="199" t="s">
        <v>9</v>
      </c>
      <c r="G2" s="174"/>
      <c r="H2" s="203" t="s">
        <v>10</v>
      </c>
      <c r="I2" s="176"/>
      <c r="J2" s="199" t="s">
        <v>11</v>
      </c>
      <c r="K2" s="174"/>
      <c r="L2" s="203" t="s">
        <v>22</v>
      </c>
      <c r="M2" s="176"/>
      <c r="N2" s="199" t="s">
        <v>21</v>
      </c>
      <c r="O2" s="174"/>
      <c r="P2" s="203" t="s">
        <v>31</v>
      </c>
      <c r="Q2" s="176"/>
      <c r="R2" s="199" t="s">
        <v>32</v>
      </c>
      <c r="S2" s="174"/>
      <c r="T2" s="203" t="s">
        <v>33</v>
      </c>
      <c r="U2" s="176"/>
      <c r="V2" s="199" t="s">
        <v>34</v>
      </c>
      <c r="W2" s="174"/>
      <c r="X2" s="203" t="s">
        <v>35</v>
      </c>
      <c r="Y2" s="176"/>
      <c r="Z2" s="205" t="s">
        <v>37</v>
      </c>
      <c r="AA2" s="177"/>
      <c r="AB2" s="206" t="s">
        <v>36</v>
      </c>
      <c r="AC2" s="178"/>
      <c r="AD2" s="205" t="s">
        <v>38</v>
      </c>
      <c r="AE2" s="177"/>
      <c r="AF2" s="206" t="s">
        <v>46</v>
      </c>
      <c r="AG2" s="178"/>
      <c r="AH2" s="205" t="s">
        <v>45</v>
      </c>
      <c r="AI2" s="177"/>
      <c r="AJ2" s="206" t="s">
        <v>47</v>
      </c>
      <c r="AK2" s="178"/>
      <c r="AL2" s="205" t="s">
        <v>51</v>
      </c>
      <c r="AM2" s="177" t="s">
        <v>48</v>
      </c>
      <c r="AN2" s="206" t="s">
        <v>49</v>
      </c>
      <c r="AO2" s="178"/>
      <c r="AP2" s="205" t="s">
        <v>50</v>
      </c>
      <c r="AQ2" s="177"/>
      <c r="AR2" s="206" t="s">
        <v>59</v>
      </c>
      <c r="AS2" s="178"/>
      <c r="AT2" s="207" t="s">
        <v>68</v>
      </c>
      <c r="AU2" s="179"/>
      <c r="AV2" s="293" t="s">
        <v>62</v>
      </c>
      <c r="AW2" s="295" t="s">
        <v>63</v>
      </c>
    </row>
    <row r="3" spans="1:49" s="180" customFormat="1" ht="15" customHeight="1" x14ac:dyDescent="0.2">
      <c r="A3" s="280"/>
      <c r="B3" s="185" t="s">
        <v>300</v>
      </c>
      <c r="C3" s="185" t="s">
        <v>13</v>
      </c>
      <c r="D3" s="195" t="s">
        <v>300</v>
      </c>
      <c r="E3" s="191" t="s">
        <v>13</v>
      </c>
      <c r="F3" s="200" t="s">
        <v>300</v>
      </c>
      <c r="G3" s="185" t="s">
        <v>13</v>
      </c>
      <c r="H3" s="195" t="s">
        <v>300</v>
      </c>
      <c r="I3" s="191" t="s">
        <v>13</v>
      </c>
      <c r="J3" s="200" t="s">
        <v>300</v>
      </c>
      <c r="K3" s="185" t="s">
        <v>13</v>
      </c>
      <c r="L3" s="195" t="s">
        <v>300</v>
      </c>
      <c r="M3" s="191" t="s">
        <v>13</v>
      </c>
      <c r="N3" s="200" t="s">
        <v>300</v>
      </c>
      <c r="O3" s="185" t="s">
        <v>13</v>
      </c>
      <c r="P3" s="195" t="s">
        <v>300</v>
      </c>
      <c r="Q3" s="191" t="s">
        <v>13</v>
      </c>
      <c r="R3" s="200" t="s">
        <v>300</v>
      </c>
      <c r="S3" s="185" t="s">
        <v>13</v>
      </c>
      <c r="T3" s="195" t="s">
        <v>300</v>
      </c>
      <c r="U3" s="191" t="s">
        <v>13</v>
      </c>
      <c r="V3" s="200" t="s">
        <v>300</v>
      </c>
      <c r="W3" s="185" t="s">
        <v>13</v>
      </c>
      <c r="X3" s="195" t="s">
        <v>300</v>
      </c>
      <c r="Y3" s="191" t="s">
        <v>13</v>
      </c>
      <c r="Z3" s="200" t="s">
        <v>300</v>
      </c>
      <c r="AA3" s="185" t="s">
        <v>13</v>
      </c>
      <c r="AB3" s="195" t="s">
        <v>300</v>
      </c>
      <c r="AC3" s="191" t="s">
        <v>13</v>
      </c>
      <c r="AD3" s="200" t="s">
        <v>300</v>
      </c>
      <c r="AE3" s="185" t="s">
        <v>13</v>
      </c>
      <c r="AF3" s="195" t="s">
        <v>300</v>
      </c>
      <c r="AG3" s="191" t="s">
        <v>13</v>
      </c>
      <c r="AH3" s="200" t="s">
        <v>300</v>
      </c>
      <c r="AI3" s="185" t="s">
        <v>13</v>
      </c>
      <c r="AJ3" s="195" t="s">
        <v>300</v>
      </c>
      <c r="AK3" s="191" t="s">
        <v>13</v>
      </c>
      <c r="AL3" s="200" t="s">
        <v>300</v>
      </c>
      <c r="AM3" s="185" t="s">
        <v>13</v>
      </c>
      <c r="AN3" s="195" t="s">
        <v>300</v>
      </c>
      <c r="AO3" s="191" t="s">
        <v>13</v>
      </c>
      <c r="AP3" s="200" t="s">
        <v>300</v>
      </c>
      <c r="AQ3" s="185" t="s">
        <v>13</v>
      </c>
      <c r="AR3" s="195" t="s">
        <v>300</v>
      </c>
      <c r="AS3" s="191" t="s">
        <v>13</v>
      </c>
      <c r="AT3" s="208" t="s">
        <v>300</v>
      </c>
      <c r="AU3" s="192" t="s">
        <v>13</v>
      </c>
      <c r="AV3" s="294"/>
      <c r="AW3" s="296"/>
    </row>
    <row r="4" spans="1:49" s="189" customFormat="1" x14ac:dyDescent="0.2">
      <c r="A4" s="181" t="str">
        <f>'Exp_3 (All)'!A4</f>
        <v>ParkJoy_0</v>
      </c>
      <c r="B4" s="193">
        <f>((C4-0)/(100-0))</f>
        <v>0</v>
      </c>
      <c r="C4" s="182">
        <v>0</v>
      </c>
      <c r="D4" s="196">
        <f>((E4-0)/(100-0))</f>
        <v>0</v>
      </c>
      <c r="E4" s="183">
        <v>0</v>
      </c>
      <c r="F4" s="193">
        <f>((G4-0)/(100-0))</f>
        <v>0</v>
      </c>
      <c r="G4" s="182">
        <v>0</v>
      </c>
      <c r="H4" s="196">
        <f>((I4-0)/(100-0))</f>
        <v>0</v>
      </c>
      <c r="I4" s="184">
        <v>0</v>
      </c>
      <c r="J4" s="193">
        <f>((K4-0)/(100-0))</f>
        <v>0</v>
      </c>
      <c r="K4" s="185">
        <v>0</v>
      </c>
      <c r="L4" s="196">
        <f>((M4-0)/(100-0))</f>
        <v>0</v>
      </c>
      <c r="M4" s="184">
        <v>0</v>
      </c>
      <c r="N4" s="193">
        <f>((O4-0)/(100-0))</f>
        <v>0</v>
      </c>
      <c r="O4" s="185">
        <v>0</v>
      </c>
      <c r="P4" s="196">
        <f>((Q4-0)/(100-0))</f>
        <v>0</v>
      </c>
      <c r="Q4" s="184">
        <v>0</v>
      </c>
      <c r="R4" s="193">
        <f>((S4-0)/(100-0))</f>
        <v>0</v>
      </c>
      <c r="S4" s="182">
        <v>0</v>
      </c>
      <c r="T4" s="196">
        <f>((U4-0)/(100-0))</f>
        <v>0</v>
      </c>
      <c r="U4" s="184">
        <v>0</v>
      </c>
      <c r="V4" s="193">
        <f>((W4-0)/(100-0))</f>
        <v>0</v>
      </c>
      <c r="W4" s="182">
        <v>0</v>
      </c>
      <c r="X4" s="196">
        <f>((Y4-0)/(100-0))</f>
        <v>0</v>
      </c>
      <c r="Y4" s="184">
        <v>0</v>
      </c>
      <c r="Z4" s="193">
        <f>((AA4-0)/(100-0))</f>
        <v>0</v>
      </c>
      <c r="AA4" s="182">
        <v>0</v>
      </c>
      <c r="AB4" s="196">
        <f>((AC4-0)/(100-0))</f>
        <v>0</v>
      </c>
      <c r="AC4" s="184">
        <v>0</v>
      </c>
      <c r="AD4" s="193">
        <f>((AE4-0)/(100-0))</f>
        <v>0</v>
      </c>
      <c r="AE4" s="182">
        <v>0</v>
      </c>
      <c r="AF4" s="196">
        <f>((AG4-0)/(100-0))</f>
        <v>0</v>
      </c>
      <c r="AG4" s="184">
        <v>0</v>
      </c>
      <c r="AH4" s="193">
        <f>((AI4-0)/(100-0))</f>
        <v>0</v>
      </c>
      <c r="AI4" s="182">
        <v>0</v>
      </c>
      <c r="AJ4" s="196">
        <f>((AK4-0)/(100-0))</f>
        <v>0</v>
      </c>
      <c r="AK4" s="184">
        <v>0</v>
      </c>
      <c r="AL4" s="193">
        <f>((AM4-0)/(100-0))</f>
        <v>0</v>
      </c>
      <c r="AM4" s="182">
        <v>0</v>
      </c>
      <c r="AN4" s="196">
        <f>((AO4-0)/(100-0))</f>
        <v>0</v>
      </c>
      <c r="AO4" s="184">
        <v>0</v>
      </c>
      <c r="AP4" s="193">
        <f>((AQ4-0)/(100-0))</f>
        <v>0</v>
      </c>
      <c r="AQ4" s="182">
        <v>0</v>
      </c>
      <c r="AR4" s="196">
        <f>((AS4-0)/(100-0))</f>
        <v>0</v>
      </c>
      <c r="AS4" s="184">
        <v>0</v>
      </c>
      <c r="AT4" s="209">
        <f>((AU4-0)/(100-0))</f>
        <v>0</v>
      </c>
      <c r="AU4" s="186">
        <v>0</v>
      </c>
      <c r="AV4" s="187">
        <f>'Exp_3 (Ann)'!Y4</f>
        <v>0</v>
      </c>
      <c r="AW4" s="188">
        <f>'Exp_3 (Ann)'!Z4</f>
        <v>0</v>
      </c>
    </row>
    <row r="5" spans="1:49" x14ac:dyDescent="0.2">
      <c r="A5" s="181" t="str">
        <f>'Exp_3 (All)'!A5</f>
        <v>ParkJoy_3</v>
      </c>
      <c r="B5" s="193">
        <f t="shared" ref="B5:B68" si="0">((C5-0)/(100-0))</f>
        <v>0.09</v>
      </c>
      <c r="C5" s="28">
        <v>9</v>
      </c>
      <c r="D5" s="196">
        <f t="shared" ref="D5:D68" si="1">((E5-0)/(100-0))</f>
        <v>0.12</v>
      </c>
      <c r="E5" s="9">
        <v>12</v>
      </c>
      <c r="F5" s="193">
        <f t="shared" ref="F5:F68" si="2">((G5-0)/(100-0))</f>
        <v>0</v>
      </c>
      <c r="G5" s="28">
        <v>0</v>
      </c>
      <c r="H5" s="196">
        <f t="shared" ref="H5:H68" si="3">((I5-0)/(100-0))</f>
        <v>0.18</v>
      </c>
      <c r="I5" s="8">
        <v>18</v>
      </c>
      <c r="J5" s="193">
        <f t="shared" ref="J5:J68" si="4">((K5-0)/(100-0))</f>
        <v>0.6</v>
      </c>
      <c r="K5" s="29">
        <v>60</v>
      </c>
      <c r="L5" s="196">
        <f t="shared" ref="L5:L68" si="5">((M5-0)/(100-0))</f>
        <v>0</v>
      </c>
      <c r="M5" s="8">
        <v>0</v>
      </c>
      <c r="N5" s="193">
        <f t="shared" ref="N5:N68" si="6">((O5-0)/(100-0))</f>
        <v>0.39</v>
      </c>
      <c r="O5" s="29">
        <v>39</v>
      </c>
      <c r="P5" s="196">
        <f t="shared" ref="P5:P68" si="7">((Q5-0)/(100-0))</f>
        <v>0.73</v>
      </c>
      <c r="Q5" s="8">
        <v>73</v>
      </c>
      <c r="R5" s="193">
        <f t="shared" ref="R5:R68" si="8">((S5-0)/(100-0))</f>
        <v>0.79</v>
      </c>
      <c r="S5" s="28">
        <v>79</v>
      </c>
      <c r="T5" s="196">
        <f t="shared" ref="T5:T68" si="9">((U5-0)/(100-0))</f>
        <v>0.6</v>
      </c>
      <c r="U5" s="8">
        <v>60</v>
      </c>
      <c r="V5" s="193">
        <f t="shared" ref="V5:V68" si="10">((W5-0)/(100-0))</f>
        <v>0.61</v>
      </c>
      <c r="W5" s="28">
        <v>61</v>
      </c>
      <c r="X5" s="196">
        <f t="shared" ref="X5:X68" si="11">((Y5-0)/(100-0))</f>
        <v>0</v>
      </c>
      <c r="Y5" s="8">
        <v>0</v>
      </c>
      <c r="Z5" s="193">
        <f t="shared" ref="Z5:Z68" si="12">((AA5-0)/(100-0))</f>
        <v>0.68</v>
      </c>
      <c r="AA5" s="28">
        <v>68</v>
      </c>
      <c r="AB5" s="196">
        <f t="shared" ref="AB5:AB68" si="13">((AC5-0)/(100-0))</f>
        <v>0.19</v>
      </c>
      <c r="AC5" s="8">
        <v>19</v>
      </c>
      <c r="AD5" s="193">
        <f t="shared" ref="AD5:AD68" si="14">((AE5-0)/(100-0))</f>
        <v>0.33</v>
      </c>
      <c r="AE5" s="28">
        <v>33</v>
      </c>
      <c r="AF5" s="196">
        <f t="shared" ref="AF5:AF68" si="15">((AG5-0)/(100-0))</f>
        <v>0.2</v>
      </c>
      <c r="AG5" s="8">
        <v>20</v>
      </c>
      <c r="AH5" s="193">
        <f t="shared" ref="AH5:AH68" si="16">((AI5-0)/(100-0))</f>
        <v>0.28999999999999998</v>
      </c>
      <c r="AI5" s="28">
        <v>29</v>
      </c>
      <c r="AJ5" s="196">
        <f t="shared" ref="AJ5:AJ68" si="17">((AK5-0)/(100-0))</f>
        <v>0.09</v>
      </c>
      <c r="AK5" s="8">
        <v>9</v>
      </c>
      <c r="AL5" s="193">
        <f t="shared" ref="AL5:AL68" si="18">((AM5-0)/(100-0))</f>
        <v>0.5</v>
      </c>
      <c r="AM5" s="28">
        <v>50</v>
      </c>
      <c r="AN5" s="196">
        <f t="shared" ref="AN5:AN68" si="19">((AO5-0)/(100-0))</f>
        <v>0.74</v>
      </c>
      <c r="AO5" s="8">
        <v>74</v>
      </c>
      <c r="AP5" s="193">
        <f t="shared" ref="AP5:AP68" si="20">((AQ5-0)/(100-0))</f>
        <v>0.2</v>
      </c>
      <c r="AQ5" s="28">
        <v>20</v>
      </c>
      <c r="AR5" s="196">
        <f t="shared" ref="AR5:AR68" si="21">((AS5-0)/(100-0))</f>
        <v>0.19</v>
      </c>
      <c r="AS5" s="8">
        <v>19</v>
      </c>
      <c r="AT5" s="209">
        <f t="shared" ref="AT5:AT68" si="22">((AU5-0)/(100-0))</f>
        <v>0.01</v>
      </c>
      <c r="AU5" s="106">
        <v>1</v>
      </c>
      <c r="AV5" s="92">
        <f>'Exp_3 (Ann)'!Y5</f>
        <v>32.739130434782609</v>
      </c>
      <c r="AW5" s="79">
        <f>'Exp_3 (Ann)'!Z5</f>
        <v>27.003732723971108</v>
      </c>
    </row>
    <row r="6" spans="1:49" x14ac:dyDescent="0.2">
      <c r="A6" s="181" t="str">
        <f>'Exp_3 (All)'!A6</f>
        <v>ParkJoy_12</v>
      </c>
      <c r="B6" s="193">
        <f t="shared" si="0"/>
        <v>0.4</v>
      </c>
      <c r="C6" s="28">
        <v>40</v>
      </c>
      <c r="D6" s="196">
        <f t="shared" si="1"/>
        <v>0.54</v>
      </c>
      <c r="E6" s="9">
        <v>54</v>
      </c>
      <c r="F6" s="193">
        <f t="shared" si="2"/>
        <v>0.21</v>
      </c>
      <c r="G6" s="28">
        <v>21</v>
      </c>
      <c r="H6" s="196">
        <f t="shared" si="3"/>
        <v>0.6</v>
      </c>
      <c r="I6" s="8">
        <v>60</v>
      </c>
      <c r="J6" s="193">
        <f t="shared" si="4"/>
        <v>0.4</v>
      </c>
      <c r="K6" s="29">
        <v>40</v>
      </c>
      <c r="L6" s="196">
        <f t="shared" si="5"/>
        <v>0.6</v>
      </c>
      <c r="M6" s="8">
        <v>60</v>
      </c>
      <c r="N6" s="193">
        <f t="shared" si="6"/>
        <v>0.3</v>
      </c>
      <c r="O6" s="29">
        <v>30</v>
      </c>
      <c r="P6" s="196">
        <f t="shared" si="7"/>
        <v>0.25</v>
      </c>
      <c r="Q6" s="8">
        <v>25</v>
      </c>
      <c r="R6" s="193">
        <f t="shared" si="8"/>
        <v>0.77</v>
      </c>
      <c r="S6" s="28">
        <v>77</v>
      </c>
      <c r="T6" s="196">
        <f t="shared" si="9"/>
        <v>0.5</v>
      </c>
      <c r="U6" s="8">
        <v>50</v>
      </c>
      <c r="V6" s="193">
        <f t="shared" si="10"/>
        <v>0.51</v>
      </c>
      <c r="W6" s="28">
        <v>51</v>
      </c>
      <c r="X6" s="196">
        <f t="shared" si="11"/>
        <v>0.5</v>
      </c>
      <c r="Y6" s="8">
        <v>50</v>
      </c>
      <c r="Z6" s="193">
        <f t="shared" si="12"/>
        <v>0.59</v>
      </c>
      <c r="AA6" s="28">
        <v>59</v>
      </c>
      <c r="AB6" s="196">
        <f t="shared" si="13"/>
        <v>0.4</v>
      </c>
      <c r="AC6" s="8">
        <v>40</v>
      </c>
      <c r="AD6" s="193">
        <f t="shared" si="14"/>
        <v>0.57999999999999996</v>
      </c>
      <c r="AE6" s="28">
        <v>58</v>
      </c>
      <c r="AF6" s="196">
        <f t="shared" si="15"/>
        <v>0.59</v>
      </c>
      <c r="AG6" s="8">
        <v>59</v>
      </c>
      <c r="AH6" s="193">
        <f t="shared" si="16"/>
        <v>0.59</v>
      </c>
      <c r="AI6" s="28">
        <v>59</v>
      </c>
      <c r="AJ6" s="196">
        <f t="shared" si="17"/>
        <v>0.49</v>
      </c>
      <c r="AK6" s="8">
        <v>49</v>
      </c>
      <c r="AL6" s="193">
        <f t="shared" si="18"/>
        <v>0.75</v>
      </c>
      <c r="AM6" s="28">
        <v>75</v>
      </c>
      <c r="AN6" s="196">
        <f t="shared" si="19"/>
        <v>0.78</v>
      </c>
      <c r="AO6" s="8">
        <v>78</v>
      </c>
      <c r="AP6" s="193">
        <f t="shared" si="20"/>
        <v>0.59</v>
      </c>
      <c r="AQ6" s="28">
        <v>59</v>
      </c>
      <c r="AR6" s="196">
        <f t="shared" si="21"/>
        <v>0.5</v>
      </c>
      <c r="AS6" s="8">
        <v>50</v>
      </c>
      <c r="AT6" s="209">
        <f t="shared" si="22"/>
        <v>0.51</v>
      </c>
      <c r="AU6" s="106">
        <v>51</v>
      </c>
      <c r="AV6" s="92">
        <f>'Exp_3 (Ann)'!Y6</f>
        <v>51.956521739130437</v>
      </c>
      <c r="AW6" s="79">
        <f>'Exp_3 (Ann)'!Z6</f>
        <v>14.806258691603617</v>
      </c>
    </row>
    <row r="7" spans="1:49" x14ac:dyDescent="0.2">
      <c r="A7" s="181" t="str">
        <f>'Exp_3 (All)'!A7</f>
        <v>ParkJoy_0_PckErr3</v>
      </c>
      <c r="B7" s="193">
        <f t="shared" si="0"/>
        <v>0.1</v>
      </c>
      <c r="C7" s="28">
        <v>10</v>
      </c>
      <c r="D7" s="196">
        <f t="shared" si="1"/>
        <v>0.85</v>
      </c>
      <c r="E7" s="9">
        <v>85</v>
      </c>
      <c r="F7" s="193">
        <f t="shared" si="2"/>
        <v>0.24</v>
      </c>
      <c r="G7" s="28">
        <v>24</v>
      </c>
      <c r="H7" s="196">
        <f t="shared" si="3"/>
        <v>0.33</v>
      </c>
      <c r="I7" s="8">
        <v>33</v>
      </c>
      <c r="J7" s="193">
        <f t="shared" si="4"/>
        <v>0.45</v>
      </c>
      <c r="K7" s="29">
        <v>45</v>
      </c>
      <c r="L7" s="196">
        <f t="shared" si="5"/>
        <v>0.69</v>
      </c>
      <c r="M7" s="8">
        <v>69</v>
      </c>
      <c r="N7" s="193">
        <f t="shared" si="6"/>
        <v>0.19</v>
      </c>
      <c r="O7" s="29">
        <v>19</v>
      </c>
      <c r="P7" s="196">
        <f t="shared" si="7"/>
        <v>0.3</v>
      </c>
      <c r="Q7" s="8">
        <v>30</v>
      </c>
      <c r="R7" s="193">
        <f t="shared" si="8"/>
        <v>0.87</v>
      </c>
      <c r="S7" s="28">
        <v>87</v>
      </c>
      <c r="T7" s="196">
        <f t="shared" si="9"/>
        <v>0.5</v>
      </c>
      <c r="U7" s="8">
        <v>50</v>
      </c>
      <c r="V7" s="193">
        <f t="shared" si="10"/>
        <v>0.38</v>
      </c>
      <c r="W7" s="28">
        <v>38</v>
      </c>
      <c r="X7" s="196">
        <f t="shared" si="11"/>
        <v>0.19</v>
      </c>
      <c r="Y7" s="8">
        <v>19</v>
      </c>
      <c r="Z7" s="193">
        <f t="shared" si="12"/>
        <v>0.49</v>
      </c>
      <c r="AA7" s="28">
        <v>49</v>
      </c>
      <c r="AB7" s="196">
        <f t="shared" si="13"/>
        <v>0.2</v>
      </c>
      <c r="AC7" s="8">
        <v>20</v>
      </c>
      <c r="AD7" s="193">
        <f t="shared" si="14"/>
        <v>0.32</v>
      </c>
      <c r="AE7" s="28">
        <v>32</v>
      </c>
      <c r="AF7" s="196">
        <f t="shared" si="15"/>
        <v>0.27</v>
      </c>
      <c r="AG7" s="8">
        <v>27</v>
      </c>
      <c r="AH7" s="193">
        <f t="shared" si="16"/>
        <v>0.4</v>
      </c>
      <c r="AI7" s="28">
        <v>40</v>
      </c>
      <c r="AJ7" s="196">
        <f t="shared" si="17"/>
        <v>0.09</v>
      </c>
      <c r="AK7" s="8">
        <v>9</v>
      </c>
      <c r="AL7" s="193">
        <f t="shared" si="18"/>
        <v>0.7</v>
      </c>
      <c r="AM7" s="28">
        <v>70</v>
      </c>
      <c r="AN7" s="196">
        <f t="shared" si="19"/>
        <v>0.36</v>
      </c>
      <c r="AO7" s="8">
        <v>36</v>
      </c>
      <c r="AP7" s="193">
        <f t="shared" si="20"/>
        <v>0.4</v>
      </c>
      <c r="AQ7" s="28">
        <v>40</v>
      </c>
      <c r="AR7" s="196">
        <f t="shared" si="21"/>
        <v>0.3</v>
      </c>
      <c r="AS7" s="8">
        <v>30</v>
      </c>
      <c r="AT7" s="209">
        <f t="shared" si="22"/>
        <v>0.28000000000000003</v>
      </c>
      <c r="AU7" s="106">
        <v>28</v>
      </c>
      <c r="AV7" s="92">
        <f>'Exp_3 (Ann)'!Y7</f>
        <v>38.695652173913047</v>
      </c>
      <c r="AW7" s="79">
        <f>'Exp_3 (Ann)'!Z7</f>
        <v>21.518353229085623</v>
      </c>
    </row>
    <row r="8" spans="1:49" x14ac:dyDescent="0.2">
      <c r="A8" s="181" t="str">
        <f>'Exp_3 (All)'!A8</f>
        <v>ParkJoy_2_PckErr1</v>
      </c>
      <c r="B8" s="193">
        <f t="shared" si="0"/>
        <v>0.11</v>
      </c>
      <c r="C8" s="28">
        <v>11</v>
      </c>
      <c r="D8" s="196">
        <f t="shared" si="1"/>
        <v>0.7</v>
      </c>
      <c r="E8" s="9">
        <v>70</v>
      </c>
      <c r="F8" s="193">
        <f t="shared" si="2"/>
        <v>7.0000000000000007E-2</v>
      </c>
      <c r="G8" s="28">
        <v>7</v>
      </c>
      <c r="H8" s="196">
        <f t="shared" si="3"/>
        <v>0.19</v>
      </c>
      <c r="I8" s="8">
        <v>19</v>
      </c>
      <c r="J8" s="193">
        <f t="shared" si="4"/>
        <v>0.5</v>
      </c>
      <c r="K8" s="29">
        <v>50</v>
      </c>
      <c r="L8" s="196">
        <f t="shared" si="5"/>
        <v>0.3</v>
      </c>
      <c r="M8" s="8">
        <v>30</v>
      </c>
      <c r="N8" s="193">
        <f t="shared" si="6"/>
        <v>0</v>
      </c>
      <c r="O8" s="29">
        <v>0</v>
      </c>
      <c r="P8" s="196">
        <f t="shared" si="7"/>
        <v>0.05</v>
      </c>
      <c r="Q8" s="8">
        <v>5</v>
      </c>
      <c r="R8" s="193">
        <f t="shared" si="8"/>
        <v>0.6</v>
      </c>
      <c r="S8" s="28">
        <v>60</v>
      </c>
      <c r="T8" s="196">
        <f t="shared" si="9"/>
        <v>0.4</v>
      </c>
      <c r="U8" s="8">
        <v>40</v>
      </c>
      <c r="V8" s="193">
        <f t="shared" si="10"/>
        <v>0.09</v>
      </c>
      <c r="W8" s="28">
        <v>9</v>
      </c>
      <c r="X8" s="196">
        <f t="shared" si="11"/>
        <v>0.2</v>
      </c>
      <c r="Y8" s="8">
        <v>20</v>
      </c>
      <c r="Z8" s="193">
        <f t="shared" si="12"/>
        <v>0.21</v>
      </c>
      <c r="AA8" s="28">
        <v>21</v>
      </c>
      <c r="AB8" s="196">
        <f t="shared" si="13"/>
        <v>0.1</v>
      </c>
      <c r="AC8" s="8">
        <v>10</v>
      </c>
      <c r="AD8" s="193">
        <f t="shared" si="14"/>
        <v>0.09</v>
      </c>
      <c r="AE8" s="28">
        <v>9</v>
      </c>
      <c r="AF8" s="196">
        <f t="shared" si="15"/>
        <v>0.5</v>
      </c>
      <c r="AG8" s="8">
        <v>50</v>
      </c>
      <c r="AH8" s="193">
        <f t="shared" si="16"/>
        <v>0.09</v>
      </c>
      <c r="AI8" s="28">
        <v>9</v>
      </c>
      <c r="AJ8" s="196">
        <f t="shared" si="17"/>
        <v>0.39</v>
      </c>
      <c r="AK8" s="8">
        <v>39</v>
      </c>
      <c r="AL8" s="193">
        <f t="shared" si="18"/>
        <v>0.49</v>
      </c>
      <c r="AM8" s="28">
        <v>49</v>
      </c>
      <c r="AN8" s="196">
        <f t="shared" si="19"/>
        <v>0.1</v>
      </c>
      <c r="AO8" s="8">
        <v>10</v>
      </c>
      <c r="AP8" s="193">
        <f t="shared" si="20"/>
        <v>0.1</v>
      </c>
      <c r="AQ8" s="28">
        <v>10</v>
      </c>
      <c r="AR8" s="196">
        <f t="shared" si="21"/>
        <v>0.2</v>
      </c>
      <c r="AS8" s="8">
        <v>20</v>
      </c>
      <c r="AT8" s="209">
        <f t="shared" si="22"/>
        <v>0.25</v>
      </c>
      <c r="AU8" s="106">
        <v>25</v>
      </c>
      <c r="AV8" s="92">
        <f>'Exp_3 (Ann)'!Y8</f>
        <v>24.913043478260871</v>
      </c>
      <c r="AW8" s="79">
        <f>'Exp_3 (Ann)'!Z8</f>
        <v>19.785010495731498</v>
      </c>
    </row>
    <row r="9" spans="1:49" x14ac:dyDescent="0.2">
      <c r="A9" s="181" t="str">
        <f>'Exp_3 (All)'!A9</f>
        <v>ParkJoy_2_PckErr3</v>
      </c>
      <c r="B9" s="193">
        <f t="shared" si="0"/>
        <v>0.19</v>
      </c>
      <c r="C9" s="28">
        <v>19</v>
      </c>
      <c r="D9" s="196">
        <f t="shared" si="1"/>
        <v>0.88</v>
      </c>
      <c r="E9" s="9">
        <v>88</v>
      </c>
      <c r="F9" s="193">
        <f t="shared" si="2"/>
        <v>0.25</v>
      </c>
      <c r="G9" s="28">
        <v>25</v>
      </c>
      <c r="H9" s="196">
        <f t="shared" si="3"/>
        <v>0.25</v>
      </c>
      <c r="I9" s="8">
        <v>25</v>
      </c>
      <c r="J9" s="193">
        <f t="shared" si="4"/>
        <v>0.46</v>
      </c>
      <c r="K9" s="29">
        <v>46</v>
      </c>
      <c r="L9" s="196">
        <f t="shared" si="5"/>
        <v>1</v>
      </c>
      <c r="M9" s="8">
        <v>100</v>
      </c>
      <c r="N9" s="193">
        <f t="shared" si="6"/>
        <v>0.62</v>
      </c>
      <c r="O9" s="29">
        <v>62</v>
      </c>
      <c r="P9" s="196">
        <f t="shared" si="7"/>
        <v>0.46</v>
      </c>
      <c r="Q9" s="8">
        <v>46</v>
      </c>
      <c r="R9" s="193">
        <f t="shared" si="8"/>
        <v>0.82</v>
      </c>
      <c r="S9" s="28">
        <v>82</v>
      </c>
      <c r="T9" s="196">
        <f t="shared" si="9"/>
        <v>0.4</v>
      </c>
      <c r="U9" s="8">
        <v>40</v>
      </c>
      <c r="V9" s="193">
        <f t="shared" si="10"/>
        <v>0.37</v>
      </c>
      <c r="W9" s="28">
        <v>37</v>
      </c>
      <c r="X9" s="196">
        <f t="shared" si="11"/>
        <v>0.59</v>
      </c>
      <c r="Y9" s="8">
        <v>59</v>
      </c>
      <c r="Z9" s="193">
        <f t="shared" si="12"/>
        <v>0.76</v>
      </c>
      <c r="AA9" s="28">
        <v>76</v>
      </c>
      <c r="AB9" s="196">
        <f t="shared" si="13"/>
        <v>0.3</v>
      </c>
      <c r="AC9" s="8">
        <v>30</v>
      </c>
      <c r="AD9" s="193">
        <f t="shared" si="14"/>
        <v>0.28000000000000003</v>
      </c>
      <c r="AE9" s="28">
        <v>28</v>
      </c>
      <c r="AF9" s="196">
        <f t="shared" si="15"/>
        <v>0.49</v>
      </c>
      <c r="AG9" s="8">
        <v>49</v>
      </c>
      <c r="AH9" s="193">
        <f t="shared" si="16"/>
        <v>0.42</v>
      </c>
      <c r="AI9" s="28">
        <v>42</v>
      </c>
      <c r="AJ9" s="196">
        <f t="shared" si="17"/>
        <v>0.2</v>
      </c>
      <c r="AK9" s="8">
        <v>20</v>
      </c>
      <c r="AL9" s="193">
        <f t="shared" si="18"/>
        <v>0.8</v>
      </c>
      <c r="AM9" s="28">
        <v>80</v>
      </c>
      <c r="AN9" s="196">
        <f t="shared" si="19"/>
        <v>0.61</v>
      </c>
      <c r="AO9" s="8">
        <v>61</v>
      </c>
      <c r="AP9" s="193">
        <f t="shared" si="20"/>
        <v>0.4</v>
      </c>
      <c r="AQ9" s="28">
        <v>40</v>
      </c>
      <c r="AR9" s="196">
        <f t="shared" si="21"/>
        <v>0.5</v>
      </c>
      <c r="AS9" s="8">
        <v>50</v>
      </c>
      <c r="AT9" s="209">
        <f t="shared" si="22"/>
        <v>0.8</v>
      </c>
      <c r="AU9" s="106">
        <v>80</v>
      </c>
      <c r="AV9" s="92">
        <f>'Exp_3 (Ann)'!Y9</f>
        <v>51.521739130434781</v>
      </c>
      <c r="AW9" s="79">
        <f>'Exp_3 (Ann)'!Z9</f>
        <v>23.546606714068922</v>
      </c>
    </row>
    <row r="10" spans="1:49" x14ac:dyDescent="0.2">
      <c r="A10" s="181" t="str">
        <f>'Exp_3 (All)'!A10</f>
        <v>ParkJoy_3_PckErr1</v>
      </c>
      <c r="B10" s="193">
        <f t="shared" si="0"/>
        <v>0.09</v>
      </c>
      <c r="C10" s="28">
        <v>9</v>
      </c>
      <c r="D10" s="196">
        <f t="shared" si="1"/>
        <v>0.3</v>
      </c>
      <c r="E10" s="9">
        <v>30</v>
      </c>
      <c r="F10" s="193">
        <f t="shared" si="2"/>
        <v>0.28999999999999998</v>
      </c>
      <c r="G10" s="28">
        <v>29</v>
      </c>
      <c r="H10" s="196">
        <f t="shared" si="3"/>
        <v>0.2</v>
      </c>
      <c r="I10" s="8">
        <v>20</v>
      </c>
      <c r="J10" s="193">
        <f t="shared" si="4"/>
        <v>0.75</v>
      </c>
      <c r="K10" s="29">
        <v>75</v>
      </c>
      <c r="L10" s="196">
        <f t="shared" si="5"/>
        <v>0.6</v>
      </c>
      <c r="M10" s="8">
        <v>60</v>
      </c>
      <c r="N10" s="193">
        <f t="shared" si="6"/>
        <v>0.28000000000000003</v>
      </c>
      <c r="O10" s="29">
        <v>28</v>
      </c>
      <c r="P10" s="196">
        <f t="shared" si="7"/>
        <v>0.61</v>
      </c>
      <c r="Q10" s="8">
        <v>61</v>
      </c>
      <c r="R10" s="193">
        <f t="shared" si="8"/>
        <v>0.74</v>
      </c>
      <c r="S10" s="28">
        <v>74</v>
      </c>
      <c r="T10" s="196">
        <f t="shared" si="9"/>
        <v>0.7</v>
      </c>
      <c r="U10" s="8">
        <v>70</v>
      </c>
      <c r="V10" s="193">
        <f t="shared" si="10"/>
        <v>0.4</v>
      </c>
      <c r="W10" s="28">
        <v>40</v>
      </c>
      <c r="X10" s="196">
        <f t="shared" si="11"/>
        <v>0.5</v>
      </c>
      <c r="Y10" s="8">
        <v>50</v>
      </c>
      <c r="Z10" s="193">
        <f t="shared" si="12"/>
        <v>0.82</v>
      </c>
      <c r="AA10" s="28">
        <v>82</v>
      </c>
      <c r="AB10" s="196">
        <f t="shared" si="13"/>
        <v>0.28999999999999998</v>
      </c>
      <c r="AC10" s="8">
        <v>29</v>
      </c>
      <c r="AD10" s="193">
        <f t="shared" si="14"/>
        <v>0.51</v>
      </c>
      <c r="AE10" s="28">
        <v>51</v>
      </c>
      <c r="AF10" s="196">
        <f t="shared" si="15"/>
        <v>0.61</v>
      </c>
      <c r="AG10" s="8">
        <v>61</v>
      </c>
      <c r="AH10" s="193">
        <f t="shared" si="16"/>
        <v>0.39</v>
      </c>
      <c r="AI10" s="28">
        <v>39</v>
      </c>
      <c r="AJ10" s="196">
        <f t="shared" si="17"/>
        <v>0.09</v>
      </c>
      <c r="AK10" s="8">
        <v>9</v>
      </c>
      <c r="AL10" s="193">
        <f t="shared" si="18"/>
        <v>0.61</v>
      </c>
      <c r="AM10" s="28">
        <v>61</v>
      </c>
      <c r="AN10" s="196">
        <f t="shared" si="19"/>
        <v>0.59</v>
      </c>
      <c r="AO10" s="8">
        <v>59</v>
      </c>
      <c r="AP10" s="193">
        <f t="shared" si="20"/>
        <v>0.3</v>
      </c>
      <c r="AQ10" s="28">
        <v>30</v>
      </c>
      <c r="AR10" s="196">
        <f t="shared" si="21"/>
        <v>0.3</v>
      </c>
      <c r="AS10" s="8">
        <v>30</v>
      </c>
      <c r="AT10" s="209">
        <f t="shared" si="22"/>
        <v>0.28999999999999998</v>
      </c>
      <c r="AU10" s="106">
        <v>29</v>
      </c>
      <c r="AV10" s="92">
        <f>'Exp_3 (Ann)'!Y10</f>
        <v>44.608695652173914</v>
      </c>
      <c r="AW10" s="79">
        <f>'Exp_3 (Ann)'!Z10</f>
        <v>21.310985494969454</v>
      </c>
    </row>
    <row r="11" spans="1:49" x14ac:dyDescent="0.2">
      <c r="A11" s="181" t="str">
        <f>'Exp_3 (All)'!A11</f>
        <v>ParkJoy_3_PckErr3</v>
      </c>
      <c r="B11" s="193">
        <f t="shared" si="0"/>
        <v>0.2</v>
      </c>
      <c r="C11" s="28">
        <v>20</v>
      </c>
      <c r="D11" s="196">
        <f t="shared" si="1"/>
        <v>0.9</v>
      </c>
      <c r="E11" s="9">
        <v>90</v>
      </c>
      <c r="F11" s="193">
        <f t="shared" si="2"/>
        <v>0.38</v>
      </c>
      <c r="G11" s="28">
        <v>38</v>
      </c>
      <c r="H11" s="196">
        <f t="shared" si="3"/>
        <v>0.5</v>
      </c>
      <c r="I11" s="8">
        <v>50</v>
      </c>
      <c r="J11" s="193">
        <f t="shared" si="4"/>
        <v>1</v>
      </c>
      <c r="K11" s="29">
        <v>100</v>
      </c>
      <c r="L11" s="196">
        <f t="shared" si="5"/>
        <v>0.79</v>
      </c>
      <c r="M11" s="8">
        <v>79</v>
      </c>
      <c r="N11" s="193">
        <f t="shared" si="6"/>
        <v>0.3</v>
      </c>
      <c r="O11" s="29">
        <v>30</v>
      </c>
      <c r="P11" s="196">
        <f t="shared" si="7"/>
        <v>0.87</v>
      </c>
      <c r="Q11" s="8">
        <v>87</v>
      </c>
      <c r="R11" s="193">
        <f t="shared" si="8"/>
        <v>0.92</v>
      </c>
      <c r="S11" s="28">
        <v>92</v>
      </c>
      <c r="T11" s="196">
        <f t="shared" si="9"/>
        <v>0.8</v>
      </c>
      <c r="U11" s="8">
        <v>80</v>
      </c>
      <c r="V11" s="193">
        <f t="shared" si="10"/>
        <v>0.4</v>
      </c>
      <c r="W11" s="28">
        <v>40</v>
      </c>
      <c r="X11" s="196">
        <f t="shared" si="11"/>
        <v>0.4</v>
      </c>
      <c r="Y11" s="8">
        <v>40</v>
      </c>
      <c r="Z11" s="193">
        <f t="shared" si="12"/>
        <v>0.89</v>
      </c>
      <c r="AA11" s="28">
        <v>89</v>
      </c>
      <c r="AB11" s="196">
        <f t="shared" si="13"/>
        <v>0.1</v>
      </c>
      <c r="AC11" s="8">
        <v>10</v>
      </c>
      <c r="AD11" s="193">
        <f t="shared" si="14"/>
        <v>0.59</v>
      </c>
      <c r="AE11" s="28">
        <v>59</v>
      </c>
      <c r="AF11" s="196">
        <f t="shared" si="15"/>
        <v>0.62</v>
      </c>
      <c r="AG11" s="8">
        <v>62</v>
      </c>
      <c r="AH11" s="193">
        <f t="shared" si="16"/>
        <v>0.61</v>
      </c>
      <c r="AI11" s="28">
        <v>61</v>
      </c>
      <c r="AJ11" s="196">
        <f t="shared" si="17"/>
        <v>0.4</v>
      </c>
      <c r="AK11" s="8">
        <v>40</v>
      </c>
      <c r="AL11" s="193">
        <f t="shared" si="18"/>
        <v>0.84</v>
      </c>
      <c r="AM11" s="28">
        <v>84</v>
      </c>
      <c r="AN11" s="196">
        <f t="shared" si="19"/>
        <v>0.8</v>
      </c>
      <c r="AO11" s="8">
        <v>80</v>
      </c>
      <c r="AP11" s="193">
        <f t="shared" si="20"/>
        <v>0.5</v>
      </c>
      <c r="AQ11" s="28">
        <v>50</v>
      </c>
      <c r="AR11" s="196">
        <f t="shared" si="21"/>
        <v>0.4</v>
      </c>
      <c r="AS11" s="8">
        <v>40</v>
      </c>
      <c r="AT11" s="209">
        <f t="shared" si="22"/>
        <v>0.46</v>
      </c>
      <c r="AU11" s="106">
        <v>46</v>
      </c>
      <c r="AV11" s="92">
        <f>'Exp_3 (Ann)'!Y11</f>
        <v>59.434782608695649</v>
      </c>
      <c r="AW11" s="79">
        <f>'Exp_3 (Ann)'!Z11</f>
        <v>25.503700421269567</v>
      </c>
    </row>
    <row r="12" spans="1:49" x14ac:dyDescent="0.2">
      <c r="A12" s="181" t="str">
        <f>'Exp_3 (All)'!A12</f>
        <v>ParkJoy_8_PckErr1</v>
      </c>
      <c r="B12" s="193">
        <f t="shared" si="0"/>
        <v>0.1</v>
      </c>
      <c r="C12" s="28">
        <v>10</v>
      </c>
      <c r="D12" s="196">
        <f t="shared" si="1"/>
        <v>0.71</v>
      </c>
      <c r="E12" s="9">
        <v>71</v>
      </c>
      <c r="F12" s="193">
        <f t="shared" si="2"/>
        <v>0.5</v>
      </c>
      <c r="G12" s="28">
        <v>50</v>
      </c>
      <c r="H12" s="196">
        <f t="shared" si="3"/>
        <v>0.27</v>
      </c>
      <c r="I12" s="8">
        <v>27</v>
      </c>
      <c r="J12" s="193">
        <f t="shared" si="4"/>
        <v>0.45</v>
      </c>
      <c r="K12" s="29">
        <v>45</v>
      </c>
      <c r="L12" s="196">
        <f t="shared" si="5"/>
        <v>0.6</v>
      </c>
      <c r="M12" s="8">
        <v>60</v>
      </c>
      <c r="N12" s="193">
        <f t="shared" si="6"/>
        <v>0.5</v>
      </c>
      <c r="O12" s="29">
        <v>50</v>
      </c>
      <c r="P12" s="196">
        <f t="shared" si="7"/>
        <v>0.56999999999999995</v>
      </c>
      <c r="Q12" s="8">
        <v>57</v>
      </c>
      <c r="R12" s="193">
        <f t="shared" si="8"/>
        <v>0.81</v>
      </c>
      <c r="S12" s="28">
        <v>81</v>
      </c>
      <c r="T12" s="196">
        <f t="shared" si="9"/>
        <v>0.3</v>
      </c>
      <c r="U12" s="8">
        <v>30</v>
      </c>
      <c r="V12" s="193">
        <f t="shared" si="10"/>
        <v>0.28000000000000003</v>
      </c>
      <c r="W12" s="28">
        <v>28</v>
      </c>
      <c r="X12" s="196">
        <f t="shared" si="11"/>
        <v>0.2</v>
      </c>
      <c r="Y12" s="8">
        <v>20</v>
      </c>
      <c r="Z12" s="193">
        <f t="shared" si="12"/>
        <v>0.43</v>
      </c>
      <c r="AA12" s="28">
        <v>43</v>
      </c>
      <c r="AB12" s="196">
        <f t="shared" si="13"/>
        <v>0.31</v>
      </c>
      <c r="AC12" s="8">
        <v>31</v>
      </c>
      <c r="AD12" s="193">
        <f t="shared" si="14"/>
        <v>0.47</v>
      </c>
      <c r="AE12" s="28">
        <v>47</v>
      </c>
      <c r="AF12" s="196">
        <f t="shared" si="15"/>
        <v>0.55000000000000004</v>
      </c>
      <c r="AG12" s="8">
        <v>55</v>
      </c>
      <c r="AH12" s="193">
        <f t="shared" si="16"/>
        <v>0.41</v>
      </c>
      <c r="AI12" s="28">
        <v>41</v>
      </c>
      <c r="AJ12" s="196">
        <f t="shared" si="17"/>
        <v>0.3</v>
      </c>
      <c r="AK12" s="8">
        <v>30</v>
      </c>
      <c r="AL12" s="193">
        <f t="shared" si="18"/>
        <v>0.66</v>
      </c>
      <c r="AM12" s="28">
        <v>66</v>
      </c>
      <c r="AN12" s="196">
        <f t="shared" si="19"/>
        <v>0.63</v>
      </c>
      <c r="AO12" s="8">
        <v>63</v>
      </c>
      <c r="AP12" s="193">
        <f t="shared" si="20"/>
        <v>0.49</v>
      </c>
      <c r="AQ12" s="28">
        <v>49</v>
      </c>
      <c r="AR12" s="196">
        <f t="shared" si="21"/>
        <v>0.3</v>
      </c>
      <c r="AS12" s="8">
        <v>30</v>
      </c>
      <c r="AT12" s="209">
        <f t="shared" si="22"/>
        <v>0.42</v>
      </c>
      <c r="AU12" s="106">
        <v>42</v>
      </c>
      <c r="AV12" s="92">
        <f>'Exp_3 (Ann)'!Y12</f>
        <v>44.608695652173914</v>
      </c>
      <c r="AW12" s="79">
        <f>'Exp_3 (Ann)'!Z12</f>
        <v>17.366998825972896</v>
      </c>
    </row>
    <row r="13" spans="1:49" x14ac:dyDescent="0.2">
      <c r="A13" s="181" t="str">
        <f>'Exp_3 (All)'!A13</f>
        <v>ParkJoy_8_PckErr3</v>
      </c>
      <c r="B13" s="193">
        <f t="shared" si="0"/>
        <v>0.19</v>
      </c>
      <c r="C13" s="28">
        <v>19</v>
      </c>
      <c r="D13" s="196">
        <f t="shared" si="1"/>
        <v>0.8</v>
      </c>
      <c r="E13" s="9">
        <v>80</v>
      </c>
      <c r="F13" s="193">
        <f t="shared" si="2"/>
        <v>0.42</v>
      </c>
      <c r="G13" s="28">
        <v>42</v>
      </c>
      <c r="H13" s="196">
        <f t="shared" si="3"/>
        <v>0.59</v>
      </c>
      <c r="I13" s="8">
        <v>59</v>
      </c>
      <c r="J13" s="193">
        <f t="shared" si="4"/>
        <v>0.9</v>
      </c>
      <c r="K13" s="29">
        <v>90</v>
      </c>
      <c r="L13" s="196">
        <f t="shared" si="5"/>
        <v>0.89</v>
      </c>
      <c r="M13" s="8">
        <v>89</v>
      </c>
      <c r="N13" s="193">
        <f t="shared" si="6"/>
        <v>0.49</v>
      </c>
      <c r="O13" s="29">
        <v>49</v>
      </c>
      <c r="P13" s="196">
        <f t="shared" si="7"/>
        <v>0.39</v>
      </c>
      <c r="Q13" s="8">
        <v>39</v>
      </c>
      <c r="R13" s="193">
        <f t="shared" si="8"/>
        <v>0.79</v>
      </c>
      <c r="S13" s="28">
        <v>79</v>
      </c>
      <c r="T13" s="196">
        <f t="shared" si="9"/>
        <v>0.5</v>
      </c>
      <c r="U13" s="8">
        <v>50</v>
      </c>
      <c r="V13" s="193">
        <f t="shared" si="10"/>
        <v>0.8</v>
      </c>
      <c r="W13" s="28">
        <v>80</v>
      </c>
      <c r="X13" s="196">
        <f t="shared" si="11"/>
        <v>0.49</v>
      </c>
      <c r="Y13" s="8">
        <v>49</v>
      </c>
      <c r="Z13" s="193">
        <f t="shared" si="12"/>
        <v>0.62</v>
      </c>
      <c r="AA13" s="28">
        <v>62</v>
      </c>
      <c r="AB13" s="196">
        <f t="shared" si="13"/>
        <v>0.31</v>
      </c>
      <c r="AC13" s="8">
        <v>31</v>
      </c>
      <c r="AD13" s="193">
        <f t="shared" si="14"/>
        <v>0.59</v>
      </c>
      <c r="AE13" s="28">
        <v>59</v>
      </c>
      <c r="AF13" s="196">
        <f t="shared" si="15"/>
        <v>0.55000000000000004</v>
      </c>
      <c r="AG13" s="8">
        <v>55</v>
      </c>
      <c r="AH13" s="193">
        <f t="shared" si="16"/>
        <v>0.72</v>
      </c>
      <c r="AI13" s="28">
        <v>72</v>
      </c>
      <c r="AJ13" s="196">
        <f t="shared" si="17"/>
        <v>0.3</v>
      </c>
      <c r="AK13" s="8">
        <v>30</v>
      </c>
      <c r="AL13" s="193">
        <f t="shared" si="18"/>
        <v>0.66</v>
      </c>
      <c r="AM13" s="28">
        <v>66</v>
      </c>
      <c r="AN13" s="196">
        <f t="shared" si="19"/>
        <v>0.76</v>
      </c>
      <c r="AO13" s="8">
        <v>76</v>
      </c>
      <c r="AP13" s="193">
        <f t="shared" si="20"/>
        <v>0.57999999999999996</v>
      </c>
      <c r="AQ13" s="28">
        <v>58</v>
      </c>
      <c r="AR13" s="196">
        <f t="shared" si="21"/>
        <v>0.4</v>
      </c>
      <c r="AS13" s="8">
        <v>40</v>
      </c>
      <c r="AT13" s="209">
        <f t="shared" si="22"/>
        <v>0.43</v>
      </c>
      <c r="AU13" s="106">
        <v>43</v>
      </c>
      <c r="AV13" s="92">
        <f>'Exp_3 (Ann)'!Y13</f>
        <v>57.260869565217391</v>
      </c>
      <c r="AW13" s="79">
        <f>'Exp_3 (Ann)'!Z13</f>
        <v>19.561598259912536</v>
      </c>
    </row>
    <row r="14" spans="1:49" x14ac:dyDescent="0.2">
      <c r="A14" s="181" t="str">
        <f>'Exp_3 (All)'!A14</f>
        <v>ParkJoy_10_PckErr1</v>
      </c>
      <c r="B14" s="193">
        <f t="shared" si="0"/>
        <v>0.28999999999999998</v>
      </c>
      <c r="C14" s="28">
        <v>29</v>
      </c>
      <c r="D14" s="196">
        <f t="shared" si="1"/>
        <v>0.52</v>
      </c>
      <c r="E14" s="9">
        <v>52</v>
      </c>
      <c r="F14" s="193">
        <f t="shared" si="2"/>
        <v>0.16</v>
      </c>
      <c r="G14" s="28">
        <v>16</v>
      </c>
      <c r="H14" s="196">
        <f t="shared" si="3"/>
        <v>0.43</v>
      </c>
      <c r="I14" s="8">
        <v>43</v>
      </c>
      <c r="J14" s="193">
        <f t="shared" si="4"/>
        <v>0.69</v>
      </c>
      <c r="K14" s="29">
        <v>69</v>
      </c>
      <c r="L14" s="196">
        <f t="shared" si="5"/>
        <v>0.19</v>
      </c>
      <c r="M14" s="8">
        <v>19</v>
      </c>
      <c r="N14" s="193">
        <f t="shared" si="6"/>
        <v>0.6</v>
      </c>
      <c r="O14" s="29">
        <v>60</v>
      </c>
      <c r="P14" s="196">
        <f t="shared" si="7"/>
        <v>0.61</v>
      </c>
      <c r="Q14" s="8">
        <v>61</v>
      </c>
      <c r="R14" s="193">
        <f t="shared" si="8"/>
        <v>0.66</v>
      </c>
      <c r="S14" s="28">
        <v>66</v>
      </c>
      <c r="T14" s="196">
        <f t="shared" si="9"/>
        <v>0.39</v>
      </c>
      <c r="U14" s="8">
        <v>39</v>
      </c>
      <c r="V14" s="193">
        <f t="shared" si="10"/>
        <v>0.61</v>
      </c>
      <c r="W14" s="28">
        <v>61</v>
      </c>
      <c r="X14" s="196">
        <f t="shared" si="11"/>
        <v>0.6</v>
      </c>
      <c r="Y14" s="8">
        <v>60</v>
      </c>
      <c r="Z14" s="193">
        <f t="shared" si="12"/>
        <v>0.74</v>
      </c>
      <c r="AA14" s="28">
        <v>74</v>
      </c>
      <c r="AB14" s="196">
        <f t="shared" si="13"/>
        <v>0.39</v>
      </c>
      <c r="AC14" s="8">
        <v>39</v>
      </c>
      <c r="AD14" s="193">
        <f t="shared" si="14"/>
        <v>0.72</v>
      </c>
      <c r="AE14" s="28">
        <v>72</v>
      </c>
      <c r="AF14" s="196">
        <f t="shared" si="15"/>
        <v>0.69</v>
      </c>
      <c r="AG14" s="8">
        <v>69</v>
      </c>
      <c r="AH14" s="193">
        <f t="shared" si="16"/>
        <v>0.61</v>
      </c>
      <c r="AI14" s="28">
        <v>61</v>
      </c>
      <c r="AJ14" s="196">
        <f t="shared" si="17"/>
        <v>0.3</v>
      </c>
      <c r="AK14" s="8">
        <v>30</v>
      </c>
      <c r="AL14" s="193">
        <f t="shared" si="18"/>
        <v>0.89</v>
      </c>
      <c r="AM14" s="28">
        <v>89</v>
      </c>
      <c r="AN14" s="196">
        <f t="shared" si="19"/>
        <v>0.85</v>
      </c>
      <c r="AO14" s="8">
        <v>85</v>
      </c>
      <c r="AP14" s="193">
        <f t="shared" si="20"/>
        <v>0.4</v>
      </c>
      <c r="AQ14" s="28">
        <v>40</v>
      </c>
      <c r="AR14" s="196">
        <f t="shared" si="21"/>
        <v>0.4</v>
      </c>
      <c r="AS14" s="8">
        <v>40</v>
      </c>
      <c r="AT14" s="209">
        <f t="shared" si="22"/>
        <v>0.59</v>
      </c>
      <c r="AU14" s="106">
        <v>59</v>
      </c>
      <c r="AV14" s="92">
        <f>'Exp_3 (Ann)'!Y14</f>
        <v>53.608695652173914</v>
      </c>
      <c r="AW14" s="79">
        <f>'Exp_3 (Ann)'!Z14</f>
        <v>19.750118826880243</v>
      </c>
    </row>
    <row r="15" spans="1:49" x14ac:dyDescent="0.2">
      <c r="A15" s="181" t="str">
        <f>'Exp_3 (All)'!A15</f>
        <v>ParkJoy_10_PckErr3</v>
      </c>
      <c r="B15" s="193">
        <f t="shared" si="0"/>
        <v>0.5</v>
      </c>
      <c r="C15" s="28">
        <v>50</v>
      </c>
      <c r="D15" s="196">
        <f t="shared" si="1"/>
        <v>0.79</v>
      </c>
      <c r="E15" s="9">
        <v>79</v>
      </c>
      <c r="F15" s="193">
        <f t="shared" si="2"/>
        <v>0.56999999999999995</v>
      </c>
      <c r="G15" s="28">
        <v>57</v>
      </c>
      <c r="H15" s="196">
        <f t="shared" si="3"/>
        <v>0.79</v>
      </c>
      <c r="I15" s="8">
        <v>79</v>
      </c>
      <c r="J15" s="193">
        <f t="shared" si="4"/>
        <v>0.7</v>
      </c>
      <c r="K15" s="29">
        <v>70</v>
      </c>
      <c r="L15" s="196">
        <f t="shared" si="5"/>
        <v>1</v>
      </c>
      <c r="M15" s="8">
        <v>100</v>
      </c>
      <c r="N15" s="193">
        <f t="shared" si="6"/>
        <v>0.39</v>
      </c>
      <c r="O15" s="29">
        <v>39</v>
      </c>
      <c r="P15" s="196">
        <f t="shared" si="7"/>
        <v>0.75</v>
      </c>
      <c r="Q15" s="8">
        <v>75</v>
      </c>
      <c r="R15" s="193">
        <f t="shared" si="8"/>
        <v>0.9</v>
      </c>
      <c r="S15" s="28">
        <v>90</v>
      </c>
      <c r="T15" s="196">
        <f t="shared" si="9"/>
        <v>0.71</v>
      </c>
      <c r="U15" s="8">
        <v>71</v>
      </c>
      <c r="V15" s="193">
        <f t="shared" si="10"/>
        <v>0.38</v>
      </c>
      <c r="W15" s="28">
        <v>38</v>
      </c>
      <c r="X15" s="196">
        <f t="shared" si="11"/>
        <v>0.6</v>
      </c>
      <c r="Y15" s="8">
        <v>60</v>
      </c>
      <c r="Z15" s="193">
        <f t="shared" si="12"/>
        <v>0.56000000000000005</v>
      </c>
      <c r="AA15" s="28">
        <v>56</v>
      </c>
      <c r="AB15" s="196">
        <f t="shared" si="13"/>
        <v>0.3</v>
      </c>
      <c r="AC15" s="8">
        <v>30</v>
      </c>
      <c r="AD15" s="193">
        <f t="shared" si="14"/>
        <v>0.57999999999999996</v>
      </c>
      <c r="AE15" s="28">
        <v>58</v>
      </c>
      <c r="AF15" s="196">
        <f t="shared" si="15"/>
        <v>0.7</v>
      </c>
      <c r="AG15" s="8">
        <v>70</v>
      </c>
      <c r="AH15" s="193">
        <f t="shared" si="16"/>
        <v>0.5</v>
      </c>
      <c r="AI15" s="28">
        <v>50</v>
      </c>
      <c r="AJ15" s="196">
        <f t="shared" si="17"/>
        <v>0.39</v>
      </c>
      <c r="AK15" s="8">
        <v>39</v>
      </c>
      <c r="AL15" s="193">
        <f t="shared" si="18"/>
        <v>0.89</v>
      </c>
      <c r="AM15" s="28">
        <v>89</v>
      </c>
      <c r="AN15" s="196">
        <f t="shared" si="19"/>
        <v>0.82</v>
      </c>
      <c r="AO15" s="8">
        <v>82</v>
      </c>
      <c r="AP15" s="193">
        <f t="shared" si="20"/>
        <v>0.6</v>
      </c>
      <c r="AQ15" s="28">
        <v>60</v>
      </c>
      <c r="AR15" s="196">
        <f t="shared" si="21"/>
        <v>0.5</v>
      </c>
      <c r="AS15" s="8">
        <v>50</v>
      </c>
      <c r="AT15" s="209">
        <f t="shared" si="22"/>
        <v>0.65</v>
      </c>
      <c r="AU15" s="106">
        <v>65</v>
      </c>
      <c r="AV15" s="92">
        <f>'Exp_3 (Ann)'!Y15</f>
        <v>63.347826086956523</v>
      </c>
      <c r="AW15" s="79">
        <f>'Exp_3 (Ann)'!Z15</f>
        <v>18.408517533646251</v>
      </c>
    </row>
    <row r="16" spans="1:49" x14ac:dyDescent="0.2">
      <c r="A16" s="181" t="str">
        <f>'Exp_3 (All)'!A16</f>
        <v>ParkJoy_11_PckErr1</v>
      </c>
      <c r="B16" s="193">
        <f t="shared" si="0"/>
        <v>0.4</v>
      </c>
      <c r="C16" s="28">
        <v>40</v>
      </c>
      <c r="D16" s="196">
        <f t="shared" si="1"/>
        <v>0.7</v>
      </c>
      <c r="E16" s="9">
        <v>70</v>
      </c>
      <c r="F16" s="193">
        <f t="shared" si="2"/>
        <v>0.54</v>
      </c>
      <c r="G16" s="28">
        <v>54</v>
      </c>
      <c r="H16" s="196">
        <f t="shared" si="3"/>
        <v>0.69</v>
      </c>
      <c r="I16" s="8">
        <v>69</v>
      </c>
      <c r="J16" s="193">
        <f t="shared" si="4"/>
        <v>0.95</v>
      </c>
      <c r="K16" s="29">
        <v>95</v>
      </c>
      <c r="L16" s="196">
        <f t="shared" si="5"/>
        <v>0.8</v>
      </c>
      <c r="M16" s="8">
        <v>80</v>
      </c>
      <c r="N16" s="193">
        <f t="shared" si="6"/>
        <v>0.4</v>
      </c>
      <c r="O16" s="29">
        <v>40</v>
      </c>
      <c r="P16" s="196">
        <f t="shared" si="7"/>
        <v>0.86</v>
      </c>
      <c r="Q16" s="8">
        <v>86</v>
      </c>
      <c r="R16" s="193">
        <f t="shared" si="8"/>
        <v>0.82</v>
      </c>
      <c r="S16" s="28">
        <v>82</v>
      </c>
      <c r="T16" s="196">
        <f t="shared" si="9"/>
        <v>1</v>
      </c>
      <c r="U16" s="8">
        <v>100</v>
      </c>
      <c r="V16" s="193">
        <f t="shared" si="10"/>
        <v>0.7</v>
      </c>
      <c r="W16" s="28">
        <v>70</v>
      </c>
      <c r="X16" s="196">
        <f t="shared" si="11"/>
        <v>0.9</v>
      </c>
      <c r="Y16" s="8">
        <v>90</v>
      </c>
      <c r="Z16" s="193">
        <f t="shared" si="12"/>
        <v>0.63</v>
      </c>
      <c r="AA16" s="28">
        <v>63</v>
      </c>
      <c r="AB16" s="196">
        <f t="shared" si="13"/>
        <v>0.49</v>
      </c>
      <c r="AC16" s="8">
        <v>49</v>
      </c>
      <c r="AD16" s="193">
        <f t="shared" si="14"/>
        <v>0.77</v>
      </c>
      <c r="AE16" s="28">
        <v>77</v>
      </c>
      <c r="AF16" s="196">
        <f t="shared" si="15"/>
        <v>0.7</v>
      </c>
      <c r="AG16" s="8">
        <v>70</v>
      </c>
      <c r="AH16" s="193">
        <f t="shared" si="16"/>
        <v>0.79</v>
      </c>
      <c r="AI16" s="28">
        <v>79</v>
      </c>
      <c r="AJ16" s="196">
        <f t="shared" si="17"/>
        <v>0.59</v>
      </c>
      <c r="AK16" s="8">
        <v>59</v>
      </c>
      <c r="AL16" s="193">
        <f t="shared" si="18"/>
        <v>0.92</v>
      </c>
      <c r="AM16" s="28">
        <v>92</v>
      </c>
      <c r="AN16" s="196">
        <f t="shared" si="19"/>
        <v>0.9</v>
      </c>
      <c r="AO16" s="8">
        <v>90</v>
      </c>
      <c r="AP16" s="193">
        <f t="shared" si="20"/>
        <v>0.4</v>
      </c>
      <c r="AQ16" s="28">
        <v>40</v>
      </c>
      <c r="AR16" s="196">
        <f t="shared" si="21"/>
        <v>0.7</v>
      </c>
      <c r="AS16" s="8">
        <v>70</v>
      </c>
      <c r="AT16" s="209">
        <f t="shared" si="22"/>
        <v>0.85</v>
      </c>
      <c r="AU16" s="106">
        <v>85</v>
      </c>
      <c r="AV16" s="92">
        <f>'Exp_3 (Ann)'!Y16</f>
        <v>71.739130434782609</v>
      </c>
      <c r="AW16" s="79">
        <f>'Exp_3 (Ann)'!Z16</f>
        <v>18.043425877346685</v>
      </c>
    </row>
    <row r="17" spans="1:49" x14ac:dyDescent="0.2">
      <c r="A17" s="181" t="str">
        <f>'Exp_3 (All)'!A17</f>
        <v>ParkJoy_11_PckErr3</v>
      </c>
      <c r="B17" s="193">
        <f t="shared" si="0"/>
        <v>0.6</v>
      </c>
      <c r="C17" s="28">
        <v>60</v>
      </c>
      <c r="D17" s="196">
        <f t="shared" si="1"/>
        <v>0.8</v>
      </c>
      <c r="E17" s="9">
        <v>80</v>
      </c>
      <c r="F17" s="193">
        <f t="shared" si="2"/>
        <v>0.61</v>
      </c>
      <c r="G17" s="28">
        <v>61</v>
      </c>
      <c r="H17" s="196">
        <f t="shared" si="3"/>
        <v>1</v>
      </c>
      <c r="I17" s="8">
        <v>100</v>
      </c>
      <c r="J17" s="193">
        <f t="shared" si="4"/>
        <v>1</v>
      </c>
      <c r="K17" s="29">
        <v>100</v>
      </c>
      <c r="L17" s="196">
        <f t="shared" si="5"/>
        <v>1</v>
      </c>
      <c r="M17" s="8">
        <v>100</v>
      </c>
      <c r="N17" s="193">
        <f t="shared" si="6"/>
        <v>0.9</v>
      </c>
      <c r="O17" s="29">
        <v>90</v>
      </c>
      <c r="P17" s="196">
        <f t="shared" si="7"/>
        <v>0.84</v>
      </c>
      <c r="Q17" s="8">
        <v>84</v>
      </c>
      <c r="R17" s="193">
        <f t="shared" si="8"/>
        <v>1</v>
      </c>
      <c r="S17" s="28">
        <v>100</v>
      </c>
      <c r="T17" s="196">
        <f t="shared" si="9"/>
        <v>0.79</v>
      </c>
      <c r="U17" s="8">
        <v>79</v>
      </c>
      <c r="V17" s="193">
        <f t="shared" si="10"/>
        <v>0.76</v>
      </c>
      <c r="W17" s="28">
        <v>76</v>
      </c>
      <c r="X17" s="196">
        <f t="shared" si="11"/>
        <v>0.8</v>
      </c>
      <c r="Y17" s="8">
        <v>80</v>
      </c>
      <c r="Z17" s="193">
        <f t="shared" si="12"/>
        <v>0.8</v>
      </c>
      <c r="AA17" s="28">
        <v>80</v>
      </c>
      <c r="AB17" s="196">
        <f t="shared" si="13"/>
        <v>0.6</v>
      </c>
      <c r="AC17" s="8">
        <v>60</v>
      </c>
      <c r="AD17" s="193">
        <f t="shared" si="14"/>
        <v>0.71</v>
      </c>
      <c r="AE17" s="28">
        <v>71</v>
      </c>
      <c r="AF17" s="196">
        <f t="shared" si="15"/>
        <v>0.82</v>
      </c>
      <c r="AG17" s="8">
        <v>82</v>
      </c>
      <c r="AH17" s="193">
        <f t="shared" si="16"/>
        <v>0.96</v>
      </c>
      <c r="AI17" s="28">
        <v>96</v>
      </c>
      <c r="AJ17" s="196">
        <f t="shared" si="17"/>
        <v>0.7</v>
      </c>
      <c r="AK17" s="8">
        <v>70</v>
      </c>
      <c r="AL17" s="193">
        <f t="shared" si="18"/>
        <v>0.89</v>
      </c>
      <c r="AM17" s="28">
        <v>89</v>
      </c>
      <c r="AN17" s="196">
        <f t="shared" si="19"/>
        <v>0.8</v>
      </c>
      <c r="AO17" s="8">
        <v>80</v>
      </c>
      <c r="AP17" s="193">
        <f t="shared" si="20"/>
        <v>0.49</v>
      </c>
      <c r="AQ17" s="28">
        <v>49</v>
      </c>
      <c r="AR17" s="196">
        <f t="shared" si="21"/>
        <v>0.9</v>
      </c>
      <c r="AS17" s="8">
        <v>90</v>
      </c>
      <c r="AT17" s="209">
        <f t="shared" si="22"/>
        <v>0.56999999999999995</v>
      </c>
      <c r="AU17" s="106">
        <v>57</v>
      </c>
      <c r="AV17" s="92">
        <f>'Exp_3 (Ann)'!Y17</f>
        <v>79.739130434782609</v>
      </c>
      <c r="AW17" s="79">
        <f>'Exp_3 (Ann)'!Z17</f>
        <v>15.08225143340329</v>
      </c>
    </row>
    <row r="18" spans="1:49" x14ac:dyDescent="0.2">
      <c r="A18" s="181" t="str">
        <f>'Exp_3 (All)'!A18</f>
        <v>ParkJoy_12_PckErr1</v>
      </c>
      <c r="B18" s="193">
        <f t="shared" si="0"/>
        <v>0.2</v>
      </c>
      <c r="C18" s="28">
        <v>20</v>
      </c>
      <c r="D18" s="196">
        <f t="shared" si="1"/>
        <v>0.65</v>
      </c>
      <c r="E18" s="9">
        <v>65</v>
      </c>
      <c r="F18" s="193">
        <f t="shared" si="2"/>
        <v>0.27</v>
      </c>
      <c r="G18" s="28">
        <v>27</v>
      </c>
      <c r="H18" s="196">
        <f t="shared" si="3"/>
        <v>0.5</v>
      </c>
      <c r="I18" s="8">
        <v>50</v>
      </c>
      <c r="J18" s="193">
        <f t="shared" si="4"/>
        <v>0.65</v>
      </c>
      <c r="K18" s="29">
        <v>65</v>
      </c>
      <c r="L18" s="196">
        <f t="shared" si="5"/>
        <v>0.6</v>
      </c>
      <c r="M18" s="8">
        <v>60</v>
      </c>
      <c r="N18" s="193">
        <f t="shared" si="6"/>
        <v>0.71</v>
      </c>
      <c r="O18" s="29">
        <v>71</v>
      </c>
      <c r="P18" s="196">
        <f t="shared" si="7"/>
        <v>0.5</v>
      </c>
      <c r="Q18" s="8">
        <v>50</v>
      </c>
      <c r="R18" s="193">
        <f t="shared" si="8"/>
        <v>1</v>
      </c>
      <c r="S18" s="28">
        <v>100</v>
      </c>
      <c r="T18" s="196">
        <f t="shared" si="9"/>
        <v>0.59</v>
      </c>
      <c r="U18" s="8">
        <v>59</v>
      </c>
      <c r="V18" s="193">
        <f t="shared" si="10"/>
        <v>0.7</v>
      </c>
      <c r="W18" s="28">
        <v>70</v>
      </c>
      <c r="X18" s="196">
        <f t="shared" si="11"/>
        <v>0.39</v>
      </c>
      <c r="Y18" s="8">
        <v>39</v>
      </c>
      <c r="Z18" s="193">
        <f t="shared" si="12"/>
        <v>0.61</v>
      </c>
      <c r="AA18" s="28">
        <v>61</v>
      </c>
      <c r="AB18" s="196">
        <f t="shared" si="13"/>
        <v>0.39</v>
      </c>
      <c r="AC18" s="8">
        <v>39</v>
      </c>
      <c r="AD18" s="193">
        <f t="shared" si="14"/>
        <v>0.55000000000000004</v>
      </c>
      <c r="AE18" s="28">
        <v>55</v>
      </c>
      <c r="AF18" s="196">
        <f t="shared" si="15"/>
        <v>0.62</v>
      </c>
      <c r="AG18" s="8">
        <v>62</v>
      </c>
      <c r="AH18" s="193">
        <f t="shared" si="16"/>
        <v>0.7</v>
      </c>
      <c r="AI18" s="28">
        <v>70</v>
      </c>
      <c r="AJ18" s="196">
        <f t="shared" si="17"/>
        <v>0.5</v>
      </c>
      <c r="AK18" s="8">
        <v>50</v>
      </c>
      <c r="AL18" s="193">
        <f t="shared" si="18"/>
        <v>0.9</v>
      </c>
      <c r="AM18" s="28">
        <v>90</v>
      </c>
      <c r="AN18" s="196">
        <f t="shared" si="19"/>
        <v>0.7</v>
      </c>
      <c r="AO18" s="8">
        <v>70</v>
      </c>
      <c r="AP18" s="193">
        <f t="shared" si="20"/>
        <v>0.69</v>
      </c>
      <c r="AQ18" s="28">
        <v>69</v>
      </c>
      <c r="AR18" s="196">
        <f t="shared" si="21"/>
        <v>0.4</v>
      </c>
      <c r="AS18" s="8">
        <v>40</v>
      </c>
      <c r="AT18" s="209">
        <f t="shared" si="22"/>
        <v>0.4</v>
      </c>
      <c r="AU18" s="106">
        <v>40</v>
      </c>
      <c r="AV18" s="92">
        <f>'Exp_3 (Ann)'!Y18</f>
        <v>57.478260869565219</v>
      </c>
      <c r="AW18" s="79">
        <f>'Exp_3 (Ann)'!Z18</f>
        <v>18.595868468847375</v>
      </c>
    </row>
    <row r="19" spans="1:49" x14ac:dyDescent="0.2">
      <c r="A19" s="181" t="str">
        <f>'Exp_3 (All)'!A19</f>
        <v>ParkJoy_12_PckErr3</v>
      </c>
      <c r="B19" s="193">
        <f t="shared" si="0"/>
        <v>0.3</v>
      </c>
      <c r="C19" s="28">
        <v>30</v>
      </c>
      <c r="D19" s="196">
        <f t="shared" si="1"/>
        <v>0.83</v>
      </c>
      <c r="E19" s="9">
        <v>83</v>
      </c>
      <c r="F19" s="193">
        <f t="shared" si="2"/>
        <v>0.28000000000000003</v>
      </c>
      <c r="G19" s="28">
        <v>28</v>
      </c>
      <c r="H19" s="196">
        <f t="shared" si="3"/>
        <v>0.6</v>
      </c>
      <c r="I19" s="8">
        <v>60</v>
      </c>
      <c r="J19" s="193">
        <f t="shared" si="4"/>
        <v>0.8</v>
      </c>
      <c r="K19" s="29">
        <v>80</v>
      </c>
      <c r="L19" s="196">
        <f t="shared" si="5"/>
        <v>0.9</v>
      </c>
      <c r="M19" s="8">
        <v>90</v>
      </c>
      <c r="N19" s="193">
        <f t="shared" si="6"/>
        <v>0.62</v>
      </c>
      <c r="O19" s="29">
        <v>62</v>
      </c>
      <c r="P19" s="196">
        <f t="shared" si="7"/>
        <v>0.79</v>
      </c>
      <c r="Q19" s="8">
        <v>79</v>
      </c>
      <c r="R19" s="193">
        <f t="shared" si="8"/>
        <v>1</v>
      </c>
      <c r="S19" s="28">
        <v>100</v>
      </c>
      <c r="T19" s="196">
        <f t="shared" si="9"/>
        <v>0.79</v>
      </c>
      <c r="U19" s="8">
        <v>79</v>
      </c>
      <c r="V19" s="193">
        <f t="shared" si="10"/>
        <v>0.69</v>
      </c>
      <c r="W19" s="28">
        <v>69</v>
      </c>
      <c r="X19" s="196">
        <f t="shared" si="11"/>
        <v>0.59</v>
      </c>
      <c r="Y19" s="8">
        <v>59</v>
      </c>
      <c r="Z19" s="193">
        <f t="shared" si="12"/>
        <v>0.7</v>
      </c>
      <c r="AA19" s="28">
        <v>70</v>
      </c>
      <c r="AB19" s="196">
        <f t="shared" si="13"/>
        <v>0.39</v>
      </c>
      <c r="AC19" s="8">
        <v>39</v>
      </c>
      <c r="AD19" s="193">
        <f t="shared" si="14"/>
        <v>0.54</v>
      </c>
      <c r="AE19" s="28">
        <v>54</v>
      </c>
      <c r="AF19" s="196">
        <f t="shared" si="15"/>
        <v>0.77</v>
      </c>
      <c r="AG19" s="8">
        <v>77</v>
      </c>
      <c r="AH19" s="193">
        <f t="shared" si="16"/>
        <v>0.7</v>
      </c>
      <c r="AI19" s="28">
        <v>70</v>
      </c>
      <c r="AJ19" s="196">
        <f t="shared" si="17"/>
        <v>0.49</v>
      </c>
      <c r="AK19" s="8">
        <v>49</v>
      </c>
      <c r="AL19" s="193">
        <f t="shared" si="18"/>
        <v>0.8</v>
      </c>
      <c r="AM19" s="28">
        <v>80</v>
      </c>
      <c r="AN19" s="196">
        <f t="shared" si="19"/>
        <v>0.77</v>
      </c>
      <c r="AO19" s="8">
        <v>77</v>
      </c>
      <c r="AP19" s="193">
        <f t="shared" si="20"/>
        <v>0.6</v>
      </c>
      <c r="AQ19" s="28">
        <v>60</v>
      </c>
      <c r="AR19" s="196">
        <f t="shared" si="21"/>
        <v>0.6</v>
      </c>
      <c r="AS19" s="8">
        <v>60</v>
      </c>
      <c r="AT19" s="209">
        <f t="shared" si="22"/>
        <v>0.8</v>
      </c>
      <c r="AU19" s="106">
        <v>80</v>
      </c>
      <c r="AV19" s="92">
        <f>'Exp_3 (Ann)'!Y19</f>
        <v>66.739130434782609</v>
      </c>
      <c r="AW19" s="79">
        <f>'Exp_3 (Ann)'!Z19</f>
        <v>18.206435903284174</v>
      </c>
    </row>
    <row r="20" spans="1:49" x14ac:dyDescent="0.2">
      <c r="A20" s="181" t="str">
        <f>'Exp_3 (All)'!A20</f>
        <v>ParkJoy_14_PckErr1</v>
      </c>
      <c r="B20" s="193">
        <f t="shared" si="0"/>
        <v>0.3</v>
      </c>
      <c r="C20" s="28">
        <v>30</v>
      </c>
      <c r="D20" s="196">
        <f t="shared" si="1"/>
        <v>0.78</v>
      </c>
      <c r="E20" s="9">
        <v>78</v>
      </c>
      <c r="F20" s="193">
        <f t="shared" si="2"/>
        <v>0.61</v>
      </c>
      <c r="G20" s="28">
        <v>61</v>
      </c>
      <c r="H20" s="196">
        <f t="shared" si="3"/>
        <v>0.78</v>
      </c>
      <c r="I20" s="8">
        <v>78</v>
      </c>
      <c r="J20" s="193">
        <f t="shared" si="4"/>
        <v>0.8</v>
      </c>
      <c r="K20" s="29">
        <v>80</v>
      </c>
      <c r="L20" s="196">
        <f t="shared" si="5"/>
        <v>1</v>
      </c>
      <c r="M20" s="8">
        <v>100</v>
      </c>
      <c r="N20" s="193">
        <f t="shared" si="6"/>
        <v>0.7</v>
      </c>
      <c r="O20" s="29">
        <v>70</v>
      </c>
      <c r="P20" s="196">
        <f t="shared" si="7"/>
        <v>0.52</v>
      </c>
      <c r="Q20" s="8">
        <v>52</v>
      </c>
      <c r="R20" s="193">
        <f t="shared" si="8"/>
        <v>0.81</v>
      </c>
      <c r="S20" s="28">
        <v>81</v>
      </c>
      <c r="T20" s="196">
        <f t="shared" si="9"/>
        <v>0.79</v>
      </c>
      <c r="U20" s="8">
        <v>79</v>
      </c>
      <c r="V20" s="193">
        <f t="shared" si="10"/>
        <v>0.79</v>
      </c>
      <c r="W20" s="28">
        <v>79</v>
      </c>
      <c r="X20" s="196">
        <f t="shared" si="11"/>
        <v>1</v>
      </c>
      <c r="Y20" s="8">
        <v>100</v>
      </c>
      <c r="Z20" s="193">
        <f t="shared" si="12"/>
        <v>0.68</v>
      </c>
      <c r="AA20" s="28">
        <v>68</v>
      </c>
      <c r="AB20" s="196">
        <f t="shared" si="13"/>
        <v>0.61</v>
      </c>
      <c r="AC20" s="8">
        <v>61</v>
      </c>
      <c r="AD20" s="193">
        <f t="shared" si="14"/>
        <v>0.78</v>
      </c>
      <c r="AE20" s="28">
        <v>78</v>
      </c>
      <c r="AF20" s="196">
        <f t="shared" si="15"/>
        <v>0.6</v>
      </c>
      <c r="AG20" s="8">
        <v>60</v>
      </c>
      <c r="AH20" s="193">
        <f t="shared" si="16"/>
        <v>0.7</v>
      </c>
      <c r="AI20" s="28">
        <v>70</v>
      </c>
      <c r="AJ20" s="196">
        <f t="shared" si="17"/>
        <v>0.69</v>
      </c>
      <c r="AK20" s="8">
        <v>69</v>
      </c>
      <c r="AL20" s="193">
        <f t="shared" si="18"/>
        <v>0.89</v>
      </c>
      <c r="AM20" s="28">
        <v>89</v>
      </c>
      <c r="AN20" s="196">
        <f t="shared" si="19"/>
        <v>0.96</v>
      </c>
      <c r="AO20" s="8">
        <v>96</v>
      </c>
      <c r="AP20" s="193">
        <f t="shared" si="20"/>
        <v>0.9</v>
      </c>
      <c r="AQ20" s="28">
        <v>90</v>
      </c>
      <c r="AR20" s="196">
        <f t="shared" si="21"/>
        <v>1</v>
      </c>
      <c r="AS20" s="8">
        <v>100</v>
      </c>
      <c r="AT20" s="209">
        <f t="shared" si="22"/>
        <v>0.78</v>
      </c>
      <c r="AU20" s="106">
        <v>78</v>
      </c>
      <c r="AV20" s="92">
        <f>'Exp_3 (Ann)'!Y20</f>
        <v>75.956521739130437</v>
      </c>
      <c r="AW20" s="79">
        <f>'Exp_3 (Ann)'!Z20</f>
        <v>16.720913037460733</v>
      </c>
    </row>
    <row r="21" spans="1:49" x14ac:dyDescent="0.2">
      <c r="A21" s="181" t="str">
        <f>'Exp_3 (All)'!A21</f>
        <v>ParkJoy_14_PckErr3</v>
      </c>
      <c r="B21" s="193">
        <f t="shared" si="0"/>
        <v>0.69</v>
      </c>
      <c r="C21" s="28">
        <v>69</v>
      </c>
      <c r="D21" s="196">
        <f t="shared" si="1"/>
        <v>0.96</v>
      </c>
      <c r="E21" s="9">
        <v>96</v>
      </c>
      <c r="F21" s="193">
        <f t="shared" si="2"/>
        <v>0.7</v>
      </c>
      <c r="G21" s="28">
        <v>70</v>
      </c>
      <c r="H21" s="196">
        <f t="shared" si="3"/>
        <v>0.78</v>
      </c>
      <c r="I21" s="8">
        <v>78</v>
      </c>
      <c r="J21" s="193">
        <f t="shared" si="4"/>
        <v>0.95</v>
      </c>
      <c r="K21" s="29">
        <v>95</v>
      </c>
      <c r="L21" s="196">
        <f t="shared" si="5"/>
        <v>1</v>
      </c>
      <c r="M21" s="8">
        <v>100</v>
      </c>
      <c r="N21" s="193">
        <f t="shared" si="6"/>
        <v>0.71</v>
      </c>
      <c r="O21" s="29">
        <v>71</v>
      </c>
      <c r="P21" s="196">
        <f t="shared" si="7"/>
        <v>0.81</v>
      </c>
      <c r="Q21" s="8">
        <v>81</v>
      </c>
      <c r="R21" s="193">
        <f t="shared" si="8"/>
        <v>0.72</v>
      </c>
      <c r="S21" s="28">
        <v>72</v>
      </c>
      <c r="T21" s="196">
        <f t="shared" si="9"/>
        <v>0.91</v>
      </c>
      <c r="U21" s="8">
        <v>91</v>
      </c>
      <c r="V21" s="193">
        <f t="shared" si="10"/>
        <v>0.84</v>
      </c>
      <c r="W21" s="28">
        <v>84</v>
      </c>
      <c r="X21" s="196">
        <f t="shared" si="11"/>
        <v>0.7</v>
      </c>
      <c r="Y21" s="8">
        <v>70</v>
      </c>
      <c r="Z21" s="193">
        <f t="shared" si="12"/>
        <v>0.78</v>
      </c>
      <c r="AA21" s="28">
        <v>78</v>
      </c>
      <c r="AB21" s="196">
        <f t="shared" si="13"/>
        <v>0.6</v>
      </c>
      <c r="AC21" s="8">
        <v>60</v>
      </c>
      <c r="AD21" s="193">
        <f t="shared" si="14"/>
        <v>0.93</v>
      </c>
      <c r="AE21" s="28">
        <v>93</v>
      </c>
      <c r="AF21" s="196">
        <f t="shared" si="15"/>
        <v>0.72</v>
      </c>
      <c r="AG21" s="8">
        <v>72</v>
      </c>
      <c r="AH21" s="193">
        <f t="shared" si="16"/>
        <v>0.86</v>
      </c>
      <c r="AI21" s="28">
        <v>86</v>
      </c>
      <c r="AJ21" s="196">
        <f t="shared" si="17"/>
        <v>0.8</v>
      </c>
      <c r="AK21" s="8">
        <v>80</v>
      </c>
      <c r="AL21" s="193">
        <f t="shared" si="18"/>
        <v>0.93</v>
      </c>
      <c r="AM21" s="28">
        <v>93</v>
      </c>
      <c r="AN21" s="196">
        <f t="shared" si="19"/>
        <v>0.89</v>
      </c>
      <c r="AO21" s="8">
        <v>89</v>
      </c>
      <c r="AP21" s="193">
        <f t="shared" si="20"/>
        <v>0.69</v>
      </c>
      <c r="AQ21" s="28">
        <v>69</v>
      </c>
      <c r="AR21" s="196">
        <f t="shared" si="21"/>
        <v>0.69</v>
      </c>
      <c r="AS21" s="8">
        <v>69</v>
      </c>
      <c r="AT21" s="209">
        <f t="shared" si="22"/>
        <v>0.95</v>
      </c>
      <c r="AU21" s="106">
        <v>95</v>
      </c>
      <c r="AV21" s="92">
        <f>'Exp_3 (Ann)'!Y21</f>
        <v>80.913043478260875</v>
      </c>
      <c r="AW21" s="79">
        <f>'Exp_3 (Ann)'!Z21</f>
        <v>11.401407582472423</v>
      </c>
    </row>
    <row r="22" spans="1:49" x14ac:dyDescent="0.2">
      <c r="A22" s="181" t="str">
        <f>'Exp_3 (All)'!A22</f>
        <v>ParkJoy_15_PckErr1</v>
      </c>
      <c r="B22" s="193">
        <f t="shared" si="0"/>
        <v>0.4</v>
      </c>
      <c r="C22" s="28">
        <v>40</v>
      </c>
      <c r="D22" s="196">
        <f t="shared" si="1"/>
        <v>0.87</v>
      </c>
      <c r="E22" s="9">
        <v>87</v>
      </c>
      <c r="F22" s="193">
        <f t="shared" si="2"/>
        <v>0.5</v>
      </c>
      <c r="G22" s="28">
        <v>50</v>
      </c>
      <c r="H22" s="196">
        <f t="shared" si="3"/>
        <v>0.89</v>
      </c>
      <c r="I22" s="8">
        <v>89</v>
      </c>
      <c r="J22" s="193">
        <f t="shared" si="4"/>
        <v>0.95</v>
      </c>
      <c r="K22" s="29">
        <v>95</v>
      </c>
      <c r="L22" s="196">
        <f t="shared" si="5"/>
        <v>0.79</v>
      </c>
      <c r="M22" s="8">
        <v>79</v>
      </c>
      <c r="N22" s="193">
        <f t="shared" si="6"/>
        <v>0.79</v>
      </c>
      <c r="O22" s="29">
        <v>79</v>
      </c>
      <c r="P22" s="196">
        <f t="shared" si="7"/>
        <v>0.81</v>
      </c>
      <c r="Q22" s="8">
        <v>81</v>
      </c>
      <c r="R22" s="193">
        <f t="shared" si="8"/>
        <v>0.92</v>
      </c>
      <c r="S22" s="28">
        <v>92</v>
      </c>
      <c r="T22" s="196">
        <f t="shared" si="9"/>
        <v>0.89</v>
      </c>
      <c r="U22" s="8">
        <v>89</v>
      </c>
      <c r="V22" s="193">
        <f t="shared" si="10"/>
        <v>0.91</v>
      </c>
      <c r="W22" s="28">
        <v>91</v>
      </c>
      <c r="X22" s="196">
        <f t="shared" si="11"/>
        <v>1</v>
      </c>
      <c r="Y22" s="8">
        <v>100</v>
      </c>
      <c r="Z22" s="193">
        <f t="shared" si="12"/>
        <v>0.64</v>
      </c>
      <c r="AA22" s="28">
        <v>64</v>
      </c>
      <c r="AB22" s="196">
        <f t="shared" si="13"/>
        <v>0.79</v>
      </c>
      <c r="AC22" s="8">
        <v>79</v>
      </c>
      <c r="AD22" s="193">
        <f t="shared" si="14"/>
        <v>0.82</v>
      </c>
      <c r="AE22" s="28">
        <v>82</v>
      </c>
      <c r="AF22" s="196">
        <f t="shared" si="15"/>
        <v>0.89</v>
      </c>
      <c r="AG22" s="8">
        <v>89</v>
      </c>
      <c r="AH22" s="193">
        <f t="shared" si="16"/>
        <v>0.92</v>
      </c>
      <c r="AI22" s="28">
        <v>92</v>
      </c>
      <c r="AJ22" s="196">
        <f t="shared" si="17"/>
        <v>0.9</v>
      </c>
      <c r="AK22" s="8">
        <v>90</v>
      </c>
      <c r="AL22" s="193">
        <f t="shared" si="18"/>
        <v>0.98</v>
      </c>
      <c r="AM22" s="28">
        <v>98</v>
      </c>
      <c r="AN22" s="196">
        <f t="shared" si="19"/>
        <v>0.89</v>
      </c>
      <c r="AO22" s="8">
        <v>89</v>
      </c>
      <c r="AP22" s="193">
        <f t="shared" si="20"/>
        <v>1</v>
      </c>
      <c r="AQ22" s="28">
        <v>100</v>
      </c>
      <c r="AR22" s="196">
        <f t="shared" si="21"/>
        <v>1</v>
      </c>
      <c r="AS22" s="8">
        <v>100</v>
      </c>
      <c r="AT22" s="209">
        <f t="shared" si="22"/>
        <v>0.84</v>
      </c>
      <c r="AU22" s="106">
        <v>84</v>
      </c>
      <c r="AV22" s="92">
        <f>'Exp_3 (Ann)'!Y22</f>
        <v>84.304347826086953</v>
      </c>
      <c r="AW22" s="79">
        <f>'Exp_3 (Ann)'!Z22</f>
        <v>15.052739957800158</v>
      </c>
    </row>
    <row r="23" spans="1:49" x14ac:dyDescent="0.2">
      <c r="A23" s="181" t="str">
        <f>'Exp_3 (All)'!A23</f>
        <v>ParkJoy_15_PckErr3</v>
      </c>
      <c r="B23" s="193">
        <f t="shared" si="0"/>
        <v>0.4</v>
      </c>
      <c r="C23" s="28">
        <v>40</v>
      </c>
      <c r="D23" s="196">
        <f t="shared" si="1"/>
        <v>0.96</v>
      </c>
      <c r="E23" s="9">
        <v>96</v>
      </c>
      <c r="F23" s="193">
        <f t="shared" si="2"/>
        <v>0.69</v>
      </c>
      <c r="G23" s="28">
        <v>69</v>
      </c>
      <c r="H23" s="196">
        <f t="shared" si="3"/>
        <v>0.9</v>
      </c>
      <c r="I23" s="8">
        <v>90</v>
      </c>
      <c r="J23" s="193">
        <f t="shared" si="4"/>
        <v>1</v>
      </c>
      <c r="K23" s="29">
        <v>100</v>
      </c>
      <c r="L23" s="196">
        <f t="shared" si="5"/>
        <v>1</v>
      </c>
      <c r="M23" s="8">
        <v>100</v>
      </c>
      <c r="N23" s="193">
        <f t="shared" si="6"/>
        <v>0.7</v>
      </c>
      <c r="O23" s="29">
        <v>70</v>
      </c>
      <c r="P23" s="196">
        <f t="shared" si="7"/>
        <v>0.97</v>
      </c>
      <c r="Q23" s="8">
        <v>97</v>
      </c>
      <c r="R23" s="193">
        <f t="shared" si="8"/>
        <v>1</v>
      </c>
      <c r="S23" s="28">
        <v>100</v>
      </c>
      <c r="T23" s="196">
        <f t="shared" si="9"/>
        <v>0.7</v>
      </c>
      <c r="U23" s="8">
        <v>70</v>
      </c>
      <c r="V23" s="193">
        <f t="shared" si="10"/>
        <v>0.99</v>
      </c>
      <c r="W23" s="28">
        <v>99</v>
      </c>
      <c r="X23" s="196">
        <f t="shared" si="11"/>
        <v>1</v>
      </c>
      <c r="Y23" s="8">
        <v>100</v>
      </c>
      <c r="Z23" s="193">
        <f t="shared" si="12"/>
        <v>0.69</v>
      </c>
      <c r="AA23" s="28">
        <v>69</v>
      </c>
      <c r="AB23" s="196">
        <f t="shared" si="13"/>
        <v>0.79</v>
      </c>
      <c r="AC23" s="8">
        <v>79</v>
      </c>
      <c r="AD23" s="193">
        <f t="shared" si="14"/>
        <v>0.96</v>
      </c>
      <c r="AE23" s="28">
        <v>96</v>
      </c>
      <c r="AF23" s="196">
        <f t="shared" si="15"/>
        <v>0.79</v>
      </c>
      <c r="AG23" s="8">
        <v>79</v>
      </c>
      <c r="AH23" s="193">
        <f t="shared" si="16"/>
        <v>1</v>
      </c>
      <c r="AI23" s="28">
        <v>100</v>
      </c>
      <c r="AJ23" s="196">
        <f t="shared" si="17"/>
        <v>0.8</v>
      </c>
      <c r="AK23" s="8">
        <v>80</v>
      </c>
      <c r="AL23" s="193">
        <f t="shared" si="18"/>
        <v>0.96</v>
      </c>
      <c r="AM23" s="28">
        <v>96</v>
      </c>
      <c r="AN23" s="196">
        <f t="shared" si="19"/>
        <v>1</v>
      </c>
      <c r="AO23" s="8">
        <v>100</v>
      </c>
      <c r="AP23" s="193">
        <f t="shared" si="20"/>
        <v>1</v>
      </c>
      <c r="AQ23" s="28">
        <v>100</v>
      </c>
      <c r="AR23" s="196">
        <f t="shared" si="21"/>
        <v>1</v>
      </c>
      <c r="AS23" s="8">
        <v>100</v>
      </c>
      <c r="AT23" s="209">
        <f t="shared" si="22"/>
        <v>0.93</v>
      </c>
      <c r="AU23" s="106">
        <v>93</v>
      </c>
      <c r="AV23" s="92">
        <f>'Exp_3 (Ann)'!Y23</f>
        <v>87.956521739130437</v>
      </c>
      <c r="AW23" s="79">
        <f>'Exp_3 (Ann)'!Z23</f>
        <v>15.775349760910267</v>
      </c>
    </row>
    <row r="24" spans="1:49" x14ac:dyDescent="0.2">
      <c r="A24" s="181" t="str">
        <f>'Exp_3 (All)'!A24</f>
        <v>IntoTree_0</v>
      </c>
      <c r="B24" s="193">
        <f t="shared" si="0"/>
        <v>0</v>
      </c>
      <c r="C24" s="28">
        <v>0</v>
      </c>
      <c r="D24" s="196">
        <f t="shared" si="1"/>
        <v>0.08</v>
      </c>
      <c r="E24" s="9">
        <v>8</v>
      </c>
      <c r="F24" s="193">
        <f t="shared" si="2"/>
        <v>0.08</v>
      </c>
      <c r="G24" s="28">
        <v>8</v>
      </c>
      <c r="H24" s="196">
        <f t="shared" si="3"/>
        <v>0</v>
      </c>
      <c r="I24" s="8">
        <v>0</v>
      </c>
      <c r="J24" s="193">
        <f t="shared" si="4"/>
        <v>0</v>
      </c>
      <c r="K24" s="29">
        <v>0</v>
      </c>
      <c r="L24" s="196">
        <f t="shared" si="5"/>
        <v>0</v>
      </c>
      <c r="M24" s="8">
        <v>0</v>
      </c>
      <c r="N24" s="193">
        <f t="shared" si="6"/>
        <v>0</v>
      </c>
      <c r="O24" s="29">
        <v>0</v>
      </c>
      <c r="P24" s="196">
        <f t="shared" si="7"/>
        <v>0</v>
      </c>
      <c r="Q24" s="8">
        <v>0</v>
      </c>
      <c r="R24" s="193">
        <f t="shared" si="8"/>
        <v>0</v>
      </c>
      <c r="S24" s="28">
        <v>0</v>
      </c>
      <c r="T24" s="196">
        <f t="shared" si="9"/>
        <v>0</v>
      </c>
      <c r="U24" s="8">
        <v>0</v>
      </c>
      <c r="V24" s="193">
        <f t="shared" si="10"/>
        <v>0</v>
      </c>
      <c r="W24" s="28">
        <v>0</v>
      </c>
      <c r="X24" s="196">
        <f t="shared" si="11"/>
        <v>0</v>
      </c>
      <c r="Y24" s="8">
        <v>0</v>
      </c>
      <c r="Z24" s="193">
        <f t="shared" si="12"/>
        <v>0</v>
      </c>
      <c r="AA24" s="28">
        <v>0</v>
      </c>
      <c r="AB24" s="196">
        <f t="shared" si="13"/>
        <v>0</v>
      </c>
      <c r="AC24" s="8">
        <v>0</v>
      </c>
      <c r="AD24" s="193">
        <f t="shared" si="14"/>
        <v>0</v>
      </c>
      <c r="AE24" s="28">
        <v>0</v>
      </c>
      <c r="AF24" s="196">
        <f t="shared" si="15"/>
        <v>0</v>
      </c>
      <c r="AG24" s="8">
        <v>0</v>
      </c>
      <c r="AH24" s="193">
        <f t="shared" si="16"/>
        <v>0</v>
      </c>
      <c r="AI24" s="28">
        <v>0</v>
      </c>
      <c r="AJ24" s="196">
        <f t="shared" si="17"/>
        <v>0</v>
      </c>
      <c r="AK24" s="8">
        <v>0</v>
      </c>
      <c r="AL24" s="193">
        <f t="shared" si="18"/>
        <v>0</v>
      </c>
      <c r="AM24" s="28">
        <v>0</v>
      </c>
      <c r="AN24" s="196">
        <f t="shared" si="19"/>
        <v>0</v>
      </c>
      <c r="AO24" s="8">
        <v>0</v>
      </c>
      <c r="AP24" s="193">
        <f t="shared" si="20"/>
        <v>0</v>
      </c>
      <c r="AQ24" s="28">
        <v>0</v>
      </c>
      <c r="AR24" s="196">
        <f t="shared" si="21"/>
        <v>0</v>
      </c>
      <c r="AS24" s="8">
        <v>0</v>
      </c>
      <c r="AT24" s="209">
        <f t="shared" si="22"/>
        <v>0</v>
      </c>
      <c r="AU24" s="106">
        <v>0</v>
      </c>
      <c r="AV24" s="92">
        <f>'Exp_3 (Ann)'!Y24</f>
        <v>0.69565217391304346</v>
      </c>
      <c r="AW24" s="79">
        <f>'Exp_3 (Ann)'!Z24</f>
        <v>2.304832524160243</v>
      </c>
    </row>
    <row r="25" spans="1:49" x14ac:dyDescent="0.2">
      <c r="A25" s="181" t="str">
        <f>'Exp_3 (All)'!A25</f>
        <v>IntoTree_3</v>
      </c>
      <c r="B25" s="193">
        <f t="shared" si="0"/>
        <v>0.1</v>
      </c>
      <c r="C25" s="28">
        <v>10</v>
      </c>
      <c r="D25" s="196">
        <f t="shared" si="1"/>
        <v>0.02</v>
      </c>
      <c r="E25" s="9">
        <v>2</v>
      </c>
      <c r="F25" s="193">
        <f t="shared" si="2"/>
        <v>0.05</v>
      </c>
      <c r="G25" s="28">
        <v>5</v>
      </c>
      <c r="H25" s="196">
        <f t="shared" si="3"/>
        <v>0.78</v>
      </c>
      <c r="I25" s="8">
        <v>78</v>
      </c>
      <c r="J25" s="193">
        <f t="shared" si="4"/>
        <v>0.6</v>
      </c>
      <c r="K25" s="29">
        <v>60</v>
      </c>
      <c r="L25" s="196">
        <f t="shared" si="5"/>
        <v>1</v>
      </c>
      <c r="M25" s="8">
        <v>100</v>
      </c>
      <c r="N25" s="193">
        <f t="shared" si="6"/>
        <v>0.14000000000000001</v>
      </c>
      <c r="O25" s="29">
        <v>14</v>
      </c>
      <c r="P25" s="196">
        <f t="shared" si="7"/>
        <v>0.72</v>
      </c>
      <c r="Q25" s="8">
        <v>72</v>
      </c>
      <c r="R25" s="193">
        <f t="shared" si="8"/>
        <v>0.7</v>
      </c>
      <c r="S25" s="28">
        <v>70</v>
      </c>
      <c r="T25" s="196">
        <f t="shared" si="9"/>
        <v>0.41</v>
      </c>
      <c r="U25" s="8">
        <v>41</v>
      </c>
      <c r="V25" s="193">
        <f t="shared" si="10"/>
        <v>0.3</v>
      </c>
      <c r="W25" s="28">
        <v>30</v>
      </c>
      <c r="X25" s="196">
        <f t="shared" si="11"/>
        <v>0.2</v>
      </c>
      <c r="Y25" s="8">
        <v>20</v>
      </c>
      <c r="Z25" s="193">
        <f t="shared" si="12"/>
        <v>0.46</v>
      </c>
      <c r="AA25" s="28">
        <v>46</v>
      </c>
      <c r="AB25" s="196">
        <f t="shared" si="13"/>
        <v>0.19</v>
      </c>
      <c r="AC25" s="8">
        <v>19</v>
      </c>
      <c r="AD25" s="193">
        <f t="shared" si="14"/>
        <v>0.08</v>
      </c>
      <c r="AE25" s="28">
        <v>8</v>
      </c>
      <c r="AF25" s="196">
        <f t="shared" si="15"/>
        <v>0.54</v>
      </c>
      <c r="AG25" s="8">
        <v>54</v>
      </c>
      <c r="AH25" s="193">
        <f t="shared" si="16"/>
        <v>0.71</v>
      </c>
      <c r="AI25" s="28">
        <v>71</v>
      </c>
      <c r="AJ25" s="196">
        <f t="shared" si="17"/>
        <v>0</v>
      </c>
      <c r="AK25" s="8">
        <v>0</v>
      </c>
      <c r="AL25" s="193">
        <f t="shared" si="18"/>
        <v>0.39</v>
      </c>
      <c r="AM25" s="28">
        <v>39</v>
      </c>
      <c r="AN25" s="196">
        <f t="shared" si="19"/>
        <v>0.79</v>
      </c>
      <c r="AO25" s="8">
        <v>79</v>
      </c>
      <c r="AP25" s="193">
        <f t="shared" si="20"/>
        <v>0.4</v>
      </c>
      <c r="AQ25" s="28">
        <v>40</v>
      </c>
      <c r="AR25" s="196">
        <f t="shared" si="21"/>
        <v>0.5</v>
      </c>
      <c r="AS25" s="8">
        <v>50</v>
      </c>
      <c r="AT25" s="209">
        <f t="shared" si="22"/>
        <v>0.05</v>
      </c>
      <c r="AU25" s="106">
        <v>5</v>
      </c>
      <c r="AV25" s="92">
        <f>'Exp_3 (Ann)'!Y25</f>
        <v>39.695652173913047</v>
      </c>
      <c r="AW25" s="79">
        <f>'Exp_3 (Ann)'!Z25</f>
        <v>29.554933110163606</v>
      </c>
    </row>
    <row r="26" spans="1:49" x14ac:dyDescent="0.2">
      <c r="A26" s="181" t="str">
        <f>'Exp_3 (All)'!A26</f>
        <v>IntoTree_12</v>
      </c>
      <c r="B26" s="193">
        <f t="shared" si="0"/>
        <v>0.39</v>
      </c>
      <c r="C26" s="28">
        <v>39</v>
      </c>
      <c r="D26" s="196">
        <f t="shared" si="1"/>
        <v>0.16</v>
      </c>
      <c r="E26" s="9">
        <v>16</v>
      </c>
      <c r="F26" s="193">
        <f t="shared" si="2"/>
        <v>0.37</v>
      </c>
      <c r="G26" s="28">
        <v>37</v>
      </c>
      <c r="H26" s="196">
        <f t="shared" si="3"/>
        <v>0.69</v>
      </c>
      <c r="I26" s="8">
        <v>69</v>
      </c>
      <c r="J26" s="193">
        <f t="shared" si="4"/>
        <v>0.56000000000000005</v>
      </c>
      <c r="K26" s="29">
        <v>56</v>
      </c>
      <c r="L26" s="196">
        <f t="shared" si="5"/>
        <v>0.5</v>
      </c>
      <c r="M26" s="8">
        <v>50</v>
      </c>
      <c r="N26" s="193">
        <f t="shared" si="6"/>
        <v>0.31</v>
      </c>
      <c r="O26" s="29">
        <v>31</v>
      </c>
      <c r="P26" s="196">
        <f t="shared" si="7"/>
        <v>0.71</v>
      </c>
      <c r="Q26" s="8">
        <v>71</v>
      </c>
      <c r="R26" s="193">
        <f t="shared" si="8"/>
        <v>0.61</v>
      </c>
      <c r="S26" s="28">
        <v>61</v>
      </c>
      <c r="T26" s="196">
        <f t="shared" si="9"/>
        <v>0.5</v>
      </c>
      <c r="U26" s="8">
        <v>50</v>
      </c>
      <c r="V26" s="193">
        <f t="shared" si="10"/>
        <v>0.69</v>
      </c>
      <c r="W26" s="28">
        <v>69</v>
      </c>
      <c r="X26" s="196">
        <f t="shared" si="11"/>
        <v>0.3</v>
      </c>
      <c r="Y26" s="8">
        <v>30</v>
      </c>
      <c r="Z26" s="193">
        <f t="shared" si="12"/>
        <v>0.33</v>
      </c>
      <c r="AA26" s="28">
        <v>33</v>
      </c>
      <c r="AB26" s="196">
        <f t="shared" si="13"/>
        <v>0.19</v>
      </c>
      <c r="AC26" s="8">
        <v>19</v>
      </c>
      <c r="AD26" s="193">
        <f t="shared" si="14"/>
        <v>0.37</v>
      </c>
      <c r="AE26" s="28">
        <v>37</v>
      </c>
      <c r="AF26" s="196">
        <f t="shared" si="15"/>
        <v>0.61</v>
      </c>
      <c r="AG26" s="8">
        <v>61</v>
      </c>
      <c r="AH26" s="193">
        <f t="shared" si="16"/>
        <v>0.4</v>
      </c>
      <c r="AI26" s="28">
        <v>40</v>
      </c>
      <c r="AJ26" s="196">
        <f t="shared" si="17"/>
        <v>0.2</v>
      </c>
      <c r="AK26" s="8">
        <v>20</v>
      </c>
      <c r="AL26" s="193">
        <f t="shared" si="18"/>
        <v>0.55000000000000004</v>
      </c>
      <c r="AM26" s="28">
        <v>55</v>
      </c>
      <c r="AN26" s="196">
        <f t="shared" si="19"/>
        <v>0.72</v>
      </c>
      <c r="AO26" s="8">
        <v>72</v>
      </c>
      <c r="AP26" s="193">
        <f t="shared" si="20"/>
        <v>0.1</v>
      </c>
      <c r="AQ26" s="28">
        <v>10</v>
      </c>
      <c r="AR26" s="196">
        <f t="shared" si="21"/>
        <v>0.49</v>
      </c>
      <c r="AS26" s="8">
        <v>49</v>
      </c>
      <c r="AT26" s="209">
        <f t="shared" si="22"/>
        <v>0.47</v>
      </c>
      <c r="AU26" s="106">
        <v>47</v>
      </c>
      <c r="AV26" s="92">
        <f>'Exp_3 (Ann)'!Y26</f>
        <v>44.434782608695649</v>
      </c>
      <c r="AW26" s="79">
        <f>'Exp_3 (Ann)'!Z26</f>
        <v>18.431263181089697</v>
      </c>
    </row>
    <row r="27" spans="1:49" x14ac:dyDescent="0.2">
      <c r="A27" s="181" t="str">
        <f>'Exp_3 (All)'!A27</f>
        <v>IntoTree_0_PckErr3</v>
      </c>
      <c r="B27" s="193">
        <f t="shared" si="0"/>
        <v>0.19</v>
      </c>
      <c r="C27" s="28">
        <v>19</v>
      </c>
      <c r="D27" s="196">
        <f t="shared" si="1"/>
        <v>0.74</v>
      </c>
      <c r="E27" s="9">
        <v>74</v>
      </c>
      <c r="F27" s="193">
        <f t="shared" si="2"/>
        <v>0.26</v>
      </c>
      <c r="G27" s="28">
        <v>26</v>
      </c>
      <c r="H27" s="196">
        <f t="shared" si="3"/>
        <v>0.71</v>
      </c>
      <c r="I27" s="8">
        <v>71</v>
      </c>
      <c r="J27" s="193">
        <f t="shared" si="4"/>
        <v>0.2</v>
      </c>
      <c r="K27" s="29">
        <v>20</v>
      </c>
      <c r="L27" s="196">
        <f t="shared" si="5"/>
        <v>1</v>
      </c>
      <c r="M27" s="8">
        <v>100</v>
      </c>
      <c r="N27" s="193">
        <f t="shared" si="6"/>
        <v>0.33</v>
      </c>
      <c r="O27" s="29">
        <v>33</v>
      </c>
      <c r="P27" s="196">
        <f t="shared" si="7"/>
        <v>0.44</v>
      </c>
      <c r="Q27" s="8">
        <v>44</v>
      </c>
      <c r="R27" s="193">
        <f t="shared" si="8"/>
        <v>1</v>
      </c>
      <c r="S27" s="28">
        <v>100</v>
      </c>
      <c r="T27" s="196">
        <f t="shared" si="9"/>
        <v>0.3</v>
      </c>
      <c r="U27" s="8">
        <v>30</v>
      </c>
      <c r="V27" s="193">
        <f t="shared" si="10"/>
        <v>0.16</v>
      </c>
      <c r="W27" s="28">
        <v>16</v>
      </c>
      <c r="X27" s="196">
        <f t="shared" si="11"/>
        <v>0.7</v>
      </c>
      <c r="Y27" s="8">
        <v>70</v>
      </c>
      <c r="Z27" s="193">
        <f t="shared" si="12"/>
        <v>0.6</v>
      </c>
      <c r="AA27" s="28">
        <v>60</v>
      </c>
      <c r="AB27" s="196">
        <f t="shared" si="13"/>
        <v>0.19</v>
      </c>
      <c r="AC27" s="8">
        <v>19</v>
      </c>
      <c r="AD27" s="193">
        <f t="shared" si="14"/>
        <v>0.92</v>
      </c>
      <c r="AE27" s="28">
        <v>92</v>
      </c>
      <c r="AF27" s="196">
        <f t="shared" si="15"/>
        <v>0.6</v>
      </c>
      <c r="AG27" s="8">
        <v>60</v>
      </c>
      <c r="AH27" s="193">
        <f t="shared" si="16"/>
        <v>0.38</v>
      </c>
      <c r="AI27" s="28">
        <v>38</v>
      </c>
      <c r="AJ27" s="196">
        <f t="shared" si="17"/>
        <v>0.28999999999999998</v>
      </c>
      <c r="AK27" s="8">
        <v>29</v>
      </c>
      <c r="AL27" s="193">
        <f t="shared" si="18"/>
        <v>0.56000000000000005</v>
      </c>
      <c r="AM27" s="28">
        <v>56</v>
      </c>
      <c r="AN27" s="196">
        <f t="shared" si="19"/>
        <v>0.38</v>
      </c>
      <c r="AO27" s="8">
        <v>38</v>
      </c>
      <c r="AP27" s="193">
        <f t="shared" si="20"/>
        <v>0.55000000000000004</v>
      </c>
      <c r="AQ27" s="28">
        <v>55</v>
      </c>
      <c r="AR27" s="196">
        <f t="shared" si="21"/>
        <v>0.39</v>
      </c>
      <c r="AS27" s="8">
        <v>39</v>
      </c>
      <c r="AT27" s="209">
        <f t="shared" si="22"/>
        <v>0.5</v>
      </c>
      <c r="AU27" s="106">
        <v>50</v>
      </c>
      <c r="AV27" s="92">
        <f>'Exp_3 (Ann)'!Y27</f>
        <v>49.521739130434781</v>
      </c>
      <c r="AW27" s="79">
        <f>'Exp_3 (Ann)'!Z27</f>
        <v>25.730896824312193</v>
      </c>
    </row>
    <row r="28" spans="1:49" x14ac:dyDescent="0.2">
      <c r="A28" s="181" t="str">
        <f>'Exp_3 (All)'!A28</f>
        <v>IntoTree_2_PckErr1</v>
      </c>
      <c r="B28" s="193">
        <f t="shared" si="0"/>
        <v>0.1</v>
      </c>
      <c r="C28" s="28">
        <v>10</v>
      </c>
      <c r="D28" s="196">
        <f t="shared" si="1"/>
        <v>0.4</v>
      </c>
      <c r="E28" s="9">
        <v>40</v>
      </c>
      <c r="F28" s="193">
        <f t="shared" si="2"/>
        <v>0.15</v>
      </c>
      <c r="G28" s="28">
        <v>15</v>
      </c>
      <c r="H28" s="196">
        <f t="shared" si="3"/>
        <v>0.19</v>
      </c>
      <c r="I28" s="8">
        <v>19</v>
      </c>
      <c r="J28" s="193">
        <f t="shared" si="4"/>
        <v>0.1</v>
      </c>
      <c r="K28" s="29">
        <v>10</v>
      </c>
      <c r="L28" s="196">
        <f t="shared" si="5"/>
        <v>0</v>
      </c>
      <c r="M28" s="8">
        <v>0</v>
      </c>
      <c r="N28" s="193">
        <f t="shared" si="6"/>
        <v>0.1</v>
      </c>
      <c r="O28" s="29">
        <v>10</v>
      </c>
      <c r="P28" s="196">
        <f t="shared" si="7"/>
        <v>0.61</v>
      </c>
      <c r="Q28" s="8">
        <v>61</v>
      </c>
      <c r="R28" s="193">
        <f t="shared" si="8"/>
        <v>0.28000000000000003</v>
      </c>
      <c r="S28" s="28">
        <v>28</v>
      </c>
      <c r="T28" s="196">
        <f t="shared" si="9"/>
        <v>0.19</v>
      </c>
      <c r="U28" s="8">
        <v>19</v>
      </c>
      <c r="V28" s="193">
        <f t="shared" si="10"/>
        <v>0</v>
      </c>
      <c r="W28" s="28">
        <v>0</v>
      </c>
      <c r="X28" s="196">
        <f t="shared" si="11"/>
        <v>0.2</v>
      </c>
      <c r="Y28" s="8">
        <v>20</v>
      </c>
      <c r="Z28" s="193">
        <f t="shared" si="12"/>
        <v>0.2</v>
      </c>
      <c r="AA28" s="28">
        <v>20</v>
      </c>
      <c r="AB28" s="196">
        <f t="shared" si="13"/>
        <v>0.1</v>
      </c>
      <c r="AC28" s="8">
        <v>10</v>
      </c>
      <c r="AD28" s="193">
        <f t="shared" si="14"/>
        <v>0</v>
      </c>
      <c r="AE28" s="28">
        <v>0</v>
      </c>
      <c r="AF28" s="196">
        <f t="shared" si="15"/>
        <v>0.03</v>
      </c>
      <c r="AG28" s="8">
        <v>3</v>
      </c>
      <c r="AH28" s="193">
        <f t="shared" si="16"/>
        <v>0.19</v>
      </c>
      <c r="AI28" s="28">
        <v>19</v>
      </c>
      <c r="AJ28" s="196">
        <f t="shared" si="17"/>
        <v>0.09</v>
      </c>
      <c r="AK28" s="8">
        <v>9</v>
      </c>
      <c r="AL28" s="193">
        <f t="shared" si="18"/>
        <v>0.28999999999999998</v>
      </c>
      <c r="AM28" s="28">
        <v>29</v>
      </c>
      <c r="AN28" s="196">
        <f t="shared" si="19"/>
        <v>0.08</v>
      </c>
      <c r="AO28" s="8">
        <v>8</v>
      </c>
      <c r="AP28" s="193">
        <f t="shared" si="20"/>
        <v>0.05</v>
      </c>
      <c r="AQ28" s="28">
        <v>5</v>
      </c>
      <c r="AR28" s="196">
        <f t="shared" si="21"/>
        <v>0</v>
      </c>
      <c r="AS28" s="8">
        <v>0</v>
      </c>
      <c r="AT28" s="209">
        <f t="shared" si="22"/>
        <v>0.03</v>
      </c>
      <c r="AU28" s="106">
        <v>3</v>
      </c>
      <c r="AV28" s="92">
        <f>'Exp_3 (Ann)'!Y28</f>
        <v>14.695652173913043</v>
      </c>
      <c r="AW28" s="79">
        <f>'Exp_3 (Ann)'!Z28</f>
        <v>14.577176377688685</v>
      </c>
    </row>
    <row r="29" spans="1:49" x14ac:dyDescent="0.2">
      <c r="A29" s="181" t="str">
        <f>'Exp_3 (All)'!A29</f>
        <v>IntoTree_2_PckErr3</v>
      </c>
      <c r="B29" s="193">
        <f t="shared" si="0"/>
        <v>0.09</v>
      </c>
      <c r="C29" s="28">
        <v>9</v>
      </c>
      <c r="D29" s="196">
        <f t="shared" si="1"/>
        <v>0.51</v>
      </c>
      <c r="E29" s="9">
        <v>51</v>
      </c>
      <c r="F29" s="193">
        <f t="shared" si="2"/>
        <v>0.24</v>
      </c>
      <c r="G29" s="28">
        <v>24</v>
      </c>
      <c r="H29" s="196">
        <f t="shared" si="3"/>
        <v>0.5</v>
      </c>
      <c r="I29" s="8">
        <v>50</v>
      </c>
      <c r="J29" s="193">
        <f t="shared" si="4"/>
        <v>0.25</v>
      </c>
      <c r="K29" s="29">
        <v>25</v>
      </c>
      <c r="L29" s="196">
        <f t="shared" si="5"/>
        <v>0.69</v>
      </c>
      <c r="M29" s="8">
        <v>69</v>
      </c>
      <c r="N29" s="193">
        <f t="shared" si="6"/>
        <v>0.28999999999999998</v>
      </c>
      <c r="O29" s="29">
        <v>29</v>
      </c>
      <c r="P29" s="196">
        <f t="shared" si="7"/>
        <v>0.2</v>
      </c>
      <c r="Q29" s="8">
        <v>20</v>
      </c>
      <c r="R29" s="193">
        <f t="shared" si="8"/>
        <v>0.88</v>
      </c>
      <c r="S29" s="28">
        <v>88</v>
      </c>
      <c r="T29" s="196">
        <f t="shared" si="9"/>
        <v>0.28999999999999998</v>
      </c>
      <c r="U29" s="8">
        <v>29</v>
      </c>
      <c r="V29" s="193">
        <f t="shared" si="10"/>
        <v>0</v>
      </c>
      <c r="W29" s="28">
        <v>0</v>
      </c>
      <c r="X29" s="196">
        <f t="shared" si="11"/>
        <v>0.69</v>
      </c>
      <c r="Y29" s="8">
        <v>69</v>
      </c>
      <c r="Z29" s="193">
        <f t="shared" si="12"/>
        <v>0.57999999999999996</v>
      </c>
      <c r="AA29" s="28">
        <v>58</v>
      </c>
      <c r="AB29" s="196">
        <f t="shared" si="13"/>
        <v>0.3</v>
      </c>
      <c r="AC29" s="8">
        <v>30</v>
      </c>
      <c r="AD29" s="193">
        <f t="shared" si="14"/>
        <v>0.28999999999999998</v>
      </c>
      <c r="AE29" s="28">
        <v>29</v>
      </c>
      <c r="AF29" s="196">
        <f t="shared" si="15"/>
        <v>0.3</v>
      </c>
      <c r="AG29" s="8">
        <v>30</v>
      </c>
      <c r="AH29" s="193">
        <f t="shared" si="16"/>
        <v>0.3</v>
      </c>
      <c r="AI29" s="28">
        <v>30</v>
      </c>
      <c r="AJ29" s="196">
        <f t="shared" si="17"/>
        <v>0.31</v>
      </c>
      <c r="AK29" s="8">
        <v>31</v>
      </c>
      <c r="AL29" s="193">
        <f t="shared" si="18"/>
        <v>0.3</v>
      </c>
      <c r="AM29" s="28">
        <v>30</v>
      </c>
      <c r="AN29" s="196">
        <f t="shared" si="19"/>
        <v>0.39</v>
      </c>
      <c r="AO29" s="8">
        <v>39</v>
      </c>
      <c r="AP29" s="193">
        <f t="shared" si="20"/>
        <v>0.19</v>
      </c>
      <c r="AQ29" s="28">
        <v>19</v>
      </c>
      <c r="AR29" s="196">
        <f t="shared" si="21"/>
        <v>0.19</v>
      </c>
      <c r="AS29" s="8">
        <v>19</v>
      </c>
      <c r="AT29" s="209">
        <f t="shared" si="22"/>
        <v>0.11</v>
      </c>
      <c r="AU29" s="106">
        <v>11</v>
      </c>
      <c r="AV29" s="92">
        <f>'Exp_3 (Ann)'!Y29</f>
        <v>34.304347826086953</v>
      </c>
      <c r="AW29" s="79">
        <f>'Exp_3 (Ann)'!Z29</f>
        <v>21.100268810456367</v>
      </c>
    </row>
    <row r="30" spans="1:49" x14ac:dyDescent="0.2">
      <c r="A30" s="181" t="str">
        <f>'Exp_3 (All)'!A30</f>
        <v>IntoTree_3_PckErr1</v>
      </c>
      <c r="B30" s="193">
        <f t="shared" si="0"/>
        <v>0.1</v>
      </c>
      <c r="C30" s="28">
        <v>10</v>
      </c>
      <c r="D30" s="196">
        <f t="shared" si="1"/>
        <v>0.21</v>
      </c>
      <c r="E30" s="9">
        <v>21</v>
      </c>
      <c r="F30" s="193">
        <f t="shared" si="2"/>
        <v>7.0000000000000007E-2</v>
      </c>
      <c r="G30" s="28">
        <v>7</v>
      </c>
      <c r="H30" s="196">
        <f t="shared" si="3"/>
        <v>0.5</v>
      </c>
      <c r="I30" s="8">
        <v>50</v>
      </c>
      <c r="J30" s="193">
        <f t="shared" si="4"/>
        <v>0.49</v>
      </c>
      <c r="K30" s="29">
        <v>49</v>
      </c>
      <c r="L30" s="196">
        <f t="shared" si="5"/>
        <v>0.8</v>
      </c>
      <c r="M30" s="8">
        <v>80</v>
      </c>
      <c r="N30" s="193">
        <f t="shared" si="6"/>
        <v>0.11</v>
      </c>
      <c r="O30" s="29">
        <v>11</v>
      </c>
      <c r="P30" s="196">
        <f t="shared" si="7"/>
        <v>0.8</v>
      </c>
      <c r="Q30" s="8">
        <v>80</v>
      </c>
      <c r="R30" s="193">
        <f t="shared" si="8"/>
        <v>0.87</v>
      </c>
      <c r="S30" s="28">
        <v>87</v>
      </c>
      <c r="T30" s="196">
        <f t="shared" si="9"/>
        <v>0.38</v>
      </c>
      <c r="U30" s="8">
        <v>38</v>
      </c>
      <c r="V30" s="193">
        <f t="shared" si="10"/>
        <v>0.08</v>
      </c>
      <c r="W30" s="28">
        <v>8</v>
      </c>
      <c r="X30" s="196">
        <f t="shared" si="11"/>
        <v>0.2</v>
      </c>
      <c r="Y30" s="8">
        <v>20</v>
      </c>
      <c r="Z30" s="193">
        <f t="shared" si="12"/>
        <v>0.45</v>
      </c>
      <c r="AA30" s="28">
        <v>45</v>
      </c>
      <c r="AB30" s="196">
        <f t="shared" si="13"/>
        <v>0.19</v>
      </c>
      <c r="AC30" s="8">
        <v>19</v>
      </c>
      <c r="AD30" s="193">
        <f t="shared" si="14"/>
        <v>0.26</v>
      </c>
      <c r="AE30" s="28">
        <v>26</v>
      </c>
      <c r="AF30" s="196">
        <f t="shared" si="15"/>
        <v>0.18</v>
      </c>
      <c r="AG30" s="8">
        <v>18</v>
      </c>
      <c r="AH30" s="193">
        <f t="shared" si="16"/>
        <v>0.62</v>
      </c>
      <c r="AI30" s="28">
        <v>62</v>
      </c>
      <c r="AJ30" s="196">
        <f t="shared" si="17"/>
        <v>0.09</v>
      </c>
      <c r="AK30" s="8">
        <v>9</v>
      </c>
      <c r="AL30" s="193">
        <f t="shared" si="18"/>
        <v>0.4</v>
      </c>
      <c r="AM30" s="28">
        <v>40</v>
      </c>
      <c r="AN30" s="196">
        <f t="shared" si="19"/>
        <v>0.79</v>
      </c>
      <c r="AO30" s="8">
        <v>79</v>
      </c>
      <c r="AP30" s="193">
        <f t="shared" si="20"/>
        <v>0.4</v>
      </c>
      <c r="AQ30" s="28">
        <v>40</v>
      </c>
      <c r="AR30" s="196">
        <f t="shared" si="21"/>
        <v>0.1</v>
      </c>
      <c r="AS30" s="8">
        <v>10</v>
      </c>
      <c r="AT30" s="209">
        <f t="shared" si="22"/>
        <v>7.0000000000000007E-2</v>
      </c>
      <c r="AU30" s="106">
        <v>7</v>
      </c>
      <c r="AV30" s="92">
        <f>'Exp_3 (Ann)'!Y30</f>
        <v>35.478260869565219</v>
      </c>
      <c r="AW30" s="79">
        <f>'Exp_3 (Ann)'!Z30</f>
        <v>26.832594773753993</v>
      </c>
    </row>
    <row r="31" spans="1:49" x14ac:dyDescent="0.2">
      <c r="A31" s="181" t="str">
        <f>'Exp_3 (All)'!A31</f>
        <v>IntoTree_3_PckErr3</v>
      </c>
      <c r="B31" s="193">
        <f t="shared" si="0"/>
        <v>0.19</v>
      </c>
      <c r="C31" s="28">
        <v>19</v>
      </c>
      <c r="D31" s="196">
        <f t="shared" si="1"/>
        <v>0.45</v>
      </c>
      <c r="E31" s="9">
        <v>45</v>
      </c>
      <c r="F31" s="193">
        <f t="shared" si="2"/>
        <v>0.28999999999999998</v>
      </c>
      <c r="G31" s="28">
        <v>29</v>
      </c>
      <c r="H31" s="196">
        <f t="shared" si="3"/>
        <v>0.5</v>
      </c>
      <c r="I31" s="8">
        <v>50</v>
      </c>
      <c r="J31" s="193">
        <f t="shared" si="4"/>
        <v>0.66</v>
      </c>
      <c r="K31" s="29">
        <v>66</v>
      </c>
      <c r="L31" s="196">
        <f t="shared" si="5"/>
        <v>0.9</v>
      </c>
      <c r="M31" s="8">
        <v>90</v>
      </c>
      <c r="N31" s="193">
        <f t="shared" si="6"/>
        <v>0.6</v>
      </c>
      <c r="O31" s="29">
        <v>60</v>
      </c>
      <c r="P31" s="196">
        <f t="shared" si="7"/>
        <v>0.85</v>
      </c>
      <c r="Q31" s="8">
        <v>85</v>
      </c>
      <c r="R31" s="193">
        <f t="shared" si="8"/>
        <v>0.91</v>
      </c>
      <c r="S31" s="28">
        <v>91</v>
      </c>
      <c r="T31" s="196">
        <f t="shared" si="9"/>
        <v>0.4</v>
      </c>
      <c r="U31" s="8">
        <v>40</v>
      </c>
      <c r="V31" s="193">
        <f t="shared" si="10"/>
        <v>0.19</v>
      </c>
      <c r="W31" s="28">
        <v>19</v>
      </c>
      <c r="X31" s="196">
        <f t="shared" si="11"/>
        <v>0.4</v>
      </c>
      <c r="Y31" s="8">
        <v>40</v>
      </c>
      <c r="Z31" s="193">
        <f t="shared" si="12"/>
        <v>0.69</v>
      </c>
      <c r="AA31" s="28">
        <v>69</v>
      </c>
      <c r="AB31" s="196">
        <f t="shared" si="13"/>
        <v>0.2</v>
      </c>
      <c r="AC31" s="8">
        <v>20</v>
      </c>
      <c r="AD31" s="193">
        <f t="shared" si="14"/>
        <v>0.51</v>
      </c>
      <c r="AE31" s="28">
        <v>51</v>
      </c>
      <c r="AF31" s="196">
        <f t="shared" si="15"/>
        <v>0.4</v>
      </c>
      <c r="AG31" s="8">
        <v>40</v>
      </c>
      <c r="AH31" s="193">
        <f t="shared" si="16"/>
        <v>0.62</v>
      </c>
      <c r="AI31" s="28">
        <v>62</v>
      </c>
      <c r="AJ31" s="196">
        <f t="shared" si="17"/>
        <v>0.2</v>
      </c>
      <c r="AK31" s="8">
        <v>20</v>
      </c>
      <c r="AL31" s="193">
        <f t="shared" si="18"/>
        <v>0.5</v>
      </c>
      <c r="AM31" s="28">
        <v>50</v>
      </c>
      <c r="AN31" s="196">
        <f t="shared" si="19"/>
        <v>0.65</v>
      </c>
      <c r="AO31" s="8">
        <v>65</v>
      </c>
      <c r="AP31" s="193">
        <f t="shared" si="20"/>
        <v>0.6</v>
      </c>
      <c r="AQ31" s="28">
        <v>60</v>
      </c>
      <c r="AR31" s="196">
        <f t="shared" si="21"/>
        <v>0.59</v>
      </c>
      <c r="AS31" s="8">
        <v>59</v>
      </c>
      <c r="AT31" s="209">
        <f t="shared" si="22"/>
        <v>0.14000000000000001</v>
      </c>
      <c r="AU31" s="106">
        <v>14</v>
      </c>
      <c r="AV31" s="92">
        <f>'Exp_3 (Ann)'!Y31</f>
        <v>49.739130434782609</v>
      </c>
      <c r="AW31" s="79">
        <f>'Exp_3 (Ann)'!Z31</f>
        <v>22.91926024370283</v>
      </c>
    </row>
    <row r="32" spans="1:49" x14ac:dyDescent="0.2">
      <c r="A32" s="181" t="str">
        <f>'Exp_3 (All)'!A32</f>
        <v>IntoTree_8_PckErr1</v>
      </c>
      <c r="B32" s="193">
        <f t="shared" si="0"/>
        <v>0.3</v>
      </c>
      <c r="C32" s="28">
        <v>30</v>
      </c>
      <c r="D32" s="196">
        <f t="shared" si="1"/>
        <v>0.54</v>
      </c>
      <c r="E32" s="9">
        <v>54</v>
      </c>
      <c r="F32" s="193">
        <f t="shared" si="2"/>
        <v>0.3</v>
      </c>
      <c r="G32" s="28">
        <v>30</v>
      </c>
      <c r="H32" s="196">
        <f t="shared" si="3"/>
        <v>0.6</v>
      </c>
      <c r="I32" s="8">
        <v>60</v>
      </c>
      <c r="J32" s="193">
        <f t="shared" si="4"/>
        <v>0.44</v>
      </c>
      <c r="K32" s="29">
        <v>44</v>
      </c>
      <c r="L32" s="196">
        <f t="shared" si="5"/>
        <v>0.4</v>
      </c>
      <c r="M32" s="8">
        <v>40</v>
      </c>
      <c r="N32" s="193">
        <f t="shared" si="6"/>
        <v>0.19</v>
      </c>
      <c r="O32" s="29">
        <v>19</v>
      </c>
      <c r="P32" s="196">
        <f t="shared" si="7"/>
        <v>0.4</v>
      </c>
      <c r="Q32" s="8">
        <v>40</v>
      </c>
      <c r="R32" s="193">
        <f t="shared" si="8"/>
        <v>0.81</v>
      </c>
      <c r="S32" s="28">
        <v>81</v>
      </c>
      <c r="T32" s="196">
        <f t="shared" si="9"/>
        <v>0.2</v>
      </c>
      <c r="U32" s="8">
        <v>20</v>
      </c>
      <c r="V32" s="193">
        <f t="shared" si="10"/>
        <v>0.28999999999999998</v>
      </c>
      <c r="W32" s="28">
        <v>29</v>
      </c>
      <c r="X32" s="196">
        <f t="shared" si="11"/>
        <v>0.5</v>
      </c>
      <c r="Y32" s="8">
        <v>50</v>
      </c>
      <c r="Z32" s="193">
        <f t="shared" si="12"/>
        <v>0.27</v>
      </c>
      <c r="AA32" s="28">
        <v>27</v>
      </c>
      <c r="AB32" s="196">
        <f t="shared" si="13"/>
        <v>0.2</v>
      </c>
      <c r="AC32" s="8">
        <v>20</v>
      </c>
      <c r="AD32" s="193">
        <f t="shared" si="14"/>
        <v>0.43</v>
      </c>
      <c r="AE32" s="28">
        <v>43</v>
      </c>
      <c r="AF32" s="196">
        <f t="shared" si="15"/>
        <v>0.4</v>
      </c>
      <c r="AG32" s="8">
        <v>40</v>
      </c>
      <c r="AH32" s="193">
        <f t="shared" si="16"/>
        <v>0.51</v>
      </c>
      <c r="AI32" s="28">
        <v>51</v>
      </c>
      <c r="AJ32" s="196">
        <f t="shared" si="17"/>
        <v>0.2</v>
      </c>
      <c r="AK32" s="8">
        <v>20</v>
      </c>
      <c r="AL32" s="193">
        <f t="shared" si="18"/>
        <v>0.32</v>
      </c>
      <c r="AM32" s="28">
        <v>32</v>
      </c>
      <c r="AN32" s="196">
        <f t="shared" si="19"/>
        <v>0.5</v>
      </c>
      <c r="AO32" s="8">
        <v>50</v>
      </c>
      <c r="AP32" s="193">
        <f t="shared" si="20"/>
        <v>0.1</v>
      </c>
      <c r="AQ32" s="28">
        <v>10</v>
      </c>
      <c r="AR32" s="196">
        <f t="shared" si="21"/>
        <v>0.39</v>
      </c>
      <c r="AS32" s="8">
        <v>39</v>
      </c>
      <c r="AT32" s="209">
        <f t="shared" si="22"/>
        <v>0.38</v>
      </c>
      <c r="AU32" s="106">
        <v>38</v>
      </c>
      <c r="AV32" s="92">
        <f>'Exp_3 (Ann)'!Y32</f>
        <v>37.695652173913047</v>
      </c>
      <c r="AW32" s="79">
        <f>'Exp_3 (Ann)'!Z32</f>
        <v>15.955719358184831</v>
      </c>
    </row>
    <row r="33" spans="1:49" x14ac:dyDescent="0.2">
      <c r="A33" s="181" t="str">
        <f>'Exp_3 (All)'!A33</f>
        <v>IntoTree_8_PckErr3</v>
      </c>
      <c r="B33" s="193">
        <f t="shared" si="0"/>
        <v>0.19</v>
      </c>
      <c r="C33" s="28">
        <v>19</v>
      </c>
      <c r="D33" s="196">
        <f t="shared" si="1"/>
        <v>0.78</v>
      </c>
      <c r="E33" s="9">
        <v>78</v>
      </c>
      <c r="F33" s="193">
        <f t="shared" si="2"/>
        <v>0.41</v>
      </c>
      <c r="G33" s="28">
        <v>41</v>
      </c>
      <c r="H33" s="196">
        <f t="shared" si="3"/>
        <v>0.63</v>
      </c>
      <c r="I33" s="8">
        <v>63</v>
      </c>
      <c r="J33" s="193">
        <f t="shared" si="4"/>
        <v>0.45</v>
      </c>
      <c r="K33" s="29">
        <v>45</v>
      </c>
      <c r="L33" s="196">
        <f t="shared" si="5"/>
        <v>0.7</v>
      </c>
      <c r="M33" s="8">
        <v>70</v>
      </c>
      <c r="N33" s="193">
        <f t="shared" si="6"/>
        <v>0.4</v>
      </c>
      <c r="O33" s="29">
        <v>40</v>
      </c>
      <c r="P33" s="196">
        <f t="shared" si="7"/>
        <v>0.65</v>
      </c>
      <c r="Q33" s="8">
        <v>65</v>
      </c>
      <c r="R33" s="193">
        <f t="shared" si="8"/>
        <v>0.85</v>
      </c>
      <c r="S33" s="28">
        <v>85</v>
      </c>
      <c r="T33" s="196">
        <f t="shared" si="9"/>
        <v>0.51</v>
      </c>
      <c r="U33" s="8">
        <v>51</v>
      </c>
      <c r="V33" s="193">
        <f t="shared" si="10"/>
        <v>0.21</v>
      </c>
      <c r="W33" s="28">
        <v>21</v>
      </c>
      <c r="X33" s="196">
        <f t="shared" si="11"/>
        <v>0.8</v>
      </c>
      <c r="Y33" s="8">
        <v>80</v>
      </c>
      <c r="Z33" s="193">
        <f t="shared" si="12"/>
        <v>0.55000000000000004</v>
      </c>
      <c r="AA33" s="28">
        <v>55</v>
      </c>
      <c r="AB33" s="196">
        <f t="shared" si="13"/>
        <v>0.2</v>
      </c>
      <c r="AC33" s="8">
        <v>20</v>
      </c>
      <c r="AD33" s="193">
        <f t="shared" si="14"/>
        <v>0.8</v>
      </c>
      <c r="AE33" s="28">
        <v>80</v>
      </c>
      <c r="AF33" s="196">
        <f t="shared" si="15"/>
        <v>0.69</v>
      </c>
      <c r="AG33" s="8">
        <v>69</v>
      </c>
      <c r="AH33" s="193">
        <f t="shared" si="16"/>
        <v>0.8</v>
      </c>
      <c r="AI33" s="28">
        <v>80</v>
      </c>
      <c r="AJ33" s="196">
        <f t="shared" si="17"/>
        <v>0.39</v>
      </c>
      <c r="AK33" s="8">
        <v>39</v>
      </c>
      <c r="AL33" s="193">
        <f t="shared" si="18"/>
        <v>0.7</v>
      </c>
      <c r="AM33" s="28">
        <v>70</v>
      </c>
      <c r="AN33" s="196">
        <f t="shared" si="19"/>
        <v>0.46</v>
      </c>
      <c r="AO33" s="8">
        <v>46</v>
      </c>
      <c r="AP33" s="193">
        <f t="shared" si="20"/>
        <v>0.94</v>
      </c>
      <c r="AQ33" s="28">
        <v>94</v>
      </c>
      <c r="AR33" s="196">
        <f t="shared" si="21"/>
        <v>0.6</v>
      </c>
      <c r="AS33" s="8">
        <v>60</v>
      </c>
      <c r="AT33" s="209">
        <f t="shared" si="22"/>
        <v>0.85</v>
      </c>
      <c r="AU33" s="106">
        <v>85</v>
      </c>
      <c r="AV33" s="92">
        <f>'Exp_3 (Ann)'!Y33</f>
        <v>58.956521739130437</v>
      </c>
      <c r="AW33" s="79">
        <f>'Exp_3 (Ann)'!Z33</f>
        <v>22.106104177290792</v>
      </c>
    </row>
    <row r="34" spans="1:49" x14ac:dyDescent="0.2">
      <c r="A34" s="181" t="str">
        <f>'Exp_3 (All)'!A34</f>
        <v>IntoTree_10_PckErr1</v>
      </c>
      <c r="B34" s="193">
        <f t="shared" si="0"/>
        <v>0.19</v>
      </c>
      <c r="C34" s="28">
        <v>19</v>
      </c>
      <c r="D34" s="196">
        <f t="shared" si="1"/>
        <v>0.4</v>
      </c>
      <c r="E34" s="9">
        <v>40</v>
      </c>
      <c r="F34" s="193">
        <f t="shared" si="2"/>
        <v>0.39</v>
      </c>
      <c r="G34" s="28">
        <v>39</v>
      </c>
      <c r="H34" s="196">
        <f t="shared" si="3"/>
        <v>0.67</v>
      </c>
      <c r="I34" s="8">
        <v>67</v>
      </c>
      <c r="J34" s="193">
        <f t="shared" si="4"/>
        <v>0.6</v>
      </c>
      <c r="K34" s="29">
        <v>60</v>
      </c>
      <c r="L34" s="196">
        <f t="shared" si="5"/>
        <v>0.4</v>
      </c>
      <c r="M34" s="8">
        <v>40</v>
      </c>
      <c r="N34" s="193">
        <f t="shared" si="6"/>
        <v>0.15</v>
      </c>
      <c r="O34" s="29">
        <v>15</v>
      </c>
      <c r="P34" s="196">
        <f t="shared" si="7"/>
        <v>0.67</v>
      </c>
      <c r="Q34" s="8">
        <v>67</v>
      </c>
      <c r="R34" s="193">
        <f t="shared" si="8"/>
        <v>0.71</v>
      </c>
      <c r="S34" s="28">
        <v>71</v>
      </c>
      <c r="T34" s="196">
        <f t="shared" si="9"/>
        <v>0.39</v>
      </c>
      <c r="U34" s="8">
        <v>39</v>
      </c>
      <c r="V34" s="193">
        <f t="shared" si="10"/>
        <v>0.18</v>
      </c>
      <c r="W34" s="28">
        <v>18</v>
      </c>
      <c r="X34" s="196">
        <f t="shared" si="11"/>
        <v>0.2</v>
      </c>
      <c r="Y34" s="8">
        <v>20</v>
      </c>
      <c r="Z34" s="193">
        <f t="shared" si="12"/>
        <v>0.19</v>
      </c>
      <c r="AA34" s="28">
        <v>19</v>
      </c>
      <c r="AB34" s="196">
        <f t="shared" si="13"/>
        <v>0.1</v>
      </c>
      <c r="AC34" s="8">
        <v>10</v>
      </c>
      <c r="AD34" s="193">
        <f t="shared" si="14"/>
        <v>0.4</v>
      </c>
      <c r="AE34" s="28">
        <v>40</v>
      </c>
      <c r="AF34" s="196">
        <f t="shared" si="15"/>
        <v>0.27</v>
      </c>
      <c r="AG34" s="8">
        <v>27</v>
      </c>
      <c r="AH34" s="193">
        <f t="shared" si="16"/>
        <v>0.36</v>
      </c>
      <c r="AI34" s="28">
        <v>36</v>
      </c>
      <c r="AJ34" s="196">
        <f t="shared" si="17"/>
        <v>0.2</v>
      </c>
      <c r="AK34" s="8">
        <v>20</v>
      </c>
      <c r="AL34" s="193">
        <f t="shared" si="18"/>
        <v>0.6</v>
      </c>
      <c r="AM34" s="28">
        <v>60</v>
      </c>
      <c r="AN34" s="196">
        <f t="shared" si="19"/>
        <v>0.69</v>
      </c>
      <c r="AO34" s="8">
        <v>69</v>
      </c>
      <c r="AP34" s="193">
        <f t="shared" si="20"/>
        <v>0.4</v>
      </c>
      <c r="AQ34" s="28">
        <v>40</v>
      </c>
      <c r="AR34" s="196">
        <f t="shared" si="21"/>
        <v>0.59</v>
      </c>
      <c r="AS34" s="8">
        <v>59</v>
      </c>
      <c r="AT34" s="209">
        <f t="shared" si="22"/>
        <v>0.25</v>
      </c>
      <c r="AU34" s="106">
        <v>25</v>
      </c>
      <c r="AV34" s="92">
        <f>'Exp_3 (Ann)'!Y34</f>
        <v>39.130434782608695</v>
      </c>
      <c r="AW34" s="79">
        <f>'Exp_3 (Ann)'!Z34</f>
        <v>19.66377460256686</v>
      </c>
    </row>
    <row r="35" spans="1:49" x14ac:dyDescent="0.2">
      <c r="A35" s="181" t="str">
        <f>'Exp_3 (All)'!A35</f>
        <v>IntoTree_10_PckErr3</v>
      </c>
      <c r="B35" s="193">
        <f t="shared" si="0"/>
        <v>0.1</v>
      </c>
      <c r="C35" s="28">
        <v>10</v>
      </c>
      <c r="D35" s="196">
        <f t="shared" si="1"/>
        <v>0.3</v>
      </c>
      <c r="E35" s="9">
        <v>30</v>
      </c>
      <c r="F35" s="193">
        <f t="shared" si="2"/>
        <v>0.36</v>
      </c>
      <c r="G35" s="28">
        <v>36</v>
      </c>
      <c r="H35" s="196">
        <f t="shared" si="3"/>
        <v>0.77</v>
      </c>
      <c r="I35" s="8">
        <v>77</v>
      </c>
      <c r="J35" s="193">
        <f t="shared" si="4"/>
        <v>0.55000000000000004</v>
      </c>
      <c r="K35" s="29">
        <v>55</v>
      </c>
      <c r="L35" s="196">
        <f t="shared" si="5"/>
        <v>0.8</v>
      </c>
      <c r="M35" s="8">
        <v>80</v>
      </c>
      <c r="N35" s="193">
        <f t="shared" si="6"/>
        <v>0.28999999999999998</v>
      </c>
      <c r="O35" s="29">
        <v>29</v>
      </c>
      <c r="P35" s="196">
        <f t="shared" si="7"/>
        <v>0.6</v>
      </c>
      <c r="Q35" s="8">
        <v>60</v>
      </c>
      <c r="R35" s="193">
        <f t="shared" si="8"/>
        <v>0.83</v>
      </c>
      <c r="S35" s="28">
        <v>83</v>
      </c>
      <c r="T35" s="196">
        <f t="shared" si="9"/>
        <v>0.39</v>
      </c>
      <c r="U35" s="8">
        <v>39</v>
      </c>
      <c r="V35" s="193">
        <f t="shared" si="10"/>
        <v>0.28999999999999998</v>
      </c>
      <c r="W35" s="28">
        <v>29</v>
      </c>
      <c r="X35" s="196">
        <f t="shared" si="11"/>
        <v>0.69</v>
      </c>
      <c r="Y35" s="8">
        <v>69</v>
      </c>
      <c r="Z35" s="193">
        <f t="shared" si="12"/>
        <v>0.32</v>
      </c>
      <c r="AA35" s="28">
        <v>32</v>
      </c>
      <c r="AB35" s="196">
        <f t="shared" si="13"/>
        <v>0.19</v>
      </c>
      <c r="AC35" s="8">
        <v>19</v>
      </c>
      <c r="AD35" s="193">
        <f t="shared" si="14"/>
        <v>0.5</v>
      </c>
      <c r="AE35" s="28">
        <v>50</v>
      </c>
      <c r="AF35" s="196">
        <f t="shared" si="15"/>
        <v>0.28000000000000003</v>
      </c>
      <c r="AG35" s="8">
        <v>28</v>
      </c>
      <c r="AH35" s="193">
        <f t="shared" si="16"/>
        <v>0.5</v>
      </c>
      <c r="AI35" s="28">
        <v>50</v>
      </c>
      <c r="AJ35" s="196">
        <f t="shared" si="17"/>
        <v>0.4</v>
      </c>
      <c r="AK35" s="8">
        <v>40</v>
      </c>
      <c r="AL35" s="193">
        <f t="shared" si="18"/>
        <v>0.59</v>
      </c>
      <c r="AM35" s="28">
        <v>59</v>
      </c>
      <c r="AN35" s="196">
        <f t="shared" si="19"/>
        <v>0.79</v>
      </c>
      <c r="AO35" s="8">
        <v>79</v>
      </c>
      <c r="AP35" s="193">
        <f t="shared" si="20"/>
        <v>0.4</v>
      </c>
      <c r="AQ35" s="28">
        <v>40</v>
      </c>
      <c r="AR35" s="196">
        <f t="shared" si="21"/>
        <v>0.5</v>
      </c>
      <c r="AS35" s="8">
        <v>50</v>
      </c>
      <c r="AT35" s="209">
        <f t="shared" si="22"/>
        <v>0.48</v>
      </c>
      <c r="AU35" s="106">
        <v>48</v>
      </c>
      <c r="AV35" s="92">
        <f>'Exp_3 (Ann)'!Y35</f>
        <v>47.478260869565219</v>
      </c>
      <c r="AW35" s="79">
        <f>'Exp_3 (Ann)'!Z35</f>
        <v>20.395787366328619</v>
      </c>
    </row>
    <row r="36" spans="1:49" x14ac:dyDescent="0.2">
      <c r="A36" s="181" t="str">
        <f>'Exp_3 (All)'!A36</f>
        <v>IntoTree_11_PckErr1</v>
      </c>
      <c r="B36" s="193">
        <f t="shared" si="0"/>
        <v>0.51</v>
      </c>
      <c r="C36" s="28">
        <v>51</v>
      </c>
      <c r="D36" s="196">
        <f t="shared" si="1"/>
        <v>0.41</v>
      </c>
      <c r="E36" s="9">
        <v>41</v>
      </c>
      <c r="F36" s="193">
        <f t="shared" si="2"/>
        <v>0.43</v>
      </c>
      <c r="G36" s="28">
        <v>43</v>
      </c>
      <c r="H36" s="196">
        <f t="shared" si="3"/>
        <v>0.93</v>
      </c>
      <c r="I36" s="8">
        <v>93</v>
      </c>
      <c r="J36" s="193">
        <f t="shared" si="4"/>
        <v>0.7</v>
      </c>
      <c r="K36" s="29">
        <v>70</v>
      </c>
      <c r="L36" s="196">
        <f t="shared" si="5"/>
        <v>1</v>
      </c>
      <c r="M36" s="8">
        <v>100</v>
      </c>
      <c r="N36" s="193">
        <f t="shared" si="6"/>
        <v>0.6</v>
      </c>
      <c r="O36" s="29">
        <v>60</v>
      </c>
      <c r="P36" s="196">
        <f t="shared" si="7"/>
        <v>0.71</v>
      </c>
      <c r="Q36" s="8">
        <v>71</v>
      </c>
      <c r="R36" s="193">
        <f t="shared" si="8"/>
        <v>1</v>
      </c>
      <c r="S36" s="28">
        <v>100</v>
      </c>
      <c r="T36" s="196">
        <f t="shared" si="9"/>
        <v>0.8</v>
      </c>
      <c r="U36" s="8">
        <v>80</v>
      </c>
      <c r="V36" s="193">
        <f t="shared" si="10"/>
        <v>0.3</v>
      </c>
      <c r="W36" s="28">
        <v>30</v>
      </c>
      <c r="X36" s="196">
        <f t="shared" si="11"/>
        <v>0.79</v>
      </c>
      <c r="Y36" s="8">
        <v>79</v>
      </c>
      <c r="Z36" s="193">
        <f t="shared" si="12"/>
        <v>0.53</v>
      </c>
      <c r="AA36" s="28">
        <v>53</v>
      </c>
      <c r="AB36" s="196">
        <f t="shared" si="13"/>
        <v>0.6</v>
      </c>
      <c r="AC36" s="8">
        <v>60</v>
      </c>
      <c r="AD36" s="193">
        <f t="shared" si="14"/>
        <v>0.64</v>
      </c>
      <c r="AE36" s="28">
        <v>64</v>
      </c>
      <c r="AF36" s="196">
        <f t="shared" si="15"/>
        <v>0.69</v>
      </c>
      <c r="AG36" s="8">
        <v>69</v>
      </c>
      <c r="AH36" s="193">
        <f t="shared" si="16"/>
        <v>0.8</v>
      </c>
      <c r="AI36" s="28">
        <v>80</v>
      </c>
      <c r="AJ36" s="196">
        <f t="shared" si="17"/>
        <v>0.39</v>
      </c>
      <c r="AK36" s="8">
        <v>39</v>
      </c>
      <c r="AL36" s="193">
        <f t="shared" si="18"/>
        <v>0.69</v>
      </c>
      <c r="AM36" s="28">
        <v>69</v>
      </c>
      <c r="AN36" s="196">
        <f t="shared" si="19"/>
        <v>0.76</v>
      </c>
      <c r="AO36" s="8">
        <v>76</v>
      </c>
      <c r="AP36" s="193">
        <f t="shared" si="20"/>
        <v>0.54</v>
      </c>
      <c r="AQ36" s="28">
        <v>54</v>
      </c>
      <c r="AR36" s="196">
        <f t="shared" si="21"/>
        <v>0.8</v>
      </c>
      <c r="AS36" s="8">
        <v>80</v>
      </c>
      <c r="AT36" s="209">
        <f t="shared" si="22"/>
        <v>0.49</v>
      </c>
      <c r="AU36" s="106">
        <v>49</v>
      </c>
      <c r="AV36" s="92">
        <f>'Exp_3 (Ann)'!Y36</f>
        <v>65.695652173913047</v>
      </c>
      <c r="AW36" s="79">
        <f>'Exp_3 (Ann)'!Z36</f>
        <v>19.113143461095742</v>
      </c>
    </row>
    <row r="37" spans="1:49" x14ac:dyDescent="0.2">
      <c r="A37" s="181" t="str">
        <f>'Exp_3 (All)'!A37</f>
        <v>IntoTree_11_PckErr3</v>
      </c>
      <c r="B37" s="193">
        <f t="shared" si="0"/>
        <v>0.2</v>
      </c>
      <c r="C37" s="28">
        <v>20</v>
      </c>
      <c r="D37" s="196">
        <f t="shared" si="1"/>
        <v>0.59</v>
      </c>
      <c r="E37" s="9">
        <v>59</v>
      </c>
      <c r="F37" s="193">
        <f t="shared" si="2"/>
        <v>0.37</v>
      </c>
      <c r="G37" s="28">
        <v>37</v>
      </c>
      <c r="H37" s="196">
        <f t="shared" si="3"/>
        <v>0.91</v>
      </c>
      <c r="I37" s="8">
        <v>91</v>
      </c>
      <c r="J37" s="193">
        <f t="shared" si="4"/>
        <v>0.7</v>
      </c>
      <c r="K37" s="29">
        <v>70</v>
      </c>
      <c r="L37" s="196">
        <f t="shared" si="5"/>
        <v>1</v>
      </c>
      <c r="M37" s="8">
        <v>100</v>
      </c>
      <c r="N37" s="193">
        <f t="shared" si="6"/>
        <v>0.28999999999999998</v>
      </c>
      <c r="O37" s="29">
        <v>29</v>
      </c>
      <c r="P37" s="196">
        <f t="shared" si="7"/>
        <v>0.89</v>
      </c>
      <c r="Q37" s="8">
        <v>89</v>
      </c>
      <c r="R37" s="193">
        <f t="shared" si="8"/>
        <v>0.79</v>
      </c>
      <c r="S37" s="28">
        <v>79</v>
      </c>
      <c r="T37" s="196">
        <f t="shared" si="9"/>
        <v>0.59</v>
      </c>
      <c r="U37" s="8">
        <v>59</v>
      </c>
      <c r="V37" s="193">
        <f t="shared" si="10"/>
        <v>0.62</v>
      </c>
      <c r="W37" s="28">
        <v>62</v>
      </c>
      <c r="X37" s="196">
        <f t="shared" si="11"/>
        <v>0.8</v>
      </c>
      <c r="Y37" s="8">
        <v>80</v>
      </c>
      <c r="Z37" s="193">
        <f t="shared" si="12"/>
        <v>0.62</v>
      </c>
      <c r="AA37" s="28">
        <v>62</v>
      </c>
      <c r="AB37" s="196">
        <f t="shared" si="13"/>
        <v>0.3</v>
      </c>
      <c r="AC37" s="8">
        <v>30</v>
      </c>
      <c r="AD37" s="193">
        <f t="shared" si="14"/>
        <v>0.64</v>
      </c>
      <c r="AE37" s="28">
        <v>64</v>
      </c>
      <c r="AF37" s="196">
        <f t="shared" si="15"/>
        <v>0.76</v>
      </c>
      <c r="AG37" s="8">
        <v>76</v>
      </c>
      <c r="AH37" s="193">
        <f t="shared" si="16"/>
        <v>0.7</v>
      </c>
      <c r="AI37" s="28">
        <v>70</v>
      </c>
      <c r="AJ37" s="196">
        <f t="shared" si="17"/>
        <v>0.4</v>
      </c>
      <c r="AK37" s="8">
        <v>40</v>
      </c>
      <c r="AL37" s="193">
        <f t="shared" si="18"/>
        <v>0.8</v>
      </c>
      <c r="AM37" s="28">
        <v>80</v>
      </c>
      <c r="AN37" s="196">
        <f t="shared" si="19"/>
        <v>0.9</v>
      </c>
      <c r="AO37" s="8">
        <v>90</v>
      </c>
      <c r="AP37" s="193">
        <f t="shared" si="20"/>
        <v>0.5</v>
      </c>
      <c r="AQ37" s="28">
        <v>50</v>
      </c>
      <c r="AR37" s="196">
        <f t="shared" si="21"/>
        <v>0.79</v>
      </c>
      <c r="AS37" s="8">
        <v>79</v>
      </c>
      <c r="AT37" s="209">
        <f t="shared" si="22"/>
        <v>0.74</v>
      </c>
      <c r="AU37" s="106">
        <v>74</v>
      </c>
      <c r="AV37" s="92">
        <f>'Exp_3 (Ann)'!Y37</f>
        <v>64.782608695652172</v>
      </c>
      <c r="AW37" s="79">
        <f>'Exp_3 (Ann)'!Z37</f>
        <v>21.811082507709301</v>
      </c>
    </row>
    <row r="38" spans="1:49" x14ac:dyDescent="0.2">
      <c r="A38" s="181" t="str">
        <f>'Exp_3 (All)'!A38</f>
        <v>IntoTree_12_PckErr1</v>
      </c>
      <c r="B38" s="193">
        <f t="shared" si="0"/>
        <v>0.39</v>
      </c>
      <c r="C38" s="28">
        <v>39</v>
      </c>
      <c r="D38" s="196">
        <f t="shared" si="1"/>
        <v>0.6</v>
      </c>
      <c r="E38" s="9">
        <v>60</v>
      </c>
      <c r="F38" s="193">
        <f t="shared" si="2"/>
        <v>0.39</v>
      </c>
      <c r="G38" s="28">
        <v>39</v>
      </c>
      <c r="H38" s="196">
        <f t="shared" si="3"/>
        <v>0.64</v>
      </c>
      <c r="I38" s="8">
        <v>64</v>
      </c>
      <c r="J38" s="193">
        <f t="shared" si="4"/>
        <v>0.34</v>
      </c>
      <c r="K38" s="29">
        <v>34</v>
      </c>
      <c r="L38" s="196">
        <f t="shared" si="5"/>
        <v>0.7</v>
      </c>
      <c r="M38" s="8">
        <v>70</v>
      </c>
      <c r="N38" s="193">
        <f t="shared" si="6"/>
        <v>0.2</v>
      </c>
      <c r="O38" s="29">
        <v>20</v>
      </c>
      <c r="P38" s="196">
        <f t="shared" si="7"/>
        <v>0.54</v>
      </c>
      <c r="Q38" s="8">
        <v>54</v>
      </c>
      <c r="R38" s="193">
        <f t="shared" si="8"/>
        <v>0.86</v>
      </c>
      <c r="S38" s="28">
        <v>86</v>
      </c>
      <c r="T38" s="196">
        <f t="shared" si="9"/>
        <v>0.4</v>
      </c>
      <c r="U38" s="8">
        <v>40</v>
      </c>
      <c r="V38" s="193">
        <f t="shared" si="10"/>
        <v>0.3</v>
      </c>
      <c r="W38" s="28">
        <v>30</v>
      </c>
      <c r="X38" s="196">
        <f t="shared" si="11"/>
        <v>0.5</v>
      </c>
      <c r="Y38" s="8">
        <v>50</v>
      </c>
      <c r="Z38" s="193">
        <f t="shared" si="12"/>
        <v>0.43</v>
      </c>
      <c r="AA38" s="28">
        <v>43</v>
      </c>
      <c r="AB38" s="196">
        <f t="shared" si="13"/>
        <v>0.28999999999999998</v>
      </c>
      <c r="AC38" s="8">
        <v>29</v>
      </c>
      <c r="AD38" s="193">
        <f t="shared" si="14"/>
        <v>0.46</v>
      </c>
      <c r="AE38" s="28">
        <v>46</v>
      </c>
      <c r="AF38" s="196">
        <f t="shared" si="15"/>
        <v>0.71</v>
      </c>
      <c r="AG38" s="8">
        <v>71</v>
      </c>
      <c r="AH38" s="193">
        <f t="shared" si="16"/>
        <v>0.67</v>
      </c>
      <c r="AI38" s="28">
        <v>67</v>
      </c>
      <c r="AJ38" s="196">
        <f t="shared" si="17"/>
        <v>0.3</v>
      </c>
      <c r="AK38" s="8">
        <v>30</v>
      </c>
      <c r="AL38" s="193">
        <f t="shared" si="18"/>
        <v>0.65</v>
      </c>
      <c r="AM38" s="28">
        <v>65</v>
      </c>
      <c r="AN38" s="196">
        <f t="shared" si="19"/>
        <v>0.81</v>
      </c>
      <c r="AO38" s="8">
        <v>81</v>
      </c>
      <c r="AP38" s="193">
        <f t="shared" si="20"/>
        <v>0.28999999999999998</v>
      </c>
      <c r="AQ38" s="28">
        <v>29</v>
      </c>
      <c r="AR38" s="196">
        <f t="shared" si="21"/>
        <v>0.5</v>
      </c>
      <c r="AS38" s="8">
        <v>50</v>
      </c>
      <c r="AT38" s="209">
        <f t="shared" si="22"/>
        <v>0.56999999999999995</v>
      </c>
      <c r="AU38" s="106">
        <v>57</v>
      </c>
      <c r="AV38" s="92">
        <f>'Exp_3 (Ann)'!Y38</f>
        <v>50.173913043478258</v>
      </c>
      <c r="AW38" s="79">
        <f>'Exp_3 (Ann)'!Z38</f>
        <v>18.112407033234138</v>
      </c>
    </row>
    <row r="39" spans="1:49" x14ac:dyDescent="0.2">
      <c r="A39" s="181" t="str">
        <f>'Exp_3 (All)'!A39</f>
        <v>IntoTree_12_PckErr3</v>
      </c>
      <c r="B39" s="193">
        <f t="shared" si="0"/>
        <v>0.6</v>
      </c>
      <c r="C39" s="28">
        <v>60</v>
      </c>
      <c r="D39" s="196">
        <f t="shared" si="1"/>
        <v>0.69</v>
      </c>
      <c r="E39" s="9">
        <v>69</v>
      </c>
      <c r="F39" s="193">
        <f t="shared" si="2"/>
        <v>0.45</v>
      </c>
      <c r="G39" s="28">
        <v>45</v>
      </c>
      <c r="H39" s="196">
        <f t="shared" si="3"/>
        <v>0.8</v>
      </c>
      <c r="I39" s="8">
        <v>80</v>
      </c>
      <c r="J39" s="193">
        <f t="shared" si="4"/>
        <v>0.8</v>
      </c>
      <c r="K39" s="29">
        <v>80</v>
      </c>
      <c r="L39" s="196">
        <f t="shared" si="5"/>
        <v>1</v>
      </c>
      <c r="M39" s="8">
        <v>100</v>
      </c>
      <c r="N39" s="193">
        <f t="shared" si="6"/>
        <v>0.5</v>
      </c>
      <c r="O39" s="29">
        <v>50</v>
      </c>
      <c r="P39" s="196">
        <f t="shared" si="7"/>
        <v>0.74</v>
      </c>
      <c r="Q39" s="8">
        <v>74</v>
      </c>
      <c r="R39" s="193">
        <f t="shared" si="8"/>
        <v>0.8</v>
      </c>
      <c r="S39" s="28">
        <v>80</v>
      </c>
      <c r="T39" s="196">
        <f t="shared" si="9"/>
        <v>0.4</v>
      </c>
      <c r="U39" s="8">
        <v>40</v>
      </c>
      <c r="V39" s="193">
        <f t="shared" si="10"/>
        <v>0.66</v>
      </c>
      <c r="W39" s="28">
        <v>66</v>
      </c>
      <c r="X39" s="196">
        <f t="shared" si="11"/>
        <v>0.8</v>
      </c>
      <c r="Y39" s="8">
        <v>80</v>
      </c>
      <c r="Z39" s="193">
        <f t="shared" si="12"/>
        <v>0.59</v>
      </c>
      <c r="AA39" s="28">
        <v>59</v>
      </c>
      <c r="AB39" s="196">
        <f t="shared" si="13"/>
        <v>0.31</v>
      </c>
      <c r="AC39" s="8">
        <v>31</v>
      </c>
      <c r="AD39" s="193">
        <f t="shared" si="14"/>
        <v>0.77</v>
      </c>
      <c r="AE39" s="28">
        <v>77</v>
      </c>
      <c r="AF39" s="196">
        <f t="shared" si="15"/>
        <v>0.4</v>
      </c>
      <c r="AG39" s="8">
        <v>40</v>
      </c>
      <c r="AH39" s="193">
        <f t="shared" si="16"/>
        <v>0.72</v>
      </c>
      <c r="AI39" s="28">
        <v>72</v>
      </c>
      <c r="AJ39" s="196">
        <f t="shared" si="17"/>
        <v>0.49</v>
      </c>
      <c r="AK39" s="8">
        <v>49</v>
      </c>
      <c r="AL39" s="193">
        <f t="shared" si="18"/>
        <v>0.8</v>
      </c>
      <c r="AM39" s="28">
        <v>80</v>
      </c>
      <c r="AN39" s="196">
        <f t="shared" si="19"/>
        <v>0.93</v>
      </c>
      <c r="AO39" s="8">
        <v>93</v>
      </c>
      <c r="AP39" s="193">
        <f t="shared" si="20"/>
        <v>0.59</v>
      </c>
      <c r="AQ39" s="28">
        <v>59</v>
      </c>
      <c r="AR39" s="196">
        <f t="shared" si="21"/>
        <v>0.5</v>
      </c>
      <c r="AS39" s="8">
        <v>50</v>
      </c>
      <c r="AT39" s="209">
        <f t="shared" si="22"/>
        <v>0.63</v>
      </c>
      <c r="AU39" s="106">
        <v>63</v>
      </c>
      <c r="AV39" s="92">
        <f>'Exp_3 (Ann)'!Y39</f>
        <v>65.086956521739125</v>
      </c>
      <c r="AW39" s="79">
        <f>'Exp_3 (Ann)'!Z39</f>
        <v>17.885781665075509</v>
      </c>
    </row>
    <row r="40" spans="1:49" x14ac:dyDescent="0.2">
      <c r="A40" s="181" t="str">
        <f>'Exp_3 (All)'!A40</f>
        <v>IntoTree_14_PckErr1</v>
      </c>
      <c r="B40" s="193">
        <f t="shared" si="0"/>
        <v>0.49</v>
      </c>
      <c r="C40" s="28">
        <v>49</v>
      </c>
      <c r="D40" s="196">
        <f t="shared" si="1"/>
        <v>0.39</v>
      </c>
      <c r="E40" s="9">
        <v>39</v>
      </c>
      <c r="F40" s="193">
        <f t="shared" si="2"/>
        <v>0.38</v>
      </c>
      <c r="G40" s="28">
        <v>38</v>
      </c>
      <c r="H40" s="196">
        <f t="shared" si="3"/>
        <v>0.89</v>
      </c>
      <c r="I40" s="8">
        <v>89</v>
      </c>
      <c r="J40" s="193">
        <f t="shared" si="4"/>
        <v>0.59</v>
      </c>
      <c r="K40" s="29">
        <v>59</v>
      </c>
      <c r="L40" s="196">
        <f t="shared" si="5"/>
        <v>1</v>
      </c>
      <c r="M40" s="8">
        <v>100</v>
      </c>
      <c r="N40" s="193">
        <f t="shared" si="6"/>
        <v>0.49</v>
      </c>
      <c r="O40" s="29">
        <v>49</v>
      </c>
      <c r="P40" s="196">
        <f t="shared" si="7"/>
        <v>0.73</v>
      </c>
      <c r="Q40" s="8">
        <v>73</v>
      </c>
      <c r="R40" s="193">
        <f t="shared" si="8"/>
        <v>0.91</v>
      </c>
      <c r="S40" s="28">
        <v>91</v>
      </c>
      <c r="T40" s="196">
        <f t="shared" si="9"/>
        <v>0.68</v>
      </c>
      <c r="U40" s="8">
        <v>68</v>
      </c>
      <c r="V40" s="193">
        <f t="shared" si="10"/>
        <v>0.39</v>
      </c>
      <c r="W40" s="28">
        <v>39</v>
      </c>
      <c r="X40" s="196">
        <f t="shared" si="11"/>
        <v>0.69</v>
      </c>
      <c r="Y40" s="8">
        <v>69</v>
      </c>
      <c r="Z40" s="193">
        <f t="shared" si="12"/>
        <v>0.56999999999999995</v>
      </c>
      <c r="AA40" s="28">
        <v>57</v>
      </c>
      <c r="AB40" s="196">
        <f t="shared" si="13"/>
        <v>0.28999999999999998</v>
      </c>
      <c r="AC40" s="8">
        <v>29</v>
      </c>
      <c r="AD40" s="193">
        <f t="shared" si="14"/>
        <v>0.55000000000000004</v>
      </c>
      <c r="AE40" s="28">
        <v>55</v>
      </c>
      <c r="AF40" s="196">
        <f t="shared" si="15"/>
        <v>0.64</v>
      </c>
      <c r="AG40" s="8">
        <v>64</v>
      </c>
      <c r="AH40" s="193">
        <f t="shared" si="16"/>
        <v>0.8</v>
      </c>
      <c r="AI40" s="28">
        <v>80</v>
      </c>
      <c r="AJ40" s="196">
        <f t="shared" si="17"/>
        <v>0.8</v>
      </c>
      <c r="AK40" s="8">
        <v>80</v>
      </c>
      <c r="AL40" s="193">
        <f t="shared" si="18"/>
        <v>0.79</v>
      </c>
      <c r="AM40" s="28">
        <v>79</v>
      </c>
      <c r="AN40" s="196">
        <f t="shared" si="19"/>
        <v>0.86</v>
      </c>
      <c r="AO40" s="8">
        <v>86</v>
      </c>
      <c r="AP40" s="193">
        <f t="shared" si="20"/>
        <v>0.7</v>
      </c>
      <c r="AQ40" s="28">
        <v>70</v>
      </c>
      <c r="AR40" s="196">
        <f t="shared" si="21"/>
        <v>0.6</v>
      </c>
      <c r="AS40" s="8">
        <v>60</v>
      </c>
      <c r="AT40" s="209">
        <f t="shared" si="22"/>
        <v>0.65</v>
      </c>
      <c r="AU40" s="106">
        <v>65</v>
      </c>
      <c r="AV40" s="92">
        <f>'Exp_3 (Ann)'!Y40</f>
        <v>64.695652173913047</v>
      </c>
      <c r="AW40" s="79">
        <f>'Exp_3 (Ann)'!Z40</f>
        <v>18.818353668230618</v>
      </c>
    </row>
    <row r="41" spans="1:49" x14ac:dyDescent="0.2">
      <c r="A41" s="181" t="str">
        <f>'Exp_3 (All)'!A41</f>
        <v>IntoTree_14_PckErr3</v>
      </c>
      <c r="B41" s="193">
        <f t="shared" si="0"/>
        <v>0.19</v>
      </c>
      <c r="C41" s="28">
        <v>19</v>
      </c>
      <c r="D41" s="196">
        <f t="shared" si="1"/>
        <v>0.7</v>
      </c>
      <c r="E41" s="9">
        <v>70</v>
      </c>
      <c r="F41" s="193">
        <f t="shared" si="2"/>
        <v>0.5</v>
      </c>
      <c r="G41" s="28">
        <v>50</v>
      </c>
      <c r="H41" s="196">
        <f t="shared" si="3"/>
        <v>0.87</v>
      </c>
      <c r="I41" s="8">
        <v>87</v>
      </c>
      <c r="J41" s="193">
        <f t="shared" si="4"/>
        <v>0.66</v>
      </c>
      <c r="K41" s="29">
        <v>66</v>
      </c>
      <c r="L41" s="196">
        <f t="shared" si="5"/>
        <v>1</v>
      </c>
      <c r="M41" s="8">
        <v>100</v>
      </c>
      <c r="N41" s="193">
        <f t="shared" si="6"/>
        <v>0.33</v>
      </c>
      <c r="O41" s="29">
        <v>33</v>
      </c>
      <c r="P41" s="196">
        <f t="shared" si="7"/>
        <v>0.69</v>
      </c>
      <c r="Q41" s="8">
        <v>69</v>
      </c>
      <c r="R41" s="193">
        <f t="shared" si="8"/>
        <v>1</v>
      </c>
      <c r="S41" s="28">
        <v>100</v>
      </c>
      <c r="T41" s="196">
        <f t="shared" si="9"/>
        <v>0.59</v>
      </c>
      <c r="U41" s="8">
        <v>59</v>
      </c>
      <c r="V41" s="193">
        <f t="shared" si="10"/>
        <v>0.51</v>
      </c>
      <c r="W41" s="28">
        <v>51</v>
      </c>
      <c r="X41" s="196">
        <f t="shared" si="11"/>
        <v>0.5</v>
      </c>
      <c r="Y41" s="8">
        <v>50</v>
      </c>
      <c r="Z41" s="193">
        <f t="shared" si="12"/>
        <v>0.6</v>
      </c>
      <c r="AA41" s="28">
        <v>60</v>
      </c>
      <c r="AB41" s="196">
        <f t="shared" si="13"/>
        <v>0.59</v>
      </c>
      <c r="AC41" s="8">
        <v>59</v>
      </c>
      <c r="AD41" s="193">
        <f t="shared" si="14"/>
        <v>0.67</v>
      </c>
      <c r="AE41" s="28">
        <v>67</v>
      </c>
      <c r="AF41" s="196">
        <f t="shared" si="15"/>
        <v>0.7</v>
      </c>
      <c r="AG41" s="8">
        <v>70</v>
      </c>
      <c r="AH41" s="193">
        <f t="shared" si="16"/>
        <v>0.69</v>
      </c>
      <c r="AI41" s="28">
        <v>69</v>
      </c>
      <c r="AJ41" s="196">
        <f t="shared" si="17"/>
        <v>0.4</v>
      </c>
      <c r="AK41" s="8">
        <v>40</v>
      </c>
      <c r="AL41" s="193">
        <f t="shared" si="18"/>
        <v>0.94</v>
      </c>
      <c r="AM41" s="28">
        <v>94</v>
      </c>
      <c r="AN41" s="196">
        <f t="shared" si="19"/>
        <v>0.69</v>
      </c>
      <c r="AO41" s="8">
        <v>69</v>
      </c>
      <c r="AP41" s="193">
        <f t="shared" si="20"/>
        <v>0.9</v>
      </c>
      <c r="AQ41" s="28">
        <v>90</v>
      </c>
      <c r="AR41" s="196">
        <f t="shared" si="21"/>
        <v>0.59</v>
      </c>
      <c r="AS41" s="8">
        <v>59</v>
      </c>
      <c r="AT41" s="209">
        <f t="shared" si="22"/>
        <v>0.84</v>
      </c>
      <c r="AU41" s="106">
        <v>84</v>
      </c>
      <c r="AV41" s="92">
        <f>'Exp_3 (Ann)'!Y41</f>
        <v>65.869565217391298</v>
      </c>
      <c r="AW41" s="79">
        <f>'Exp_3 (Ann)'!Z41</f>
        <v>20.66024805761953</v>
      </c>
    </row>
    <row r="42" spans="1:49" x14ac:dyDescent="0.2">
      <c r="A42" s="181" t="str">
        <f>'Exp_3 (All)'!A42</f>
        <v>IntoTree_15_PckErr1</v>
      </c>
      <c r="B42" s="193">
        <f t="shared" si="0"/>
        <v>0.79</v>
      </c>
      <c r="C42" s="28">
        <v>79</v>
      </c>
      <c r="D42" s="196">
        <f t="shared" si="1"/>
        <v>0.66</v>
      </c>
      <c r="E42" s="9">
        <v>66</v>
      </c>
      <c r="F42" s="193">
        <f t="shared" si="2"/>
        <v>0.69</v>
      </c>
      <c r="G42" s="28">
        <v>69</v>
      </c>
      <c r="H42" s="196">
        <f t="shared" si="3"/>
        <v>1</v>
      </c>
      <c r="I42" s="8">
        <v>100</v>
      </c>
      <c r="J42" s="193">
        <f t="shared" si="4"/>
        <v>0.87</v>
      </c>
      <c r="K42" s="29">
        <v>87</v>
      </c>
      <c r="L42" s="196">
        <f t="shared" si="5"/>
        <v>1</v>
      </c>
      <c r="M42" s="8">
        <v>100</v>
      </c>
      <c r="N42" s="193">
        <f t="shared" si="6"/>
        <v>0.6</v>
      </c>
      <c r="O42" s="29">
        <v>60</v>
      </c>
      <c r="P42" s="196">
        <f t="shared" si="7"/>
        <v>0.87</v>
      </c>
      <c r="Q42" s="8">
        <v>87</v>
      </c>
      <c r="R42" s="193">
        <f t="shared" si="8"/>
        <v>1</v>
      </c>
      <c r="S42" s="28">
        <v>100</v>
      </c>
      <c r="T42" s="196">
        <f t="shared" si="9"/>
        <v>0.7</v>
      </c>
      <c r="U42" s="8">
        <v>70</v>
      </c>
      <c r="V42" s="193">
        <f t="shared" si="10"/>
        <v>0.5</v>
      </c>
      <c r="W42" s="28">
        <v>50</v>
      </c>
      <c r="X42" s="196">
        <f t="shared" si="11"/>
        <v>1</v>
      </c>
      <c r="Y42" s="8">
        <v>100</v>
      </c>
      <c r="Z42" s="193">
        <f t="shared" si="12"/>
        <v>0.66</v>
      </c>
      <c r="AA42" s="28">
        <v>66</v>
      </c>
      <c r="AB42" s="196">
        <f t="shared" si="13"/>
        <v>0.6</v>
      </c>
      <c r="AC42" s="8">
        <v>60</v>
      </c>
      <c r="AD42" s="193">
        <f t="shared" si="14"/>
        <v>0.74</v>
      </c>
      <c r="AE42" s="28">
        <v>74</v>
      </c>
      <c r="AF42" s="196">
        <f t="shared" si="15"/>
        <v>0.77</v>
      </c>
      <c r="AG42" s="8">
        <v>77</v>
      </c>
      <c r="AH42" s="193">
        <f t="shared" si="16"/>
        <v>0.79</v>
      </c>
      <c r="AI42" s="28">
        <v>79</v>
      </c>
      <c r="AJ42" s="196">
        <f t="shared" si="17"/>
        <v>0.7</v>
      </c>
      <c r="AK42" s="8">
        <v>70</v>
      </c>
      <c r="AL42" s="193">
        <f t="shared" si="18"/>
        <v>0.99</v>
      </c>
      <c r="AM42" s="28">
        <v>99</v>
      </c>
      <c r="AN42" s="196">
        <f t="shared" si="19"/>
        <v>0.88</v>
      </c>
      <c r="AO42" s="8">
        <v>88</v>
      </c>
      <c r="AP42" s="193">
        <f t="shared" si="20"/>
        <v>0.89</v>
      </c>
      <c r="AQ42" s="28">
        <v>89</v>
      </c>
      <c r="AR42" s="196">
        <f t="shared" si="21"/>
        <v>0.9</v>
      </c>
      <c r="AS42" s="8">
        <v>90</v>
      </c>
      <c r="AT42" s="209">
        <f t="shared" si="22"/>
        <v>0.94</v>
      </c>
      <c r="AU42" s="106">
        <v>94</v>
      </c>
      <c r="AV42" s="92">
        <f>'Exp_3 (Ann)'!Y42</f>
        <v>80.608695652173907</v>
      </c>
      <c r="AW42" s="79">
        <f>'Exp_3 (Ann)'!Z42</f>
        <v>15.002239621999426</v>
      </c>
    </row>
    <row r="43" spans="1:49" x14ac:dyDescent="0.2">
      <c r="A43" s="181" t="str">
        <f>'Exp_3 (All)'!A43</f>
        <v>IntoTree_15_PckErr3</v>
      </c>
      <c r="B43" s="193">
        <f t="shared" si="0"/>
        <v>0.28000000000000003</v>
      </c>
      <c r="C43" s="28">
        <v>28</v>
      </c>
      <c r="D43" s="196">
        <f t="shared" si="1"/>
        <v>0.7</v>
      </c>
      <c r="E43" s="9">
        <v>70</v>
      </c>
      <c r="F43" s="193">
        <f t="shared" si="2"/>
        <v>0.64</v>
      </c>
      <c r="G43" s="28">
        <v>64</v>
      </c>
      <c r="H43" s="196">
        <f t="shared" si="3"/>
        <v>1</v>
      </c>
      <c r="I43" s="8">
        <v>100</v>
      </c>
      <c r="J43" s="193">
        <f t="shared" si="4"/>
        <v>0.9</v>
      </c>
      <c r="K43" s="29">
        <v>90</v>
      </c>
      <c r="L43" s="196">
        <f t="shared" si="5"/>
        <v>1</v>
      </c>
      <c r="M43" s="8">
        <v>100</v>
      </c>
      <c r="N43" s="193">
        <f t="shared" si="6"/>
        <v>0.7</v>
      </c>
      <c r="O43" s="29">
        <v>70</v>
      </c>
      <c r="P43" s="196">
        <f t="shared" si="7"/>
        <v>0.62</v>
      </c>
      <c r="Q43" s="8">
        <v>62</v>
      </c>
      <c r="R43" s="193">
        <f t="shared" si="8"/>
        <v>1</v>
      </c>
      <c r="S43" s="28">
        <v>100</v>
      </c>
      <c r="T43" s="196">
        <f t="shared" si="9"/>
        <v>0.59</v>
      </c>
      <c r="U43" s="8">
        <v>59</v>
      </c>
      <c r="V43" s="193">
        <f t="shared" si="10"/>
        <v>0.4</v>
      </c>
      <c r="W43" s="28">
        <v>40</v>
      </c>
      <c r="X43" s="196">
        <f t="shared" si="11"/>
        <v>1</v>
      </c>
      <c r="Y43" s="8">
        <v>100</v>
      </c>
      <c r="Z43" s="193">
        <f t="shared" si="12"/>
        <v>0.7</v>
      </c>
      <c r="AA43" s="28">
        <v>70</v>
      </c>
      <c r="AB43" s="196">
        <f t="shared" si="13"/>
        <v>0.4</v>
      </c>
      <c r="AC43" s="8">
        <v>40</v>
      </c>
      <c r="AD43" s="193">
        <f t="shared" si="14"/>
        <v>0.71</v>
      </c>
      <c r="AE43" s="28">
        <v>71</v>
      </c>
      <c r="AF43" s="196">
        <f t="shared" si="15"/>
        <v>0.76</v>
      </c>
      <c r="AG43" s="8">
        <v>76</v>
      </c>
      <c r="AH43" s="193">
        <f t="shared" si="16"/>
        <v>0.89</v>
      </c>
      <c r="AI43" s="28">
        <v>89</v>
      </c>
      <c r="AJ43" s="196">
        <f t="shared" si="17"/>
        <v>0.7</v>
      </c>
      <c r="AK43" s="8">
        <v>70</v>
      </c>
      <c r="AL43" s="193">
        <f t="shared" si="18"/>
        <v>0.97</v>
      </c>
      <c r="AM43" s="28">
        <v>97</v>
      </c>
      <c r="AN43" s="196">
        <f t="shared" si="19"/>
        <v>0.93</v>
      </c>
      <c r="AO43" s="8">
        <v>93</v>
      </c>
      <c r="AP43" s="193">
        <f t="shared" si="20"/>
        <v>0.7</v>
      </c>
      <c r="AQ43" s="28">
        <v>70</v>
      </c>
      <c r="AR43" s="196">
        <f t="shared" si="21"/>
        <v>0.9</v>
      </c>
      <c r="AS43" s="8">
        <v>90</v>
      </c>
      <c r="AT43" s="209">
        <f t="shared" si="22"/>
        <v>0.78</v>
      </c>
      <c r="AU43" s="106">
        <v>78</v>
      </c>
      <c r="AV43" s="92">
        <f>'Exp_3 (Ann)'!Y43</f>
        <v>75.086956521739125</v>
      </c>
      <c r="AW43" s="79">
        <f>'Exp_3 (Ann)'!Z43</f>
        <v>20.571191337486475</v>
      </c>
    </row>
    <row r="44" spans="1:49" x14ac:dyDescent="0.2">
      <c r="A44" s="181" t="str">
        <f>'Exp_3 (All)'!A44</f>
        <v>ParkRun_0</v>
      </c>
      <c r="B44" s="193">
        <f t="shared" si="0"/>
        <v>0</v>
      </c>
      <c r="C44" s="28">
        <v>0</v>
      </c>
      <c r="D44" s="196">
        <f t="shared" si="1"/>
        <v>0</v>
      </c>
      <c r="E44" s="9">
        <v>0</v>
      </c>
      <c r="F44" s="193">
        <f t="shared" si="2"/>
        <v>0</v>
      </c>
      <c r="G44" s="28">
        <v>0</v>
      </c>
      <c r="H44" s="196">
        <f t="shared" si="3"/>
        <v>0</v>
      </c>
      <c r="I44" s="8">
        <v>0</v>
      </c>
      <c r="J44" s="193">
        <f t="shared" si="4"/>
        <v>0</v>
      </c>
      <c r="K44" s="29">
        <v>0</v>
      </c>
      <c r="L44" s="196">
        <f t="shared" si="5"/>
        <v>0</v>
      </c>
      <c r="M44" s="8">
        <v>0</v>
      </c>
      <c r="N44" s="193">
        <f t="shared" si="6"/>
        <v>0</v>
      </c>
      <c r="O44" s="29">
        <v>0</v>
      </c>
      <c r="P44" s="196">
        <f t="shared" si="7"/>
        <v>0</v>
      </c>
      <c r="Q44" s="8">
        <v>0</v>
      </c>
      <c r="R44" s="193">
        <f t="shared" si="8"/>
        <v>0</v>
      </c>
      <c r="S44" s="28">
        <v>0</v>
      </c>
      <c r="T44" s="196">
        <f t="shared" si="9"/>
        <v>0</v>
      </c>
      <c r="U44" s="8">
        <v>0</v>
      </c>
      <c r="V44" s="193">
        <f t="shared" si="10"/>
        <v>0</v>
      </c>
      <c r="W44" s="28">
        <v>0</v>
      </c>
      <c r="X44" s="196">
        <f t="shared" si="11"/>
        <v>0</v>
      </c>
      <c r="Y44" s="8">
        <v>0</v>
      </c>
      <c r="Z44" s="193">
        <f t="shared" si="12"/>
        <v>0</v>
      </c>
      <c r="AA44" s="28">
        <v>0</v>
      </c>
      <c r="AB44" s="196">
        <f t="shared" si="13"/>
        <v>0</v>
      </c>
      <c r="AC44" s="8">
        <v>0</v>
      </c>
      <c r="AD44" s="193">
        <f t="shared" si="14"/>
        <v>0</v>
      </c>
      <c r="AE44" s="28">
        <v>0</v>
      </c>
      <c r="AF44" s="196">
        <f t="shared" si="15"/>
        <v>0</v>
      </c>
      <c r="AG44" s="8">
        <v>0</v>
      </c>
      <c r="AH44" s="193">
        <f t="shared" si="16"/>
        <v>0</v>
      </c>
      <c r="AI44" s="28">
        <v>0</v>
      </c>
      <c r="AJ44" s="196">
        <f t="shared" si="17"/>
        <v>0</v>
      </c>
      <c r="AK44" s="8">
        <v>0</v>
      </c>
      <c r="AL44" s="193">
        <f t="shared" si="18"/>
        <v>0</v>
      </c>
      <c r="AM44" s="28">
        <v>0</v>
      </c>
      <c r="AN44" s="196">
        <f t="shared" si="19"/>
        <v>0.1</v>
      </c>
      <c r="AO44" s="8">
        <v>10</v>
      </c>
      <c r="AP44" s="193">
        <f t="shared" si="20"/>
        <v>0</v>
      </c>
      <c r="AQ44" s="28">
        <v>0</v>
      </c>
      <c r="AR44" s="196">
        <f t="shared" si="21"/>
        <v>0.2</v>
      </c>
      <c r="AS44" s="8">
        <v>20</v>
      </c>
      <c r="AT44" s="209">
        <f t="shared" si="22"/>
        <v>0</v>
      </c>
      <c r="AU44" s="106">
        <v>0</v>
      </c>
      <c r="AV44" s="92">
        <f>'Exp_3 (Ann)'!Y44</f>
        <v>1.3043478260869565</v>
      </c>
      <c r="AW44" s="79">
        <f>'Exp_3 (Ann)'!Z44</f>
        <v>4.5769658728016003</v>
      </c>
    </row>
    <row r="45" spans="1:49" x14ac:dyDescent="0.2">
      <c r="A45" s="181" t="str">
        <f>'Exp_3 (All)'!A45</f>
        <v>ParkRun_3</v>
      </c>
      <c r="B45" s="193">
        <f t="shared" si="0"/>
        <v>0.6</v>
      </c>
      <c r="C45" s="28">
        <v>60</v>
      </c>
      <c r="D45" s="196">
        <f t="shared" si="1"/>
        <v>0.1</v>
      </c>
      <c r="E45" s="9">
        <v>10</v>
      </c>
      <c r="F45" s="193">
        <f t="shared" si="2"/>
        <v>0.5</v>
      </c>
      <c r="G45" s="28">
        <v>50</v>
      </c>
      <c r="H45" s="196">
        <f t="shared" si="3"/>
        <v>0.81</v>
      </c>
      <c r="I45" s="8">
        <v>81</v>
      </c>
      <c r="J45" s="193">
        <f t="shared" si="4"/>
        <v>0.75</v>
      </c>
      <c r="K45" s="29">
        <v>75</v>
      </c>
      <c r="L45" s="196">
        <f t="shared" si="5"/>
        <v>1</v>
      </c>
      <c r="M45" s="8">
        <v>100</v>
      </c>
      <c r="N45" s="193">
        <f t="shared" si="6"/>
        <v>0.6</v>
      </c>
      <c r="O45" s="29">
        <v>60</v>
      </c>
      <c r="P45" s="196">
        <f t="shared" si="7"/>
        <v>0.86</v>
      </c>
      <c r="Q45" s="8">
        <v>86</v>
      </c>
      <c r="R45" s="193">
        <f t="shared" si="8"/>
        <v>1</v>
      </c>
      <c r="S45" s="28">
        <v>100</v>
      </c>
      <c r="T45" s="196">
        <f t="shared" si="9"/>
        <v>0.69</v>
      </c>
      <c r="U45" s="8">
        <v>69</v>
      </c>
      <c r="V45" s="193">
        <f t="shared" si="10"/>
        <v>0.38</v>
      </c>
      <c r="W45" s="28">
        <v>38</v>
      </c>
      <c r="X45" s="196">
        <f t="shared" si="11"/>
        <v>0.5</v>
      </c>
      <c r="Y45" s="8">
        <v>50</v>
      </c>
      <c r="Z45" s="193">
        <f t="shared" si="12"/>
        <v>0.73</v>
      </c>
      <c r="AA45" s="28">
        <v>73</v>
      </c>
      <c r="AB45" s="196">
        <f t="shared" si="13"/>
        <v>0.4</v>
      </c>
      <c r="AC45" s="8">
        <v>40</v>
      </c>
      <c r="AD45" s="193">
        <f t="shared" si="14"/>
        <v>0.25</v>
      </c>
      <c r="AE45" s="28">
        <v>25</v>
      </c>
      <c r="AF45" s="196">
        <f t="shared" si="15"/>
        <v>0.61</v>
      </c>
      <c r="AG45" s="8">
        <v>61</v>
      </c>
      <c r="AH45" s="193">
        <f t="shared" si="16"/>
        <v>0.41</v>
      </c>
      <c r="AI45" s="28">
        <v>41</v>
      </c>
      <c r="AJ45" s="196">
        <f t="shared" si="17"/>
        <v>0.2</v>
      </c>
      <c r="AK45" s="8">
        <v>20</v>
      </c>
      <c r="AL45" s="193">
        <f t="shared" si="18"/>
        <v>0.59</v>
      </c>
      <c r="AM45" s="28">
        <v>59</v>
      </c>
      <c r="AN45" s="196">
        <f t="shared" si="19"/>
        <v>0.9</v>
      </c>
      <c r="AO45" s="8">
        <v>90</v>
      </c>
      <c r="AP45" s="193">
        <f t="shared" si="20"/>
        <v>0.59</v>
      </c>
      <c r="AQ45" s="28">
        <v>59</v>
      </c>
      <c r="AR45" s="196">
        <f t="shared" si="21"/>
        <v>0.8</v>
      </c>
      <c r="AS45" s="8">
        <v>80</v>
      </c>
      <c r="AT45" s="209">
        <f t="shared" si="22"/>
        <v>0.09</v>
      </c>
      <c r="AU45" s="106">
        <v>9</v>
      </c>
      <c r="AV45" s="92">
        <f>'Exp_3 (Ann)'!Y45</f>
        <v>58.086956521739133</v>
      </c>
      <c r="AW45" s="79">
        <f>'Exp_3 (Ann)'!Z45</f>
        <v>26.441896925967292</v>
      </c>
    </row>
    <row r="46" spans="1:49" x14ac:dyDescent="0.2">
      <c r="A46" s="181" t="str">
        <f>'Exp_3 (All)'!A46</f>
        <v>ParkRun_12</v>
      </c>
      <c r="B46" s="193">
        <f t="shared" si="0"/>
        <v>0.28999999999999998</v>
      </c>
      <c r="C46" s="28">
        <v>29</v>
      </c>
      <c r="D46" s="196">
        <f t="shared" si="1"/>
        <v>0.37</v>
      </c>
      <c r="E46" s="9">
        <v>37</v>
      </c>
      <c r="F46" s="193">
        <f t="shared" si="2"/>
        <v>0.57999999999999996</v>
      </c>
      <c r="G46" s="28">
        <v>58</v>
      </c>
      <c r="H46" s="196">
        <f t="shared" si="3"/>
        <v>0.5</v>
      </c>
      <c r="I46" s="8">
        <v>50</v>
      </c>
      <c r="J46" s="193">
        <f t="shared" si="4"/>
        <v>0.4</v>
      </c>
      <c r="K46" s="29">
        <v>40</v>
      </c>
      <c r="L46" s="196">
        <f t="shared" si="5"/>
        <v>0.59</v>
      </c>
      <c r="M46" s="8">
        <v>59</v>
      </c>
      <c r="N46" s="193">
        <f t="shared" si="6"/>
        <v>0.2</v>
      </c>
      <c r="O46" s="29">
        <v>20</v>
      </c>
      <c r="P46" s="196">
        <f t="shared" si="7"/>
        <v>0.57999999999999996</v>
      </c>
      <c r="Q46" s="8">
        <v>58</v>
      </c>
      <c r="R46" s="193">
        <f t="shared" si="8"/>
        <v>0.86</v>
      </c>
      <c r="S46" s="28">
        <v>86</v>
      </c>
      <c r="T46" s="196">
        <f t="shared" si="9"/>
        <v>0.69</v>
      </c>
      <c r="U46" s="8">
        <v>69</v>
      </c>
      <c r="V46" s="193">
        <f t="shared" si="10"/>
        <v>0.19</v>
      </c>
      <c r="W46" s="28">
        <v>19</v>
      </c>
      <c r="X46" s="196">
        <f t="shared" si="11"/>
        <v>0.71</v>
      </c>
      <c r="Y46" s="8">
        <v>71</v>
      </c>
      <c r="Z46" s="193">
        <f t="shared" si="12"/>
        <v>0.61</v>
      </c>
      <c r="AA46" s="28">
        <v>61</v>
      </c>
      <c r="AB46" s="196">
        <f t="shared" si="13"/>
        <v>0.5</v>
      </c>
      <c r="AC46" s="8">
        <v>50</v>
      </c>
      <c r="AD46" s="193">
        <f t="shared" si="14"/>
        <v>0.44</v>
      </c>
      <c r="AE46" s="28">
        <v>44</v>
      </c>
      <c r="AF46" s="196">
        <f t="shared" si="15"/>
        <v>0.5</v>
      </c>
      <c r="AG46" s="8">
        <v>50</v>
      </c>
      <c r="AH46" s="193">
        <f t="shared" si="16"/>
        <v>0.7</v>
      </c>
      <c r="AI46" s="28">
        <v>70</v>
      </c>
      <c r="AJ46" s="196">
        <f t="shared" si="17"/>
        <v>0.2</v>
      </c>
      <c r="AK46" s="8">
        <v>20</v>
      </c>
      <c r="AL46" s="193">
        <f t="shared" si="18"/>
        <v>0.73</v>
      </c>
      <c r="AM46" s="28">
        <v>73</v>
      </c>
      <c r="AN46" s="196">
        <f t="shared" si="19"/>
        <v>0.82</v>
      </c>
      <c r="AO46" s="8">
        <v>82</v>
      </c>
      <c r="AP46" s="193">
        <f t="shared" si="20"/>
        <v>0.5</v>
      </c>
      <c r="AQ46" s="28">
        <v>50</v>
      </c>
      <c r="AR46" s="196">
        <f t="shared" si="21"/>
        <v>0.8</v>
      </c>
      <c r="AS46" s="8">
        <v>80</v>
      </c>
      <c r="AT46" s="209">
        <f t="shared" si="22"/>
        <v>0.51</v>
      </c>
      <c r="AU46" s="106">
        <v>51</v>
      </c>
      <c r="AV46" s="92">
        <f>'Exp_3 (Ann)'!Y46</f>
        <v>53.347826086956523</v>
      </c>
      <c r="AW46" s="79">
        <f>'Exp_3 (Ann)'!Z46</f>
        <v>19.692196644753778</v>
      </c>
    </row>
    <row r="47" spans="1:49" x14ac:dyDescent="0.2">
      <c r="A47" s="181" t="str">
        <f>'Exp_3 (All)'!A47</f>
        <v>ParkRun_0_PckErr3</v>
      </c>
      <c r="B47" s="193">
        <f t="shared" si="0"/>
        <v>0.19</v>
      </c>
      <c r="C47" s="28">
        <v>19</v>
      </c>
      <c r="D47" s="196">
        <f t="shared" si="1"/>
        <v>0.56000000000000005</v>
      </c>
      <c r="E47" s="9">
        <v>56</v>
      </c>
      <c r="F47" s="193">
        <f t="shared" si="2"/>
        <v>0.09</v>
      </c>
      <c r="G47" s="28">
        <v>9</v>
      </c>
      <c r="H47" s="196">
        <f t="shared" si="3"/>
        <v>0.19</v>
      </c>
      <c r="I47" s="8">
        <v>19</v>
      </c>
      <c r="J47" s="193">
        <f t="shared" si="4"/>
        <v>0.14000000000000001</v>
      </c>
      <c r="K47" s="29">
        <v>14</v>
      </c>
      <c r="L47" s="196">
        <f t="shared" si="5"/>
        <v>0.1</v>
      </c>
      <c r="M47" s="8">
        <v>10</v>
      </c>
      <c r="N47" s="193">
        <f t="shared" si="6"/>
        <v>0.21</v>
      </c>
      <c r="O47" s="29">
        <v>21</v>
      </c>
      <c r="P47" s="196">
        <f t="shared" si="7"/>
        <v>0.53</v>
      </c>
      <c r="Q47" s="8">
        <v>53</v>
      </c>
      <c r="R47" s="193">
        <f t="shared" si="8"/>
        <v>0.8</v>
      </c>
      <c r="S47" s="28">
        <v>80</v>
      </c>
      <c r="T47" s="196">
        <f t="shared" si="9"/>
        <v>0.2</v>
      </c>
      <c r="U47" s="8">
        <v>20</v>
      </c>
      <c r="V47" s="193">
        <f t="shared" si="10"/>
        <v>0.1</v>
      </c>
      <c r="W47" s="28">
        <v>10</v>
      </c>
      <c r="X47" s="196">
        <f t="shared" si="11"/>
        <v>0.1</v>
      </c>
      <c r="Y47" s="8">
        <v>10</v>
      </c>
      <c r="Z47" s="193">
        <f t="shared" si="12"/>
        <v>0.23</v>
      </c>
      <c r="AA47" s="28">
        <v>23</v>
      </c>
      <c r="AB47" s="196">
        <f t="shared" si="13"/>
        <v>0.1</v>
      </c>
      <c r="AC47" s="8">
        <v>10</v>
      </c>
      <c r="AD47" s="193">
        <f t="shared" si="14"/>
        <v>0.06</v>
      </c>
      <c r="AE47" s="28">
        <v>6</v>
      </c>
      <c r="AF47" s="196">
        <f t="shared" si="15"/>
        <v>0.19</v>
      </c>
      <c r="AG47" s="8">
        <v>19</v>
      </c>
      <c r="AH47" s="193">
        <f t="shared" si="16"/>
        <v>0.08</v>
      </c>
      <c r="AI47" s="28">
        <v>8</v>
      </c>
      <c r="AJ47" s="196">
        <f t="shared" si="17"/>
        <v>0</v>
      </c>
      <c r="AK47" s="8">
        <v>0</v>
      </c>
      <c r="AL47" s="193">
        <f t="shared" si="18"/>
        <v>0.32</v>
      </c>
      <c r="AM47" s="28">
        <v>32</v>
      </c>
      <c r="AN47" s="196">
        <f t="shared" si="19"/>
        <v>0.11</v>
      </c>
      <c r="AO47" s="8">
        <v>11</v>
      </c>
      <c r="AP47" s="193">
        <f t="shared" si="20"/>
        <v>0</v>
      </c>
      <c r="AQ47" s="28">
        <v>0</v>
      </c>
      <c r="AR47" s="196">
        <f t="shared" si="21"/>
        <v>0.2</v>
      </c>
      <c r="AS47" s="8">
        <v>20</v>
      </c>
      <c r="AT47" s="209">
        <f t="shared" si="22"/>
        <v>0.22</v>
      </c>
      <c r="AU47" s="106">
        <v>22</v>
      </c>
      <c r="AV47" s="92">
        <f>'Exp_3 (Ann)'!Y47</f>
        <v>20.521739130434781</v>
      </c>
      <c r="AW47" s="79">
        <f>'Exp_3 (Ann)'!Z47</f>
        <v>18.970957624790085</v>
      </c>
    </row>
    <row r="48" spans="1:49" x14ac:dyDescent="0.2">
      <c r="A48" s="181" t="str">
        <f>'Exp_3 (All)'!A48</f>
        <v>ParkRun_2_PckErr1</v>
      </c>
      <c r="B48" s="193">
        <f t="shared" si="0"/>
        <v>0.09</v>
      </c>
      <c r="C48" s="28">
        <v>9</v>
      </c>
      <c r="D48" s="196">
        <f t="shared" si="1"/>
        <v>0</v>
      </c>
      <c r="E48" s="9">
        <v>0</v>
      </c>
      <c r="F48" s="193">
        <f t="shared" si="2"/>
        <v>0.39</v>
      </c>
      <c r="G48" s="28">
        <v>39</v>
      </c>
      <c r="H48" s="196">
        <f t="shared" si="3"/>
        <v>0.08</v>
      </c>
      <c r="I48" s="8">
        <v>8</v>
      </c>
      <c r="J48" s="193">
        <f t="shared" si="4"/>
        <v>0.25</v>
      </c>
      <c r="K48" s="29">
        <v>25</v>
      </c>
      <c r="L48" s="196">
        <f t="shared" si="5"/>
        <v>0</v>
      </c>
      <c r="M48" s="8">
        <v>0</v>
      </c>
      <c r="N48" s="193">
        <f t="shared" si="6"/>
        <v>0</v>
      </c>
      <c r="O48" s="29">
        <v>0</v>
      </c>
      <c r="P48" s="196">
        <f t="shared" si="7"/>
        <v>0.85</v>
      </c>
      <c r="Q48" s="8">
        <v>85</v>
      </c>
      <c r="R48" s="193">
        <f t="shared" si="8"/>
        <v>0.82</v>
      </c>
      <c r="S48" s="28">
        <v>82</v>
      </c>
      <c r="T48" s="196">
        <f t="shared" si="9"/>
        <v>0.31</v>
      </c>
      <c r="U48" s="8">
        <v>31</v>
      </c>
      <c r="V48" s="193">
        <f t="shared" si="10"/>
        <v>0.1</v>
      </c>
      <c r="W48" s="28">
        <v>10</v>
      </c>
      <c r="X48" s="196">
        <f t="shared" si="11"/>
        <v>0</v>
      </c>
      <c r="Y48" s="8">
        <v>0</v>
      </c>
      <c r="Z48" s="193">
        <f t="shared" si="12"/>
        <v>0.37</v>
      </c>
      <c r="AA48" s="28">
        <v>37</v>
      </c>
      <c r="AB48" s="196">
        <f t="shared" si="13"/>
        <v>0.28999999999999998</v>
      </c>
      <c r="AC48" s="8">
        <v>29</v>
      </c>
      <c r="AD48" s="193">
        <f t="shared" si="14"/>
        <v>0.12</v>
      </c>
      <c r="AE48" s="28">
        <v>12</v>
      </c>
      <c r="AF48" s="196">
        <f t="shared" si="15"/>
        <v>0</v>
      </c>
      <c r="AG48" s="8">
        <v>0</v>
      </c>
      <c r="AH48" s="193">
        <f t="shared" si="16"/>
        <v>0.11</v>
      </c>
      <c r="AI48" s="28">
        <v>11</v>
      </c>
      <c r="AJ48" s="196">
        <f t="shared" si="17"/>
        <v>0</v>
      </c>
      <c r="AK48" s="8">
        <v>0</v>
      </c>
      <c r="AL48" s="193">
        <f t="shared" si="18"/>
        <v>0.4</v>
      </c>
      <c r="AM48" s="28">
        <v>40</v>
      </c>
      <c r="AN48" s="196">
        <f t="shared" si="19"/>
        <v>0.3</v>
      </c>
      <c r="AO48" s="8">
        <v>30</v>
      </c>
      <c r="AP48" s="193">
        <f t="shared" si="20"/>
        <v>0.1</v>
      </c>
      <c r="AQ48" s="28">
        <v>10</v>
      </c>
      <c r="AR48" s="196">
        <f t="shared" si="21"/>
        <v>0.4</v>
      </c>
      <c r="AS48" s="8">
        <v>40</v>
      </c>
      <c r="AT48" s="209">
        <f t="shared" si="22"/>
        <v>0</v>
      </c>
      <c r="AU48" s="106">
        <v>0</v>
      </c>
      <c r="AV48" s="92">
        <f>'Exp_3 (Ann)'!Y48</f>
        <v>21.652173913043477</v>
      </c>
      <c r="AW48" s="79">
        <f>'Exp_3 (Ann)'!Z48</f>
        <v>24.488603463749072</v>
      </c>
    </row>
    <row r="49" spans="1:49" x14ac:dyDescent="0.2">
      <c r="A49" s="181" t="str">
        <f>'Exp_3 (All)'!A49</f>
        <v>ParkRun_2_PckErr3</v>
      </c>
      <c r="B49" s="193">
        <f t="shared" si="0"/>
        <v>0.11</v>
      </c>
      <c r="C49" s="28">
        <v>11</v>
      </c>
      <c r="D49" s="196">
        <f t="shared" si="1"/>
        <v>0.51</v>
      </c>
      <c r="E49" s="9">
        <v>51</v>
      </c>
      <c r="F49" s="193">
        <f t="shared" si="2"/>
        <v>0.08</v>
      </c>
      <c r="G49" s="28">
        <v>8</v>
      </c>
      <c r="H49" s="196">
        <f t="shared" si="3"/>
        <v>0.15</v>
      </c>
      <c r="I49" s="8">
        <v>15</v>
      </c>
      <c r="J49" s="193">
        <f t="shared" si="4"/>
        <v>0.24</v>
      </c>
      <c r="K49" s="29">
        <v>24</v>
      </c>
      <c r="L49" s="196">
        <f t="shared" si="5"/>
        <v>0.09</v>
      </c>
      <c r="M49" s="8">
        <v>9</v>
      </c>
      <c r="N49" s="193">
        <f t="shared" si="6"/>
        <v>0.09</v>
      </c>
      <c r="O49" s="29">
        <v>9</v>
      </c>
      <c r="P49" s="196">
        <f t="shared" si="7"/>
        <v>0.61</v>
      </c>
      <c r="Q49" s="8">
        <v>61</v>
      </c>
      <c r="R49" s="193">
        <f t="shared" si="8"/>
        <v>0.77</v>
      </c>
      <c r="S49" s="28">
        <v>77</v>
      </c>
      <c r="T49" s="196">
        <f t="shared" si="9"/>
        <v>0.5</v>
      </c>
      <c r="U49" s="8">
        <v>50</v>
      </c>
      <c r="V49" s="193">
        <f t="shared" si="10"/>
        <v>0.2</v>
      </c>
      <c r="W49" s="28">
        <v>20</v>
      </c>
      <c r="X49" s="196">
        <f t="shared" si="11"/>
        <v>0.4</v>
      </c>
      <c r="Y49" s="8">
        <v>40</v>
      </c>
      <c r="Z49" s="193">
        <f t="shared" si="12"/>
        <v>0.6</v>
      </c>
      <c r="AA49" s="28">
        <v>60</v>
      </c>
      <c r="AB49" s="196">
        <f t="shared" si="13"/>
        <v>0.4</v>
      </c>
      <c r="AC49" s="8">
        <v>40</v>
      </c>
      <c r="AD49" s="193">
        <f t="shared" si="14"/>
        <v>0.38</v>
      </c>
      <c r="AE49" s="28">
        <v>38</v>
      </c>
      <c r="AF49" s="196">
        <f t="shared" si="15"/>
        <v>0.2</v>
      </c>
      <c r="AG49" s="8">
        <v>20</v>
      </c>
      <c r="AH49" s="193">
        <f t="shared" si="16"/>
        <v>0.1</v>
      </c>
      <c r="AI49" s="28">
        <v>10</v>
      </c>
      <c r="AJ49" s="196">
        <f t="shared" si="17"/>
        <v>0.2</v>
      </c>
      <c r="AK49" s="8">
        <v>20</v>
      </c>
      <c r="AL49" s="193">
        <f t="shared" si="18"/>
        <v>0.51</v>
      </c>
      <c r="AM49" s="28">
        <v>51</v>
      </c>
      <c r="AN49" s="196">
        <f t="shared" si="19"/>
        <v>0.65</v>
      </c>
      <c r="AO49" s="8">
        <v>65</v>
      </c>
      <c r="AP49" s="193">
        <f t="shared" si="20"/>
        <v>0.09</v>
      </c>
      <c r="AQ49" s="28">
        <v>9</v>
      </c>
      <c r="AR49" s="196">
        <f t="shared" si="21"/>
        <v>0.59</v>
      </c>
      <c r="AS49" s="8">
        <v>59</v>
      </c>
      <c r="AT49" s="209">
        <f t="shared" si="22"/>
        <v>0.27</v>
      </c>
      <c r="AU49" s="106">
        <v>27</v>
      </c>
      <c r="AV49" s="92">
        <f>'Exp_3 (Ann)'!Y49</f>
        <v>33.652173913043477</v>
      </c>
      <c r="AW49" s="79">
        <f>'Exp_3 (Ann)'!Z49</f>
        <v>21.860318336807477</v>
      </c>
    </row>
    <row r="50" spans="1:49" x14ac:dyDescent="0.2">
      <c r="A50" s="181" t="str">
        <f>'Exp_3 (All)'!A50</f>
        <v>ParkRun_3_PckErr1</v>
      </c>
      <c r="B50" s="193">
        <f t="shared" si="0"/>
        <v>0.2</v>
      </c>
      <c r="C50" s="28">
        <v>20</v>
      </c>
      <c r="D50" s="196">
        <f t="shared" si="1"/>
        <v>0.19</v>
      </c>
      <c r="E50" s="9">
        <v>19</v>
      </c>
      <c r="F50" s="193">
        <f t="shared" si="2"/>
        <v>0.09</v>
      </c>
      <c r="G50" s="28">
        <v>9</v>
      </c>
      <c r="H50" s="196">
        <f t="shared" si="3"/>
        <v>0.26</v>
      </c>
      <c r="I50" s="8">
        <v>26</v>
      </c>
      <c r="J50" s="193">
        <f t="shared" si="4"/>
        <v>0.74</v>
      </c>
      <c r="K50" s="29">
        <v>74</v>
      </c>
      <c r="L50" s="196">
        <f t="shared" si="5"/>
        <v>1</v>
      </c>
      <c r="M50" s="8">
        <v>100</v>
      </c>
      <c r="N50" s="193">
        <f t="shared" si="6"/>
        <v>0.28999999999999998</v>
      </c>
      <c r="O50" s="29">
        <v>29</v>
      </c>
      <c r="P50" s="196">
        <f t="shared" si="7"/>
        <v>0.9</v>
      </c>
      <c r="Q50" s="8">
        <v>90</v>
      </c>
      <c r="R50" s="193">
        <f t="shared" si="8"/>
        <v>0.9</v>
      </c>
      <c r="S50" s="28">
        <v>90</v>
      </c>
      <c r="T50" s="196">
        <f t="shared" si="9"/>
        <v>0.9</v>
      </c>
      <c r="U50" s="8">
        <v>90</v>
      </c>
      <c r="V50" s="193">
        <f t="shared" si="10"/>
        <v>0.3</v>
      </c>
      <c r="W50" s="28">
        <v>30</v>
      </c>
      <c r="X50" s="196">
        <f t="shared" si="11"/>
        <v>0.6</v>
      </c>
      <c r="Y50" s="8">
        <v>60</v>
      </c>
      <c r="Z50" s="193">
        <f t="shared" si="12"/>
        <v>0.82</v>
      </c>
      <c r="AA50" s="28">
        <v>82</v>
      </c>
      <c r="AB50" s="196">
        <f t="shared" si="13"/>
        <v>0.7</v>
      </c>
      <c r="AC50" s="8">
        <v>70</v>
      </c>
      <c r="AD50" s="193">
        <f t="shared" si="14"/>
        <v>0.75</v>
      </c>
      <c r="AE50" s="28">
        <v>75</v>
      </c>
      <c r="AF50" s="196">
        <f t="shared" si="15"/>
        <v>0.69</v>
      </c>
      <c r="AG50" s="8">
        <v>69</v>
      </c>
      <c r="AH50" s="193">
        <f t="shared" si="16"/>
        <v>0.41</v>
      </c>
      <c r="AI50" s="28">
        <v>41</v>
      </c>
      <c r="AJ50" s="196">
        <f t="shared" si="17"/>
        <v>0.2</v>
      </c>
      <c r="AK50" s="8">
        <v>20</v>
      </c>
      <c r="AL50" s="193">
        <f t="shared" si="18"/>
        <v>0.59</v>
      </c>
      <c r="AM50" s="28">
        <v>59</v>
      </c>
      <c r="AN50" s="196">
        <f t="shared" si="19"/>
        <v>0.84</v>
      </c>
      <c r="AO50" s="8">
        <v>84</v>
      </c>
      <c r="AP50" s="193">
        <f t="shared" si="20"/>
        <v>0.6</v>
      </c>
      <c r="AQ50" s="28">
        <v>60</v>
      </c>
      <c r="AR50" s="196">
        <f t="shared" si="21"/>
        <v>0.3</v>
      </c>
      <c r="AS50" s="8">
        <v>30</v>
      </c>
      <c r="AT50" s="209">
        <f t="shared" si="22"/>
        <v>0.12</v>
      </c>
      <c r="AU50" s="106">
        <v>12</v>
      </c>
      <c r="AV50" s="92">
        <f>'Exp_3 (Ann)'!Y50</f>
        <v>53.869565217391305</v>
      </c>
      <c r="AW50" s="79">
        <f>'Exp_3 (Ann)'!Z50</f>
        <v>29.513177869964967</v>
      </c>
    </row>
    <row r="51" spans="1:49" x14ac:dyDescent="0.2">
      <c r="A51" s="181" t="str">
        <f>'Exp_3 (All)'!A51</f>
        <v>ParkRun_3_PckErr3</v>
      </c>
      <c r="B51" s="193">
        <f t="shared" si="0"/>
        <v>0.5</v>
      </c>
      <c r="C51" s="28">
        <v>50</v>
      </c>
      <c r="D51" s="196">
        <f t="shared" si="1"/>
        <v>0.3</v>
      </c>
      <c r="E51" s="9">
        <v>30</v>
      </c>
      <c r="F51" s="193">
        <f t="shared" si="2"/>
        <v>0.66</v>
      </c>
      <c r="G51" s="28">
        <v>66</v>
      </c>
      <c r="H51" s="196">
        <f t="shared" si="3"/>
        <v>0.26</v>
      </c>
      <c r="I51" s="8">
        <v>26</v>
      </c>
      <c r="J51" s="193">
        <f t="shared" si="4"/>
        <v>0.85</v>
      </c>
      <c r="K51" s="29">
        <v>85</v>
      </c>
      <c r="L51" s="196">
        <f t="shared" si="5"/>
        <v>0.89</v>
      </c>
      <c r="M51" s="8">
        <v>89</v>
      </c>
      <c r="N51" s="193">
        <f t="shared" si="6"/>
        <v>0.28999999999999998</v>
      </c>
      <c r="O51" s="29">
        <v>29</v>
      </c>
      <c r="P51" s="196">
        <f t="shared" si="7"/>
        <v>0.79</v>
      </c>
      <c r="Q51" s="8">
        <v>79</v>
      </c>
      <c r="R51" s="193">
        <f t="shared" si="8"/>
        <v>0.89</v>
      </c>
      <c r="S51" s="28">
        <v>89</v>
      </c>
      <c r="T51" s="196">
        <f t="shared" si="9"/>
        <v>0.5</v>
      </c>
      <c r="U51" s="8">
        <v>50</v>
      </c>
      <c r="V51" s="193">
        <f t="shared" si="10"/>
        <v>0.19</v>
      </c>
      <c r="W51" s="28">
        <v>19</v>
      </c>
      <c r="X51" s="196">
        <f t="shared" si="11"/>
        <v>0.59</v>
      </c>
      <c r="Y51" s="8">
        <v>59</v>
      </c>
      <c r="Z51" s="193">
        <f t="shared" si="12"/>
        <v>0.84</v>
      </c>
      <c r="AA51" s="28">
        <v>84</v>
      </c>
      <c r="AB51" s="196">
        <f t="shared" si="13"/>
        <v>0.7</v>
      </c>
      <c r="AC51" s="8">
        <v>70</v>
      </c>
      <c r="AD51" s="193">
        <f t="shared" si="14"/>
        <v>0.45</v>
      </c>
      <c r="AE51" s="28">
        <v>45</v>
      </c>
      <c r="AF51" s="196">
        <f t="shared" si="15"/>
        <v>0.68</v>
      </c>
      <c r="AG51" s="8">
        <v>68</v>
      </c>
      <c r="AH51" s="193">
        <f t="shared" si="16"/>
        <v>0.41</v>
      </c>
      <c r="AI51" s="28">
        <v>41</v>
      </c>
      <c r="AJ51" s="196">
        <f t="shared" si="17"/>
        <v>0.09</v>
      </c>
      <c r="AK51" s="8">
        <v>9</v>
      </c>
      <c r="AL51" s="193">
        <f t="shared" si="18"/>
        <v>0.75</v>
      </c>
      <c r="AM51" s="28">
        <v>75</v>
      </c>
      <c r="AN51" s="196">
        <f t="shared" si="19"/>
        <v>0.9</v>
      </c>
      <c r="AO51" s="8">
        <v>90</v>
      </c>
      <c r="AP51" s="193">
        <f t="shared" si="20"/>
        <v>0.59</v>
      </c>
      <c r="AQ51" s="28">
        <v>59</v>
      </c>
      <c r="AR51" s="196">
        <f t="shared" si="21"/>
        <v>0.68</v>
      </c>
      <c r="AS51" s="8">
        <v>68</v>
      </c>
      <c r="AT51" s="209">
        <f t="shared" si="22"/>
        <v>0.31</v>
      </c>
      <c r="AU51" s="106">
        <v>31</v>
      </c>
      <c r="AV51" s="92">
        <f>'Exp_3 (Ann)'!Y51</f>
        <v>57</v>
      </c>
      <c r="AW51" s="79">
        <f>'Exp_3 (Ann)'!Z51</f>
        <v>24.637369989509839</v>
      </c>
    </row>
    <row r="52" spans="1:49" x14ac:dyDescent="0.2">
      <c r="A52" s="181" t="str">
        <f>'Exp_3 (All)'!A52</f>
        <v>ParkRun_8_PckErr1</v>
      </c>
      <c r="B52" s="193">
        <f t="shared" si="0"/>
        <v>0.1</v>
      </c>
      <c r="C52" s="28">
        <v>10</v>
      </c>
      <c r="D52" s="196">
        <f t="shared" si="1"/>
        <v>0.01</v>
      </c>
      <c r="E52" s="9">
        <v>1</v>
      </c>
      <c r="F52" s="193">
        <f t="shared" si="2"/>
        <v>0.12</v>
      </c>
      <c r="G52" s="28">
        <v>12</v>
      </c>
      <c r="H52" s="196">
        <f t="shared" si="3"/>
        <v>0.28000000000000003</v>
      </c>
      <c r="I52" s="8">
        <v>28</v>
      </c>
      <c r="J52" s="193">
        <f t="shared" si="4"/>
        <v>0.21</v>
      </c>
      <c r="K52" s="29">
        <v>21</v>
      </c>
      <c r="L52" s="196">
        <f t="shared" si="5"/>
        <v>0</v>
      </c>
      <c r="M52" s="8">
        <v>0</v>
      </c>
      <c r="N52" s="193">
        <f t="shared" si="6"/>
        <v>0.3</v>
      </c>
      <c r="O52" s="29">
        <v>30</v>
      </c>
      <c r="P52" s="196">
        <f t="shared" si="7"/>
        <v>0.12</v>
      </c>
      <c r="Q52" s="8">
        <v>12</v>
      </c>
      <c r="R52" s="193">
        <f t="shared" si="8"/>
        <v>0.78</v>
      </c>
      <c r="S52" s="28">
        <v>78</v>
      </c>
      <c r="T52" s="196">
        <f t="shared" si="9"/>
        <v>0.39</v>
      </c>
      <c r="U52" s="8">
        <v>39</v>
      </c>
      <c r="V52" s="193">
        <f t="shared" si="10"/>
        <v>0.2</v>
      </c>
      <c r="W52" s="28">
        <v>20</v>
      </c>
      <c r="X52" s="196">
        <f t="shared" si="11"/>
        <v>0.5</v>
      </c>
      <c r="Y52" s="8">
        <v>50</v>
      </c>
      <c r="Z52" s="193">
        <f t="shared" si="12"/>
        <v>0.32</v>
      </c>
      <c r="AA52" s="28">
        <v>32</v>
      </c>
      <c r="AB52" s="196">
        <f t="shared" si="13"/>
        <v>0.3</v>
      </c>
      <c r="AC52" s="8">
        <v>30</v>
      </c>
      <c r="AD52" s="193">
        <f t="shared" si="14"/>
        <v>0.38</v>
      </c>
      <c r="AE52" s="28">
        <v>38</v>
      </c>
      <c r="AF52" s="196">
        <f t="shared" si="15"/>
        <v>0.31</v>
      </c>
      <c r="AG52" s="8">
        <v>31</v>
      </c>
      <c r="AH52" s="193">
        <f t="shared" si="16"/>
        <v>0.2</v>
      </c>
      <c r="AI52" s="28">
        <v>20</v>
      </c>
      <c r="AJ52" s="196">
        <f t="shared" si="17"/>
        <v>0.09</v>
      </c>
      <c r="AK52" s="8">
        <v>9</v>
      </c>
      <c r="AL52" s="193">
        <f t="shared" si="18"/>
        <v>0.65</v>
      </c>
      <c r="AM52" s="28">
        <v>65</v>
      </c>
      <c r="AN52" s="196">
        <f t="shared" si="19"/>
        <v>0.49</v>
      </c>
      <c r="AO52" s="8">
        <v>49</v>
      </c>
      <c r="AP52" s="193">
        <f t="shared" si="20"/>
        <v>0.24</v>
      </c>
      <c r="AQ52" s="28">
        <v>24</v>
      </c>
      <c r="AR52" s="196">
        <f t="shared" si="21"/>
        <v>0.41</v>
      </c>
      <c r="AS52" s="8">
        <v>41</v>
      </c>
      <c r="AT52" s="209">
        <f t="shared" si="22"/>
        <v>0.48</v>
      </c>
      <c r="AU52" s="106">
        <v>48</v>
      </c>
      <c r="AV52" s="92">
        <f>'Exp_3 (Ann)'!Y52</f>
        <v>29.913043478260871</v>
      </c>
      <c r="AW52" s="79">
        <f>'Exp_3 (Ann)'!Z52</f>
        <v>19.581793592932325</v>
      </c>
    </row>
    <row r="53" spans="1:49" x14ac:dyDescent="0.2">
      <c r="A53" s="181" t="str">
        <f>'Exp_3 (All)'!A53</f>
        <v>ParkRun_8_PckErr3</v>
      </c>
      <c r="B53" s="193">
        <f t="shared" si="0"/>
        <v>0.4</v>
      </c>
      <c r="C53" s="28">
        <v>40</v>
      </c>
      <c r="D53" s="196">
        <f t="shared" si="1"/>
        <v>0.41</v>
      </c>
      <c r="E53" s="9">
        <v>41</v>
      </c>
      <c r="F53" s="193">
        <f t="shared" si="2"/>
        <v>0.45</v>
      </c>
      <c r="G53" s="28">
        <v>45</v>
      </c>
      <c r="H53" s="196">
        <f t="shared" si="3"/>
        <v>0.35</v>
      </c>
      <c r="I53" s="8">
        <v>35</v>
      </c>
      <c r="J53" s="193">
        <f t="shared" si="4"/>
        <v>0.28999999999999998</v>
      </c>
      <c r="K53" s="29">
        <v>29</v>
      </c>
      <c r="L53" s="196">
        <f t="shared" si="5"/>
        <v>0.8</v>
      </c>
      <c r="M53" s="8">
        <v>80</v>
      </c>
      <c r="N53" s="193">
        <f t="shared" si="6"/>
        <v>0.19</v>
      </c>
      <c r="O53" s="29">
        <v>19</v>
      </c>
      <c r="P53" s="196">
        <f t="shared" si="7"/>
        <v>0.66</v>
      </c>
      <c r="Q53" s="8">
        <v>66</v>
      </c>
      <c r="R53" s="193">
        <f t="shared" si="8"/>
        <v>0.74</v>
      </c>
      <c r="S53" s="28">
        <v>74</v>
      </c>
      <c r="T53" s="196">
        <f t="shared" si="9"/>
        <v>0.49</v>
      </c>
      <c r="U53" s="8">
        <v>49</v>
      </c>
      <c r="V53" s="193">
        <f t="shared" si="10"/>
        <v>0.8</v>
      </c>
      <c r="W53" s="28">
        <v>80</v>
      </c>
      <c r="X53" s="196">
        <f t="shared" si="11"/>
        <v>0.39</v>
      </c>
      <c r="Y53" s="8">
        <v>39</v>
      </c>
      <c r="Z53" s="193">
        <f t="shared" si="12"/>
        <v>0.66</v>
      </c>
      <c r="AA53" s="28">
        <v>66</v>
      </c>
      <c r="AB53" s="196">
        <f t="shared" si="13"/>
        <v>0.49</v>
      </c>
      <c r="AC53" s="8">
        <v>49</v>
      </c>
      <c r="AD53" s="193">
        <f t="shared" si="14"/>
        <v>0.44</v>
      </c>
      <c r="AE53" s="28">
        <v>44</v>
      </c>
      <c r="AF53" s="196">
        <f t="shared" si="15"/>
        <v>0.52</v>
      </c>
      <c r="AG53" s="8">
        <v>52</v>
      </c>
      <c r="AH53" s="193">
        <f t="shared" si="16"/>
        <v>0.5</v>
      </c>
      <c r="AI53" s="28">
        <v>50</v>
      </c>
      <c r="AJ53" s="196">
        <f t="shared" si="17"/>
        <v>0.3</v>
      </c>
      <c r="AK53" s="8">
        <v>30</v>
      </c>
      <c r="AL53" s="193">
        <f t="shared" si="18"/>
        <v>0.71</v>
      </c>
      <c r="AM53" s="28">
        <v>71</v>
      </c>
      <c r="AN53" s="196">
        <f t="shared" si="19"/>
        <v>0.71</v>
      </c>
      <c r="AO53" s="8">
        <v>71</v>
      </c>
      <c r="AP53" s="193">
        <f t="shared" si="20"/>
        <v>0.39</v>
      </c>
      <c r="AQ53" s="28">
        <v>39</v>
      </c>
      <c r="AR53" s="196">
        <f t="shared" si="21"/>
        <v>0.4</v>
      </c>
      <c r="AS53" s="8">
        <v>40</v>
      </c>
      <c r="AT53" s="209">
        <f t="shared" si="22"/>
        <v>0.22</v>
      </c>
      <c r="AU53" s="106">
        <v>22</v>
      </c>
      <c r="AV53" s="92">
        <f>'Exp_3 (Ann)'!Y53</f>
        <v>49.173913043478258</v>
      </c>
      <c r="AW53" s="79">
        <f>'Exp_3 (Ann)'!Z53</f>
        <v>18.034442234773095</v>
      </c>
    </row>
    <row r="54" spans="1:49" x14ac:dyDescent="0.2">
      <c r="A54" s="181" t="str">
        <f>'Exp_3 (All)'!A54</f>
        <v>ParkRun_10_PckErr1</v>
      </c>
      <c r="B54" s="193">
        <f t="shared" si="0"/>
        <v>0.11</v>
      </c>
      <c r="C54" s="28">
        <v>11</v>
      </c>
      <c r="D54" s="196">
        <f t="shared" si="1"/>
        <v>0.2</v>
      </c>
      <c r="E54" s="9">
        <v>20</v>
      </c>
      <c r="F54" s="193">
        <f t="shared" si="2"/>
        <v>0.57999999999999996</v>
      </c>
      <c r="G54" s="28">
        <v>58</v>
      </c>
      <c r="H54" s="196">
        <f t="shared" si="3"/>
        <v>0.59</v>
      </c>
      <c r="I54" s="8">
        <v>59</v>
      </c>
      <c r="J54" s="193">
        <f t="shared" si="4"/>
        <v>0.5</v>
      </c>
      <c r="K54" s="29">
        <v>50</v>
      </c>
      <c r="L54" s="196">
        <f t="shared" si="5"/>
        <v>0.8</v>
      </c>
      <c r="M54" s="8">
        <v>80</v>
      </c>
      <c r="N54" s="193">
        <f t="shared" si="6"/>
        <v>0.7</v>
      </c>
      <c r="O54" s="29">
        <v>70</v>
      </c>
      <c r="P54" s="196">
        <f t="shared" si="7"/>
        <v>0.8</v>
      </c>
      <c r="Q54" s="8">
        <v>80</v>
      </c>
      <c r="R54" s="193">
        <f t="shared" si="8"/>
        <v>0.91</v>
      </c>
      <c r="S54" s="28">
        <v>91</v>
      </c>
      <c r="T54" s="196">
        <f t="shared" si="9"/>
        <v>0.59</v>
      </c>
      <c r="U54" s="8">
        <v>59</v>
      </c>
      <c r="V54" s="193">
        <f t="shared" si="10"/>
        <v>0.5</v>
      </c>
      <c r="W54" s="28">
        <v>50</v>
      </c>
      <c r="X54" s="196">
        <f t="shared" si="11"/>
        <v>0.7</v>
      </c>
      <c r="Y54" s="8">
        <v>70</v>
      </c>
      <c r="Z54" s="193">
        <f t="shared" si="12"/>
        <v>0.66</v>
      </c>
      <c r="AA54" s="28">
        <v>66</v>
      </c>
      <c r="AB54" s="196">
        <f t="shared" si="13"/>
        <v>0.79</v>
      </c>
      <c r="AC54" s="8">
        <v>79</v>
      </c>
      <c r="AD54" s="193">
        <f t="shared" si="14"/>
        <v>0.51</v>
      </c>
      <c r="AE54" s="28">
        <v>51</v>
      </c>
      <c r="AF54" s="196">
        <f t="shared" si="15"/>
        <v>0.64</v>
      </c>
      <c r="AG54" s="8">
        <v>64</v>
      </c>
      <c r="AH54" s="193">
        <f t="shared" si="16"/>
        <v>0.4</v>
      </c>
      <c r="AI54" s="28">
        <v>40</v>
      </c>
      <c r="AJ54" s="196">
        <f t="shared" si="17"/>
        <v>0.3</v>
      </c>
      <c r="AK54" s="8">
        <v>30</v>
      </c>
      <c r="AL54" s="193">
        <f t="shared" si="18"/>
        <v>0.71</v>
      </c>
      <c r="AM54" s="28">
        <v>71</v>
      </c>
      <c r="AN54" s="196">
        <f t="shared" si="19"/>
        <v>0.79</v>
      </c>
      <c r="AO54" s="8">
        <v>79</v>
      </c>
      <c r="AP54" s="193">
        <f t="shared" si="20"/>
        <v>0.59</v>
      </c>
      <c r="AQ54" s="28">
        <v>59</v>
      </c>
      <c r="AR54" s="196">
        <f t="shared" si="21"/>
        <v>0.3</v>
      </c>
      <c r="AS54" s="8">
        <v>30</v>
      </c>
      <c r="AT54" s="209">
        <f t="shared" si="22"/>
        <v>0.28000000000000003</v>
      </c>
      <c r="AU54" s="106">
        <v>28</v>
      </c>
      <c r="AV54" s="92">
        <f>'Exp_3 (Ann)'!Y54</f>
        <v>56.304347826086953</v>
      </c>
      <c r="AW54" s="79">
        <f>'Exp_3 (Ann)'!Z54</f>
        <v>21.378482773379865</v>
      </c>
    </row>
    <row r="55" spans="1:49" x14ac:dyDescent="0.2">
      <c r="A55" s="181" t="str">
        <f>'Exp_3 (All)'!A55</f>
        <v>ParkRun_10_PckErr3</v>
      </c>
      <c r="B55" s="193">
        <f t="shared" si="0"/>
        <v>0.5</v>
      </c>
      <c r="C55" s="28">
        <v>50</v>
      </c>
      <c r="D55" s="196">
        <f t="shared" si="1"/>
        <v>0.28999999999999998</v>
      </c>
      <c r="E55" s="9">
        <v>29</v>
      </c>
      <c r="F55" s="193">
        <f t="shared" si="2"/>
        <v>0.79</v>
      </c>
      <c r="G55" s="28">
        <v>79</v>
      </c>
      <c r="H55" s="196">
        <f t="shared" si="3"/>
        <v>0.63</v>
      </c>
      <c r="I55" s="8">
        <v>63</v>
      </c>
      <c r="J55" s="193">
        <f t="shared" si="4"/>
        <v>0.75</v>
      </c>
      <c r="K55" s="29">
        <v>75</v>
      </c>
      <c r="L55" s="196">
        <f t="shared" si="5"/>
        <v>0.7</v>
      </c>
      <c r="M55" s="8">
        <v>70</v>
      </c>
      <c r="N55" s="193">
        <f t="shared" si="6"/>
        <v>0.59</v>
      </c>
      <c r="O55" s="29">
        <v>59</v>
      </c>
      <c r="P55" s="196">
        <f t="shared" si="7"/>
        <v>0.81</v>
      </c>
      <c r="Q55" s="8">
        <v>81</v>
      </c>
      <c r="R55" s="193">
        <f t="shared" si="8"/>
        <v>0.85</v>
      </c>
      <c r="S55" s="28">
        <v>85</v>
      </c>
      <c r="T55" s="196">
        <f t="shared" si="9"/>
        <v>0.59</v>
      </c>
      <c r="U55" s="8">
        <v>59</v>
      </c>
      <c r="V55" s="193">
        <f t="shared" si="10"/>
        <v>0.69</v>
      </c>
      <c r="W55" s="28">
        <v>69</v>
      </c>
      <c r="X55" s="196">
        <f t="shared" si="11"/>
        <v>0.89</v>
      </c>
      <c r="Y55" s="8">
        <v>89</v>
      </c>
      <c r="Z55" s="193">
        <f t="shared" si="12"/>
        <v>0.65</v>
      </c>
      <c r="AA55" s="28">
        <v>65</v>
      </c>
      <c r="AB55" s="196">
        <f t="shared" si="13"/>
        <v>0.69</v>
      </c>
      <c r="AC55" s="8">
        <v>69</v>
      </c>
      <c r="AD55" s="193">
        <f t="shared" si="14"/>
        <v>0.92</v>
      </c>
      <c r="AE55" s="28">
        <v>92</v>
      </c>
      <c r="AF55" s="196">
        <f t="shared" si="15"/>
        <v>0.72</v>
      </c>
      <c r="AG55" s="8">
        <v>72</v>
      </c>
      <c r="AH55" s="193">
        <f t="shared" si="16"/>
        <v>0.6</v>
      </c>
      <c r="AI55" s="28">
        <v>60</v>
      </c>
      <c r="AJ55" s="196">
        <f t="shared" si="17"/>
        <v>0.5</v>
      </c>
      <c r="AK55" s="8">
        <v>50</v>
      </c>
      <c r="AL55" s="193">
        <f t="shared" si="18"/>
        <v>0.82</v>
      </c>
      <c r="AM55" s="28">
        <v>82</v>
      </c>
      <c r="AN55" s="196">
        <f t="shared" si="19"/>
        <v>0.83</v>
      </c>
      <c r="AO55" s="8">
        <v>83</v>
      </c>
      <c r="AP55" s="193">
        <f t="shared" si="20"/>
        <v>0.79</v>
      </c>
      <c r="AQ55" s="28">
        <v>79</v>
      </c>
      <c r="AR55" s="196">
        <f t="shared" si="21"/>
        <v>0.7</v>
      </c>
      <c r="AS55" s="8">
        <v>70</v>
      </c>
      <c r="AT55" s="209">
        <f t="shared" si="22"/>
        <v>0.73</v>
      </c>
      <c r="AU55" s="106">
        <v>73</v>
      </c>
      <c r="AV55" s="92">
        <f>'Exp_3 (Ann)'!Y55</f>
        <v>69.695652173913047</v>
      </c>
      <c r="AW55" s="79">
        <f>'Exp_3 (Ann)'!Z55</f>
        <v>14.461342772460956</v>
      </c>
    </row>
    <row r="56" spans="1:49" x14ac:dyDescent="0.2">
      <c r="A56" s="181" t="str">
        <f>'Exp_3 (All)'!A56</f>
        <v>ParkRun_11_PckErr1</v>
      </c>
      <c r="B56" s="193">
        <f t="shared" si="0"/>
        <v>0.3</v>
      </c>
      <c r="C56" s="28">
        <v>30</v>
      </c>
      <c r="D56" s="196">
        <f t="shared" si="1"/>
        <v>0.5</v>
      </c>
      <c r="E56" s="9">
        <v>50</v>
      </c>
      <c r="F56" s="193">
        <f t="shared" si="2"/>
        <v>0.75</v>
      </c>
      <c r="G56" s="28">
        <v>75</v>
      </c>
      <c r="H56" s="196">
        <f t="shared" si="3"/>
        <v>1</v>
      </c>
      <c r="I56" s="8">
        <v>100</v>
      </c>
      <c r="J56" s="193">
        <f t="shared" si="4"/>
        <v>0.92</v>
      </c>
      <c r="K56" s="29">
        <v>92</v>
      </c>
      <c r="L56" s="196">
        <f t="shared" si="5"/>
        <v>1</v>
      </c>
      <c r="M56" s="8">
        <v>100</v>
      </c>
      <c r="N56" s="193">
        <f t="shared" si="6"/>
        <v>0.79</v>
      </c>
      <c r="O56" s="29">
        <v>79</v>
      </c>
      <c r="P56" s="196">
        <f t="shared" si="7"/>
        <v>0.96</v>
      </c>
      <c r="Q56" s="8">
        <v>96</v>
      </c>
      <c r="R56" s="193">
        <f t="shared" si="8"/>
        <v>0.93</v>
      </c>
      <c r="S56" s="28">
        <v>93</v>
      </c>
      <c r="T56" s="196">
        <f t="shared" si="9"/>
        <v>0.81</v>
      </c>
      <c r="U56" s="8">
        <v>81</v>
      </c>
      <c r="V56" s="193">
        <f t="shared" si="10"/>
        <v>0.72</v>
      </c>
      <c r="W56" s="28">
        <v>72</v>
      </c>
      <c r="X56" s="196">
        <f t="shared" si="11"/>
        <v>1</v>
      </c>
      <c r="Y56" s="8">
        <v>100</v>
      </c>
      <c r="Z56" s="193">
        <f t="shared" si="12"/>
        <v>0.79</v>
      </c>
      <c r="AA56" s="28">
        <v>79</v>
      </c>
      <c r="AB56" s="196">
        <f t="shared" si="13"/>
        <v>0.89</v>
      </c>
      <c r="AC56" s="8">
        <v>89</v>
      </c>
      <c r="AD56" s="193">
        <f t="shared" si="14"/>
        <v>0.54</v>
      </c>
      <c r="AE56" s="28">
        <v>54</v>
      </c>
      <c r="AF56" s="196">
        <f t="shared" si="15"/>
        <v>0.69</v>
      </c>
      <c r="AG56" s="8">
        <v>69</v>
      </c>
      <c r="AH56" s="193">
        <f t="shared" si="16"/>
        <v>0.8</v>
      </c>
      <c r="AI56" s="28">
        <v>80</v>
      </c>
      <c r="AJ56" s="196">
        <f t="shared" si="17"/>
        <v>0.8</v>
      </c>
      <c r="AK56" s="8">
        <v>80</v>
      </c>
      <c r="AL56" s="193">
        <f t="shared" si="18"/>
        <v>0.8</v>
      </c>
      <c r="AM56" s="28">
        <v>80</v>
      </c>
      <c r="AN56" s="196">
        <f t="shared" si="19"/>
        <v>1</v>
      </c>
      <c r="AO56" s="8">
        <v>100</v>
      </c>
      <c r="AP56" s="193">
        <f t="shared" si="20"/>
        <v>0.88</v>
      </c>
      <c r="AQ56" s="28">
        <v>88</v>
      </c>
      <c r="AR56" s="196">
        <f t="shared" si="21"/>
        <v>0.9</v>
      </c>
      <c r="AS56" s="8">
        <v>90</v>
      </c>
      <c r="AT56" s="209">
        <f t="shared" si="22"/>
        <v>0.86</v>
      </c>
      <c r="AU56" s="106">
        <v>86</v>
      </c>
      <c r="AV56" s="92">
        <f>'Exp_3 (Ann)'!Y56</f>
        <v>81</v>
      </c>
      <c r="AW56" s="79">
        <f>'Exp_3 (Ann)'!Z56</f>
        <v>17.472055610967111</v>
      </c>
    </row>
    <row r="57" spans="1:49" x14ac:dyDescent="0.2">
      <c r="A57" s="181" t="str">
        <f>'Exp_3 (All)'!A57</f>
        <v>ParkRun_11_PckErr3</v>
      </c>
      <c r="B57" s="193">
        <f t="shared" si="0"/>
        <v>0.7</v>
      </c>
      <c r="C57" s="28">
        <v>70</v>
      </c>
      <c r="D57" s="196">
        <f t="shared" si="1"/>
        <v>0.8</v>
      </c>
      <c r="E57" s="9">
        <v>80</v>
      </c>
      <c r="F57" s="193">
        <f t="shared" si="2"/>
        <v>0.8</v>
      </c>
      <c r="G57" s="28">
        <v>80</v>
      </c>
      <c r="H57" s="196">
        <f t="shared" si="3"/>
        <v>1</v>
      </c>
      <c r="I57" s="8">
        <v>100</v>
      </c>
      <c r="J57" s="193">
        <f t="shared" si="4"/>
        <v>0.8</v>
      </c>
      <c r="K57" s="29">
        <v>80</v>
      </c>
      <c r="L57" s="196">
        <f t="shared" si="5"/>
        <v>0.99</v>
      </c>
      <c r="M57" s="8">
        <v>99</v>
      </c>
      <c r="N57" s="193">
        <f t="shared" si="6"/>
        <v>0.6</v>
      </c>
      <c r="O57" s="29">
        <v>60</v>
      </c>
      <c r="P57" s="196">
        <f t="shared" si="7"/>
        <v>0.91</v>
      </c>
      <c r="Q57" s="8">
        <v>91</v>
      </c>
      <c r="R57" s="193">
        <f t="shared" si="8"/>
        <v>1</v>
      </c>
      <c r="S57" s="28">
        <v>100</v>
      </c>
      <c r="T57" s="196">
        <f t="shared" si="9"/>
        <v>1</v>
      </c>
      <c r="U57" s="8">
        <v>100</v>
      </c>
      <c r="V57" s="193">
        <f t="shared" si="10"/>
        <v>0.94</v>
      </c>
      <c r="W57" s="28">
        <v>94</v>
      </c>
      <c r="X57" s="196">
        <f t="shared" si="11"/>
        <v>1</v>
      </c>
      <c r="Y57" s="8">
        <v>100</v>
      </c>
      <c r="Z57" s="193">
        <f t="shared" si="12"/>
        <v>0.79</v>
      </c>
      <c r="AA57" s="28">
        <v>79</v>
      </c>
      <c r="AB57" s="196">
        <f t="shared" si="13"/>
        <v>0.9</v>
      </c>
      <c r="AC57" s="8">
        <v>90</v>
      </c>
      <c r="AD57" s="193">
        <f t="shared" si="14"/>
        <v>0.85</v>
      </c>
      <c r="AE57" s="28">
        <v>85</v>
      </c>
      <c r="AF57" s="196">
        <f t="shared" si="15"/>
        <v>0.81</v>
      </c>
      <c r="AG57" s="8">
        <v>81</v>
      </c>
      <c r="AH57" s="193">
        <f t="shared" si="16"/>
        <v>0.8</v>
      </c>
      <c r="AI57" s="28">
        <v>80</v>
      </c>
      <c r="AJ57" s="196">
        <f t="shared" si="17"/>
        <v>0.2</v>
      </c>
      <c r="AK57" s="8">
        <v>20</v>
      </c>
      <c r="AL57" s="193">
        <f t="shared" si="18"/>
        <v>0.97</v>
      </c>
      <c r="AM57" s="28">
        <v>97</v>
      </c>
      <c r="AN57" s="196">
        <f t="shared" si="19"/>
        <v>1</v>
      </c>
      <c r="AO57" s="8">
        <v>100</v>
      </c>
      <c r="AP57" s="193">
        <f t="shared" si="20"/>
        <v>1</v>
      </c>
      <c r="AQ57" s="28">
        <v>100</v>
      </c>
      <c r="AR57" s="196">
        <f t="shared" si="21"/>
        <v>1</v>
      </c>
      <c r="AS57" s="8">
        <v>100</v>
      </c>
      <c r="AT57" s="209">
        <f t="shared" si="22"/>
        <v>0.88</v>
      </c>
      <c r="AU57" s="106">
        <v>88</v>
      </c>
      <c r="AV57" s="92">
        <f>'Exp_3 (Ann)'!Y57</f>
        <v>85.826086956521735</v>
      </c>
      <c r="AW57" s="79">
        <f>'Exp_3 (Ann)'!Z57</f>
        <v>18.187538625796012</v>
      </c>
    </row>
    <row r="58" spans="1:49" x14ac:dyDescent="0.2">
      <c r="A58" s="181" t="str">
        <f>'Exp_3 (All)'!A58</f>
        <v>ParkRun_12_PckErr1</v>
      </c>
      <c r="B58" s="193">
        <f t="shared" si="0"/>
        <v>0.5</v>
      </c>
      <c r="C58" s="28">
        <v>50</v>
      </c>
      <c r="D58" s="196">
        <f t="shared" si="1"/>
        <v>0.41</v>
      </c>
      <c r="E58" s="9">
        <v>41</v>
      </c>
      <c r="F58" s="193">
        <f t="shared" si="2"/>
        <v>0.63</v>
      </c>
      <c r="G58" s="28">
        <v>63</v>
      </c>
      <c r="H58" s="196">
        <f t="shared" si="3"/>
        <v>0.54</v>
      </c>
      <c r="I58" s="8">
        <v>54</v>
      </c>
      <c r="J58" s="193">
        <f t="shared" si="4"/>
        <v>0.3</v>
      </c>
      <c r="K58" s="29">
        <v>30</v>
      </c>
      <c r="L58" s="196">
        <f t="shared" si="5"/>
        <v>0.8</v>
      </c>
      <c r="M58" s="8">
        <v>80</v>
      </c>
      <c r="N58" s="193">
        <f t="shared" si="6"/>
        <v>0.5</v>
      </c>
      <c r="O58" s="29">
        <v>50</v>
      </c>
      <c r="P58" s="196">
        <f t="shared" si="7"/>
        <v>0.7</v>
      </c>
      <c r="Q58" s="8">
        <v>70</v>
      </c>
      <c r="R58" s="193">
        <f t="shared" si="8"/>
        <v>0.61</v>
      </c>
      <c r="S58" s="28">
        <v>61</v>
      </c>
      <c r="T58" s="196">
        <f t="shared" si="9"/>
        <v>0.61</v>
      </c>
      <c r="U58" s="8">
        <v>61</v>
      </c>
      <c r="V58" s="193">
        <f t="shared" si="10"/>
        <v>0.57999999999999996</v>
      </c>
      <c r="W58" s="28">
        <v>58</v>
      </c>
      <c r="X58" s="196">
        <f t="shared" si="11"/>
        <v>0.39</v>
      </c>
      <c r="Y58" s="8">
        <v>39</v>
      </c>
      <c r="Z58" s="193">
        <f t="shared" si="12"/>
        <v>0.6</v>
      </c>
      <c r="AA58" s="28">
        <v>60</v>
      </c>
      <c r="AB58" s="196">
        <f t="shared" si="13"/>
        <v>0.61</v>
      </c>
      <c r="AC58" s="8">
        <v>61</v>
      </c>
      <c r="AD58" s="193">
        <f t="shared" si="14"/>
        <v>0.26</v>
      </c>
      <c r="AE58" s="28">
        <v>26</v>
      </c>
      <c r="AF58" s="196">
        <f t="shared" si="15"/>
        <v>0.3</v>
      </c>
      <c r="AG58" s="8">
        <v>30</v>
      </c>
      <c r="AH58" s="193">
        <f t="shared" si="16"/>
        <v>0.71</v>
      </c>
      <c r="AI58" s="28">
        <v>71</v>
      </c>
      <c r="AJ58" s="196">
        <f t="shared" si="17"/>
        <v>0.28999999999999998</v>
      </c>
      <c r="AK58" s="8">
        <v>29</v>
      </c>
      <c r="AL58" s="193">
        <f t="shared" si="18"/>
        <v>0.7</v>
      </c>
      <c r="AM58" s="28">
        <v>70</v>
      </c>
      <c r="AN58" s="196">
        <f t="shared" si="19"/>
        <v>0.78</v>
      </c>
      <c r="AO58" s="8">
        <v>78</v>
      </c>
      <c r="AP58" s="193">
        <f t="shared" si="20"/>
        <v>0.39</v>
      </c>
      <c r="AQ58" s="28">
        <v>39</v>
      </c>
      <c r="AR58" s="196">
        <f t="shared" si="21"/>
        <v>0.7</v>
      </c>
      <c r="AS58" s="8">
        <v>70</v>
      </c>
      <c r="AT58" s="209">
        <f t="shared" si="22"/>
        <v>0.53</v>
      </c>
      <c r="AU58" s="106">
        <v>53</v>
      </c>
      <c r="AV58" s="92">
        <f>'Exp_3 (Ann)'!Y58</f>
        <v>54.086956521739133</v>
      </c>
      <c r="AW58" s="79">
        <f>'Exp_3 (Ann)'!Z58</f>
        <v>16.239438647592873</v>
      </c>
    </row>
    <row r="59" spans="1:49" x14ac:dyDescent="0.2">
      <c r="A59" s="181" t="str">
        <f>'Exp_3 (All)'!A59</f>
        <v>ParkRun_12_PckErr3</v>
      </c>
      <c r="B59" s="193">
        <f t="shared" si="0"/>
        <v>0.6</v>
      </c>
      <c r="C59" s="28">
        <v>60</v>
      </c>
      <c r="D59" s="196">
        <f t="shared" si="1"/>
        <v>0.33</v>
      </c>
      <c r="E59" s="9">
        <v>33</v>
      </c>
      <c r="F59" s="193">
        <f t="shared" si="2"/>
        <v>0.74</v>
      </c>
      <c r="G59" s="28">
        <v>74</v>
      </c>
      <c r="H59" s="196">
        <f t="shared" si="3"/>
        <v>0.75</v>
      </c>
      <c r="I59" s="8">
        <v>75</v>
      </c>
      <c r="J59" s="193">
        <f t="shared" si="4"/>
        <v>0.4</v>
      </c>
      <c r="K59" s="29">
        <v>40</v>
      </c>
      <c r="L59" s="196">
        <f t="shared" si="5"/>
        <v>0.7</v>
      </c>
      <c r="M59" s="8">
        <v>70</v>
      </c>
      <c r="N59" s="193">
        <f t="shared" si="6"/>
        <v>0.4</v>
      </c>
      <c r="O59" s="29">
        <v>40</v>
      </c>
      <c r="P59" s="196">
        <f t="shared" si="7"/>
        <v>0.62</v>
      </c>
      <c r="Q59" s="8">
        <v>62</v>
      </c>
      <c r="R59" s="193">
        <f t="shared" si="8"/>
        <v>0.8</v>
      </c>
      <c r="S59" s="28">
        <v>80</v>
      </c>
      <c r="T59" s="196">
        <f t="shared" si="9"/>
        <v>0.68</v>
      </c>
      <c r="U59" s="8">
        <v>68</v>
      </c>
      <c r="V59" s="193">
        <f t="shared" si="10"/>
        <v>0.78</v>
      </c>
      <c r="W59" s="28">
        <v>78</v>
      </c>
      <c r="X59" s="196">
        <f t="shared" si="11"/>
        <v>0.8</v>
      </c>
      <c r="Y59" s="8">
        <v>80</v>
      </c>
      <c r="Z59" s="193">
        <f t="shared" si="12"/>
        <v>0.69</v>
      </c>
      <c r="AA59" s="28">
        <v>69</v>
      </c>
      <c r="AB59" s="196">
        <f t="shared" si="13"/>
        <v>0.6</v>
      </c>
      <c r="AC59" s="8">
        <v>60</v>
      </c>
      <c r="AD59" s="193">
        <f t="shared" si="14"/>
        <v>0.51</v>
      </c>
      <c r="AE59" s="28">
        <v>51</v>
      </c>
      <c r="AF59" s="196">
        <f t="shared" si="15"/>
        <v>0.7</v>
      </c>
      <c r="AG59" s="8">
        <v>70</v>
      </c>
      <c r="AH59" s="193">
        <f t="shared" si="16"/>
        <v>0.87</v>
      </c>
      <c r="AI59" s="28">
        <v>87</v>
      </c>
      <c r="AJ59" s="196">
        <f t="shared" si="17"/>
        <v>0.4</v>
      </c>
      <c r="AK59" s="8">
        <v>40</v>
      </c>
      <c r="AL59" s="193">
        <f t="shared" si="18"/>
        <v>0.85</v>
      </c>
      <c r="AM59" s="28">
        <v>85</v>
      </c>
      <c r="AN59" s="196">
        <f t="shared" si="19"/>
        <v>0.81</v>
      </c>
      <c r="AO59" s="8">
        <v>81</v>
      </c>
      <c r="AP59" s="193">
        <f t="shared" si="20"/>
        <v>0.41</v>
      </c>
      <c r="AQ59" s="28">
        <v>41</v>
      </c>
      <c r="AR59" s="196">
        <f t="shared" si="21"/>
        <v>0.69</v>
      </c>
      <c r="AS59" s="8">
        <v>69</v>
      </c>
      <c r="AT59" s="209">
        <f t="shared" si="22"/>
        <v>0.38</v>
      </c>
      <c r="AU59" s="106">
        <v>38</v>
      </c>
      <c r="AV59" s="92">
        <f>'Exp_3 (Ann)'!Y59</f>
        <v>63.086956521739133</v>
      </c>
      <c r="AW59" s="79">
        <f>'Exp_3 (Ann)'!Z59</f>
        <v>17.063818829426154</v>
      </c>
    </row>
    <row r="60" spans="1:49" x14ac:dyDescent="0.2">
      <c r="A60" s="181" t="str">
        <f>'Exp_3 (All)'!A60</f>
        <v>ParkRun_14_PckErr1</v>
      </c>
      <c r="B60" s="193">
        <f t="shared" si="0"/>
        <v>0.4</v>
      </c>
      <c r="C60" s="28">
        <v>40</v>
      </c>
      <c r="D60" s="196">
        <f t="shared" si="1"/>
        <v>0.62</v>
      </c>
      <c r="E60" s="9">
        <v>62</v>
      </c>
      <c r="F60" s="193">
        <f t="shared" si="2"/>
        <v>0.75</v>
      </c>
      <c r="G60" s="28">
        <v>75</v>
      </c>
      <c r="H60" s="196">
        <f t="shared" si="3"/>
        <v>0.86</v>
      </c>
      <c r="I60" s="8">
        <v>86</v>
      </c>
      <c r="J60" s="193">
        <f t="shared" si="4"/>
        <v>0.8</v>
      </c>
      <c r="K60" s="29">
        <v>80</v>
      </c>
      <c r="L60" s="196">
        <f t="shared" si="5"/>
        <v>0.9</v>
      </c>
      <c r="M60" s="8">
        <v>90</v>
      </c>
      <c r="N60" s="193">
        <f t="shared" si="6"/>
        <v>0.49</v>
      </c>
      <c r="O60" s="29">
        <v>49</v>
      </c>
      <c r="P60" s="196">
        <f t="shared" si="7"/>
        <v>0.74</v>
      </c>
      <c r="Q60" s="8">
        <v>74</v>
      </c>
      <c r="R60" s="193">
        <f t="shared" si="8"/>
        <v>0.99</v>
      </c>
      <c r="S60" s="28">
        <v>99</v>
      </c>
      <c r="T60" s="196">
        <f t="shared" si="9"/>
        <v>0.7</v>
      </c>
      <c r="U60" s="8">
        <v>70</v>
      </c>
      <c r="V60" s="193">
        <f t="shared" si="10"/>
        <v>0.38</v>
      </c>
      <c r="W60" s="28">
        <v>38</v>
      </c>
      <c r="X60" s="196">
        <f t="shared" si="11"/>
        <v>1</v>
      </c>
      <c r="Y60" s="8">
        <v>100</v>
      </c>
      <c r="Z60" s="193">
        <f t="shared" si="12"/>
        <v>0.81</v>
      </c>
      <c r="AA60" s="28">
        <v>81</v>
      </c>
      <c r="AB60" s="196">
        <f t="shared" si="13"/>
        <v>0.79</v>
      </c>
      <c r="AC60" s="8">
        <v>79</v>
      </c>
      <c r="AD60" s="193">
        <f t="shared" si="14"/>
        <v>0.73</v>
      </c>
      <c r="AE60" s="28">
        <v>73</v>
      </c>
      <c r="AF60" s="196">
        <f t="shared" si="15"/>
        <v>0.69</v>
      </c>
      <c r="AG60" s="8">
        <v>69</v>
      </c>
      <c r="AH60" s="193">
        <f t="shared" si="16"/>
        <v>0.91</v>
      </c>
      <c r="AI60" s="28">
        <v>91</v>
      </c>
      <c r="AJ60" s="196">
        <f t="shared" si="17"/>
        <v>0.7</v>
      </c>
      <c r="AK60" s="8">
        <v>70</v>
      </c>
      <c r="AL60" s="193">
        <f t="shared" si="18"/>
        <v>0.9</v>
      </c>
      <c r="AM60" s="28">
        <v>90</v>
      </c>
      <c r="AN60" s="196">
        <f t="shared" si="19"/>
        <v>0.91</v>
      </c>
      <c r="AO60" s="8">
        <v>91</v>
      </c>
      <c r="AP60" s="193">
        <f t="shared" si="20"/>
        <v>0.69</v>
      </c>
      <c r="AQ60" s="28">
        <v>69</v>
      </c>
      <c r="AR60" s="196">
        <f t="shared" si="21"/>
        <v>0.8</v>
      </c>
      <c r="AS60" s="8">
        <v>80</v>
      </c>
      <c r="AT60" s="209">
        <f t="shared" si="22"/>
        <v>0.73</v>
      </c>
      <c r="AU60" s="106">
        <v>73</v>
      </c>
      <c r="AV60" s="92">
        <f>'Exp_3 (Ann)'!Y60</f>
        <v>75.173913043478265</v>
      </c>
      <c r="AW60" s="79">
        <f>'Exp_3 (Ann)'!Z60</f>
        <v>16.452831129441304</v>
      </c>
    </row>
    <row r="61" spans="1:49" x14ac:dyDescent="0.2">
      <c r="A61" s="181" t="str">
        <f>'Exp_3 (All)'!A61</f>
        <v>ParkRun_14_PckErr3</v>
      </c>
      <c r="B61" s="193">
        <f t="shared" si="0"/>
        <v>0.79</v>
      </c>
      <c r="C61" s="28">
        <v>79</v>
      </c>
      <c r="D61" s="196">
        <f t="shared" si="1"/>
        <v>0.82</v>
      </c>
      <c r="E61" s="9">
        <v>82</v>
      </c>
      <c r="F61" s="193">
        <f t="shared" si="2"/>
        <v>0.87</v>
      </c>
      <c r="G61" s="28">
        <v>87</v>
      </c>
      <c r="H61" s="196">
        <f t="shared" si="3"/>
        <v>0.84</v>
      </c>
      <c r="I61" s="8">
        <v>84</v>
      </c>
      <c r="J61" s="193">
        <f t="shared" si="4"/>
        <v>0.87</v>
      </c>
      <c r="K61" s="29">
        <v>87</v>
      </c>
      <c r="L61" s="196">
        <f t="shared" si="5"/>
        <v>1</v>
      </c>
      <c r="M61" s="8">
        <v>100</v>
      </c>
      <c r="N61" s="193">
        <f t="shared" si="6"/>
        <v>0.79</v>
      </c>
      <c r="O61" s="29">
        <v>79</v>
      </c>
      <c r="P61" s="196">
        <f t="shared" si="7"/>
        <v>0.9</v>
      </c>
      <c r="Q61" s="8">
        <v>90</v>
      </c>
      <c r="R61" s="193">
        <f t="shared" si="8"/>
        <v>0.89</v>
      </c>
      <c r="S61" s="28">
        <v>89</v>
      </c>
      <c r="T61" s="196">
        <f t="shared" si="9"/>
        <v>0.8</v>
      </c>
      <c r="U61" s="8">
        <v>80</v>
      </c>
      <c r="V61" s="193">
        <f t="shared" si="10"/>
        <v>0.76</v>
      </c>
      <c r="W61" s="28">
        <v>76</v>
      </c>
      <c r="X61" s="196">
        <f t="shared" si="11"/>
        <v>1</v>
      </c>
      <c r="Y61" s="8">
        <v>100</v>
      </c>
      <c r="Z61" s="193">
        <f t="shared" si="12"/>
        <v>0.77</v>
      </c>
      <c r="AA61" s="28">
        <v>77</v>
      </c>
      <c r="AB61" s="196">
        <f t="shared" si="13"/>
        <v>0.7</v>
      </c>
      <c r="AC61" s="8">
        <v>70</v>
      </c>
      <c r="AD61" s="193">
        <f t="shared" si="14"/>
        <v>0.78</v>
      </c>
      <c r="AE61" s="28">
        <v>78</v>
      </c>
      <c r="AF61" s="196">
        <f t="shared" si="15"/>
        <v>0.69</v>
      </c>
      <c r="AG61" s="8">
        <v>69</v>
      </c>
      <c r="AH61" s="193">
        <f t="shared" si="16"/>
        <v>0.89</v>
      </c>
      <c r="AI61" s="28">
        <v>89</v>
      </c>
      <c r="AJ61" s="196">
        <f t="shared" si="17"/>
        <v>0.9</v>
      </c>
      <c r="AK61" s="8">
        <v>90</v>
      </c>
      <c r="AL61" s="193">
        <f t="shared" si="18"/>
        <v>0.9</v>
      </c>
      <c r="AM61" s="28">
        <v>90</v>
      </c>
      <c r="AN61" s="196">
        <f t="shared" si="19"/>
        <v>1</v>
      </c>
      <c r="AO61" s="8">
        <v>100</v>
      </c>
      <c r="AP61" s="193">
        <f t="shared" si="20"/>
        <v>0.91</v>
      </c>
      <c r="AQ61" s="28">
        <v>91</v>
      </c>
      <c r="AR61" s="196">
        <f t="shared" si="21"/>
        <v>0.9</v>
      </c>
      <c r="AS61" s="8">
        <v>90</v>
      </c>
      <c r="AT61" s="209">
        <f t="shared" si="22"/>
        <v>0.87</v>
      </c>
      <c r="AU61" s="106">
        <v>87</v>
      </c>
      <c r="AV61" s="92">
        <f>'Exp_3 (Ann)'!Y61</f>
        <v>85.391304347826093</v>
      </c>
      <c r="AW61" s="79">
        <f>'Exp_3 (Ann)'!Z61</f>
        <v>8.6167866317849313</v>
      </c>
    </row>
    <row r="62" spans="1:49" x14ac:dyDescent="0.2">
      <c r="A62" s="181" t="str">
        <f>'Exp_3 (All)'!A62</f>
        <v>ParkRun_15_PckErr1</v>
      </c>
      <c r="B62" s="193">
        <f t="shared" si="0"/>
        <v>0.8</v>
      </c>
      <c r="C62" s="28">
        <v>80</v>
      </c>
      <c r="D62" s="196">
        <f t="shared" si="1"/>
        <v>0.76</v>
      </c>
      <c r="E62" s="9">
        <v>76</v>
      </c>
      <c r="F62" s="193">
        <f t="shared" si="2"/>
        <v>0.83</v>
      </c>
      <c r="G62" s="28">
        <v>83</v>
      </c>
      <c r="H62" s="196">
        <f t="shared" si="3"/>
        <v>1</v>
      </c>
      <c r="I62" s="8">
        <v>100</v>
      </c>
      <c r="J62" s="193">
        <f t="shared" si="4"/>
        <v>0.85</v>
      </c>
      <c r="K62" s="29">
        <v>85</v>
      </c>
      <c r="L62" s="196">
        <f t="shared" si="5"/>
        <v>1</v>
      </c>
      <c r="M62" s="8">
        <v>100</v>
      </c>
      <c r="N62" s="193">
        <f t="shared" si="6"/>
        <v>0.57999999999999996</v>
      </c>
      <c r="O62" s="29">
        <v>58</v>
      </c>
      <c r="P62" s="196">
        <f t="shared" si="7"/>
        <v>0.98</v>
      </c>
      <c r="Q62" s="8">
        <v>98</v>
      </c>
      <c r="R62" s="193">
        <f t="shared" si="8"/>
        <v>1</v>
      </c>
      <c r="S62" s="28">
        <v>100</v>
      </c>
      <c r="T62" s="196">
        <f t="shared" si="9"/>
        <v>0.89</v>
      </c>
      <c r="U62" s="8">
        <v>89</v>
      </c>
      <c r="V62" s="193">
        <f t="shared" si="10"/>
        <v>1</v>
      </c>
      <c r="W62" s="28">
        <v>100</v>
      </c>
      <c r="X62" s="196">
        <f t="shared" si="11"/>
        <v>1</v>
      </c>
      <c r="Y62" s="8">
        <v>100</v>
      </c>
      <c r="Z62" s="193">
        <f t="shared" si="12"/>
        <v>0.79</v>
      </c>
      <c r="AA62" s="28">
        <v>79</v>
      </c>
      <c r="AB62" s="196">
        <f t="shared" si="13"/>
        <v>0.9</v>
      </c>
      <c r="AC62" s="8">
        <v>90</v>
      </c>
      <c r="AD62" s="193">
        <f t="shared" si="14"/>
        <v>0.88</v>
      </c>
      <c r="AE62" s="28">
        <v>88</v>
      </c>
      <c r="AF62" s="196">
        <f t="shared" si="15"/>
        <v>0.8</v>
      </c>
      <c r="AG62" s="8">
        <v>80</v>
      </c>
      <c r="AH62" s="193">
        <f t="shared" si="16"/>
        <v>0.99</v>
      </c>
      <c r="AI62" s="28">
        <v>99</v>
      </c>
      <c r="AJ62" s="196">
        <f t="shared" si="17"/>
        <v>0.7</v>
      </c>
      <c r="AK62" s="8">
        <v>70</v>
      </c>
      <c r="AL62" s="193">
        <f t="shared" si="18"/>
        <v>0.99</v>
      </c>
      <c r="AM62" s="28">
        <v>99</v>
      </c>
      <c r="AN62" s="196">
        <f t="shared" si="19"/>
        <v>1</v>
      </c>
      <c r="AO62" s="8">
        <v>100</v>
      </c>
      <c r="AP62" s="193">
        <f t="shared" si="20"/>
        <v>0.89</v>
      </c>
      <c r="AQ62" s="28">
        <v>89</v>
      </c>
      <c r="AR62" s="196">
        <f t="shared" si="21"/>
        <v>1</v>
      </c>
      <c r="AS62" s="8">
        <v>100</v>
      </c>
      <c r="AT62" s="209">
        <f t="shared" si="22"/>
        <v>0.99</v>
      </c>
      <c r="AU62" s="106">
        <v>99</v>
      </c>
      <c r="AV62" s="92">
        <f>'Exp_3 (Ann)'!Y62</f>
        <v>89.652173913043484</v>
      </c>
      <c r="AW62" s="79">
        <f>'Exp_3 (Ann)'!Z62</f>
        <v>11.72646073727811</v>
      </c>
    </row>
    <row r="63" spans="1:49" x14ac:dyDescent="0.2">
      <c r="A63" s="181" t="str">
        <f>'Exp_3 (All)'!A63</f>
        <v>ParkRun_15_PckErr3</v>
      </c>
      <c r="B63" s="193">
        <f t="shared" si="0"/>
        <v>0.8</v>
      </c>
      <c r="C63" s="28">
        <v>80</v>
      </c>
      <c r="D63" s="196">
        <f t="shared" si="1"/>
        <v>0.94</v>
      </c>
      <c r="E63" s="9">
        <v>94</v>
      </c>
      <c r="F63" s="193">
        <f t="shared" si="2"/>
        <v>0.86</v>
      </c>
      <c r="G63" s="28">
        <v>86</v>
      </c>
      <c r="H63" s="196">
        <f t="shared" si="3"/>
        <v>1</v>
      </c>
      <c r="I63" s="8">
        <v>100</v>
      </c>
      <c r="J63" s="193">
        <f t="shared" si="4"/>
        <v>0.99</v>
      </c>
      <c r="K63" s="29">
        <v>99</v>
      </c>
      <c r="L63" s="196">
        <f t="shared" si="5"/>
        <v>1</v>
      </c>
      <c r="M63" s="8">
        <v>100</v>
      </c>
      <c r="N63" s="193">
        <f t="shared" si="6"/>
        <v>0.88</v>
      </c>
      <c r="O63" s="29">
        <v>88</v>
      </c>
      <c r="P63" s="196">
        <f t="shared" si="7"/>
        <v>0.92</v>
      </c>
      <c r="Q63" s="8">
        <v>92</v>
      </c>
      <c r="R63" s="193">
        <f t="shared" si="8"/>
        <v>1</v>
      </c>
      <c r="S63" s="28">
        <v>100</v>
      </c>
      <c r="T63" s="196">
        <f t="shared" si="9"/>
        <v>1</v>
      </c>
      <c r="U63" s="8">
        <v>100</v>
      </c>
      <c r="V63" s="193">
        <f t="shared" si="10"/>
        <v>1</v>
      </c>
      <c r="W63" s="28">
        <v>100</v>
      </c>
      <c r="X63" s="196">
        <f t="shared" si="11"/>
        <v>1</v>
      </c>
      <c r="Y63" s="8">
        <v>100</v>
      </c>
      <c r="Z63" s="193">
        <f t="shared" si="12"/>
        <v>0.82</v>
      </c>
      <c r="AA63" s="28">
        <v>82</v>
      </c>
      <c r="AB63" s="196">
        <f t="shared" si="13"/>
        <v>0.9</v>
      </c>
      <c r="AC63" s="8">
        <v>90</v>
      </c>
      <c r="AD63" s="193">
        <f t="shared" si="14"/>
        <v>0.71</v>
      </c>
      <c r="AE63" s="28">
        <v>71</v>
      </c>
      <c r="AF63" s="196">
        <f t="shared" si="15"/>
        <v>0.89</v>
      </c>
      <c r="AG63" s="8">
        <v>89</v>
      </c>
      <c r="AH63" s="193">
        <f t="shared" si="16"/>
        <v>1</v>
      </c>
      <c r="AI63" s="28">
        <v>100</v>
      </c>
      <c r="AJ63" s="196">
        <f t="shared" si="17"/>
        <v>0.9</v>
      </c>
      <c r="AK63" s="8">
        <v>90</v>
      </c>
      <c r="AL63" s="193">
        <f t="shared" si="18"/>
        <v>0.97</v>
      </c>
      <c r="AM63" s="28">
        <v>97</v>
      </c>
      <c r="AN63" s="196">
        <f t="shared" si="19"/>
        <v>0.99</v>
      </c>
      <c r="AO63" s="8">
        <v>99</v>
      </c>
      <c r="AP63" s="193">
        <f t="shared" si="20"/>
        <v>1</v>
      </c>
      <c r="AQ63" s="28">
        <v>100</v>
      </c>
      <c r="AR63" s="196">
        <f t="shared" si="21"/>
        <v>1</v>
      </c>
      <c r="AS63" s="8">
        <v>100</v>
      </c>
      <c r="AT63" s="209">
        <f t="shared" si="22"/>
        <v>0.99</v>
      </c>
      <c r="AU63" s="106">
        <v>99</v>
      </c>
      <c r="AV63" s="92">
        <f>'Exp_3 (Ann)'!Y63</f>
        <v>93.739130434782609</v>
      </c>
      <c r="AW63" s="79">
        <f>'Exp_3 (Ann)'!Z63</f>
        <v>8.0803768549849888</v>
      </c>
    </row>
    <row r="64" spans="1:49" x14ac:dyDescent="0.2">
      <c r="A64" s="181" t="str">
        <f>'Exp_3 (All)'!A64</f>
        <v>RomeoJ_0</v>
      </c>
      <c r="B64" s="193">
        <f t="shared" si="0"/>
        <v>0</v>
      </c>
      <c r="C64" s="28">
        <v>0</v>
      </c>
      <c r="D64" s="196">
        <f t="shared" si="1"/>
        <v>0</v>
      </c>
      <c r="E64" s="9">
        <v>0</v>
      </c>
      <c r="F64" s="193">
        <f t="shared" si="2"/>
        <v>0</v>
      </c>
      <c r="G64" s="28">
        <v>0</v>
      </c>
      <c r="H64" s="196">
        <f t="shared" si="3"/>
        <v>0</v>
      </c>
      <c r="I64" s="8">
        <v>0</v>
      </c>
      <c r="J64" s="193">
        <f t="shared" si="4"/>
        <v>0</v>
      </c>
      <c r="K64" s="29">
        <v>0</v>
      </c>
      <c r="L64" s="196">
        <f t="shared" si="5"/>
        <v>0</v>
      </c>
      <c r="M64" s="8">
        <v>0</v>
      </c>
      <c r="N64" s="193">
        <f t="shared" si="6"/>
        <v>0</v>
      </c>
      <c r="O64" s="29">
        <v>0</v>
      </c>
      <c r="P64" s="196">
        <f t="shared" si="7"/>
        <v>0</v>
      </c>
      <c r="Q64" s="8">
        <v>0</v>
      </c>
      <c r="R64" s="193">
        <f t="shared" si="8"/>
        <v>0</v>
      </c>
      <c r="S64" s="28">
        <v>0</v>
      </c>
      <c r="T64" s="196">
        <f t="shared" si="9"/>
        <v>0</v>
      </c>
      <c r="U64" s="8">
        <v>0</v>
      </c>
      <c r="V64" s="193">
        <f t="shared" si="10"/>
        <v>0</v>
      </c>
      <c r="W64" s="28">
        <v>0</v>
      </c>
      <c r="X64" s="196">
        <f t="shared" si="11"/>
        <v>0</v>
      </c>
      <c r="Y64" s="8">
        <v>0</v>
      </c>
      <c r="Z64" s="193">
        <f t="shared" si="12"/>
        <v>0</v>
      </c>
      <c r="AA64" s="28">
        <v>0</v>
      </c>
      <c r="AB64" s="196">
        <f t="shared" si="13"/>
        <v>0</v>
      </c>
      <c r="AC64" s="8">
        <v>0</v>
      </c>
      <c r="AD64" s="193">
        <f t="shared" si="14"/>
        <v>0</v>
      </c>
      <c r="AE64" s="28">
        <v>0</v>
      </c>
      <c r="AF64" s="196">
        <f t="shared" si="15"/>
        <v>0</v>
      </c>
      <c r="AG64" s="8">
        <v>0</v>
      </c>
      <c r="AH64" s="193">
        <f t="shared" si="16"/>
        <v>0</v>
      </c>
      <c r="AI64" s="28">
        <v>0</v>
      </c>
      <c r="AJ64" s="196">
        <f t="shared" si="17"/>
        <v>0</v>
      </c>
      <c r="AK64" s="8">
        <v>0</v>
      </c>
      <c r="AL64" s="193">
        <f t="shared" si="18"/>
        <v>0</v>
      </c>
      <c r="AM64" s="28">
        <v>0</v>
      </c>
      <c r="AN64" s="196">
        <f t="shared" si="19"/>
        <v>0</v>
      </c>
      <c r="AO64" s="8">
        <v>0</v>
      </c>
      <c r="AP64" s="193">
        <f t="shared" si="20"/>
        <v>0</v>
      </c>
      <c r="AQ64" s="28">
        <v>0</v>
      </c>
      <c r="AR64" s="196">
        <f t="shared" si="21"/>
        <v>0</v>
      </c>
      <c r="AS64" s="8">
        <v>0</v>
      </c>
      <c r="AT64" s="209">
        <f t="shared" si="22"/>
        <v>0</v>
      </c>
      <c r="AU64" s="106">
        <v>0</v>
      </c>
      <c r="AV64" s="92">
        <f>'Exp_3 (Ann)'!Y64</f>
        <v>0</v>
      </c>
      <c r="AW64" s="79">
        <f>'Exp_3 (Ann)'!Z64</f>
        <v>0</v>
      </c>
    </row>
    <row r="65" spans="1:49" x14ac:dyDescent="0.2">
      <c r="A65" s="181" t="str">
        <f>'Exp_3 (All)'!A65</f>
        <v>RomeoJ_3</v>
      </c>
      <c r="B65" s="193">
        <f t="shared" si="0"/>
        <v>0</v>
      </c>
      <c r="C65" s="28">
        <v>0</v>
      </c>
      <c r="D65" s="196">
        <f t="shared" si="1"/>
        <v>0.03</v>
      </c>
      <c r="E65" s="9">
        <v>3</v>
      </c>
      <c r="F65" s="193">
        <f t="shared" si="2"/>
        <v>0</v>
      </c>
      <c r="G65" s="28">
        <v>0</v>
      </c>
      <c r="H65" s="196">
        <f t="shared" si="3"/>
        <v>0</v>
      </c>
      <c r="I65" s="8">
        <v>0</v>
      </c>
      <c r="J65" s="193">
        <f t="shared" si="4"/>
        <v>0.24</v>
      </c>
      <c r="K65" s="29">
        <v>24</v>
      </c>
      <c r="L65" s="196">
        <f t="shared" si="5"/>
        <v>0</v>
      </c>
      <c r="M65" s="8">
        <v>0</v>
      </c>
      <c r="N65" s="193">
        <f t="shared" si="6"/>
        <v>0</v>
      </c>
      <c r="O65" s="29">
        <v>0</v>
      </c>
      <c r="P65" s="196">
        <f t="shared" si="7"/>
        <v>0</v>
      </c>
      <c r="Q65" s="8">
        <v>0</v>
      </c>
      <c r="R65" s="193">
        <f t="shared" si="8"/>
        <v>0.56999999999999995</v>
      </c>
      <c r="S65" s="28">
        <v>57</v>
      </c>
      <c r="T65" s="196">
        <f t="shared" si="9"/>
        <v>0.39</v>
      </c>
      <c r="U65" s="8">
        <v>39</v>
      </c>
      <c r="V65" s="193">
        <f t="shared" si="10"/>
        <v>0.1</v>
      </c>
      <c r="W65" s="28">
        <v>10</v>
      </c>
      <c r="X65" s="196">
        <f t="shared" si="11"/>
        <v>0</v>
      </c>
      <c r="Y65" s="8">
        <v>0</v>
      </c>
      <c r="Z65" s="193">
        <f t="shared" si="12"/>
        <v>0.26</v>
      </c>
      <c r="AA65" s="28">
        <v>26</v>
      </c>
      <c r="AB65" s="196">
        <f t="shared" si="13"/>
        <v>0</v>
      </c>
      <c r="AC65" s="8">
        <v>0</v>
      </c>
      <c r="AD65" s="193">
        <f t="shared" si="14"/>
        <v>0.16</v>
      </c>
      <c r="AE65" s="28">
        <v>16</v>
      </c>
      <c r="AF65" s="196">
        <f t="shared" si="15"/>
        <v>0.47</v>
      </c>
      <c r="AG65" s="8">
        <v>47</v>
      </c>
      <c r="AH65" s="193">
        <f t="shared" si="16"/>
        <v>0</v>
      </c>
      <c r="AI65" s="28">
        <v>0</v>
      </c>
      <c r="AJ65" s="196">
        <f t="shared" si="17"/>
        <v>0.1</v>
      </c>
      <c r="AK65" s="8">
        <v>10</v>
      </c>
      <c r="AL65" s="193">
        <f t="shared" si="18"/>
        <v>0</v>
      </c>
      <c r="AM65" s="28">
        <v>0</v>
      </c>
      <c r="AN65" s="196">
        <f t="shared" si="19"/>
        <v>0.61</v>
      </c>
      <c r="AO65" s="8">
        <v>61</v>
      </c>
      <c r="AP65" s="193">
        <f t="shared" si="20"/>
        <v>0</v>
      </c>
      <c r="AQ65" s="28">
        <v>0</v>
      </c>
      <c r="AR65" s="196">
        <f t="shared" si="21"/>
        <v>0</v>
      </c>
      <c r="AS65" s="8">
        <v>0</v>
      </c>
      <c r="AT65" s="209">
        <f t="shared" si="22"/>
        <v>0</v>
      </c>
      <c r="AU65" s="106">
        <v>0</v>
      </c>
      <c r="AV65" s="92">
        <f>'Exp_3 (Ann)'!Y65</f>
        <v>12.739130434782609</v>
      </c>
      <c r="AW65" s="79">
        <f>'Exp_3 (Ann)'!Z65</f>
        <v>19.868241884301757</v>
      </c>
    </row>
    <row r="66" spans="1:49" x14ac:dyDescent="0.2">
      <c r="A66" s="181" t="str">
        <f>'Exp_3 (All)'!A66</f>
        <v>RomeoJ_12</v>
      </c>
      <c r="B66" s="193">
        <f t="shared" si="0"/>
        <v>0.19</v>
      </c>
      <c r="C66" s="28">
        <v>19</v>
      </c>
      <c r="D66" s="196">
        <f t="shared" si="1"/>
        <v>0.39</v>
      </c>
      <c r="E66" s="9">
        <v>39</v>
      </c>
      <c r="F66" s="193">
        <f t="shared" si="2"/>
        <v>0.47</v>
      </c>
      <c r="G66" s="28">
        <v>47</v>
      </c>
      <c r="H66" s="196">
        <f t="shared" si="3"/>
        <v>0.51</v>
      </c>
      <c r="I66" s="8">
        <v>51</v>
      </c>
      <c r="J66" s="193">
        <f t="shared" si="4"/>
        <v>0.69</v>
      </c>
      <c r="K66" s="29">
        <v>69</v>
      </c>
      <c r="L66" s="196">
        <f t="shared" si="5"/>
        <v>0.5</v>
      </c>
      <c r="M66" s="8">
        <v>50</v>
      </c>
      <c r="N66" s="193">
        <f t="shared" si="6"/>
        <v>0.3</v>
      </c>
      <c r="O66" s="29">
        <v>30</v>
      </c>
      <c r="P66" s="196">
        <f t="shared" si="7"/>
        <v>0.15</v>
      </c>
      <c r="Q66" s="8">
        <v>15</v>
      </c>
      <c r="R66" s="193">
        <f t="shared" si="8"/>
        <v>0.7</v>
      </c>
      <c r="S66" s="28">
        <v>70</v>
      </c>
      <c r="T66" s="196">
        <f t="shared" si="9"/>
        <v>0.42</v>
      </c>
      <c r="U66" s="8">
        <v>42</v>
      </c>
      <c r="V66" s="193">
        <f t="shared" si="10"/>
        <v>0.26</v>
      </c>
      <c r="W66" s="28">
        <v>26</v>
      </c>
      <c r="X66" s="196">
        <f t="shared" si="11"/>
        <v>0.4</v>
      </c>
      <c r="Y66" s="8">
        <v>40</v>
      </c>
      <c r="Z66" s="193">
        <f t="shared" si="12"/>
        <v>0.43</v>
      </c>
      <c r="AA66" s="28">
        <v>43</v>
      </c>
      <c r="AB66" s="196">
        <f t="shared" si="13"/>
        <v>0.3</v>
      </c>
      <c r="AC66" s="8">
        <v>30</v>
      </c>
      <c r="AD66" s="193">
        <f t="shared" si="14"/>
        <v>0.3</v>
      </c>
      <c r="AE66" s="28">
        <v>30</v>
      </c>
      <c r="AF66" s="196">
        <f t="shared" si="15"/>
        <v>0.5</v>
      </c>
      <c r="AG66" s="8">
        <v>50</v>
      </c>
      <c r="AH66" s="193">
        <f t="shared" si="16"/>
        <v>0.72</v>
      </c>
      <c r="AI66" s="28">
        <v>72</v>
      </c>
      <c r="AJ66" s="196">
        <f t="shared" si="17"/>
        <v>0.2</v>
      </c>
      <c r="AK66" s="8">
        <v>20</v>
      </c>
      <c r="AL66" s="193">
        <f t="shared" si="18"/>
        <v>0.69</v>
      </c>
      <c r="AM66" s="28">
        <v>69</v>
      </c>
      <c r="AN66" s="196">
        <f t="shared" si="19"/>
        <v>0.84</v>
      </c>
      <c r="AO66" s="8">
        <v>84</v>
      </c>
      <c r="AP66" s="193">
        <f t="shared" si="20"/>
        <v>0.69</v>
      </c>
      <c r="AQ66" s="28">
        <v>69</v>
      </c>
      <c r="AR66" s="196">
        <f t="shared" si="21"/>
        <v>0.5</v>
      </c>
      <c r="AS66" s="8">
        <v>50</v>
      </c>
      <c r="AT66" s="209">
        <f t="shared" si="22"/>
        <v>0.33</v>
      </c>
      <c r="AU66" s="106">
        <v>33</v>
      </c>
      <c r="AV66" s="92">
        <f>'Exp_3 (Ann)'!Y66</f>
        <v>45.565217391304351</v>
      </c>
      <c r="AW66" s="79">
        <f>'Exp_3 (Ann)'!Z66</f>
        <v>19.265669152799706</v>
      </c>
    </row>
    <row r="67" spans="1:49" x14ac:dyDescent="0.2">
      <c r="A67" s="181" t="str">
        <f>'Exp_3 (All)'!A67</f>
        <v>RomeoJ_0_PckErr3</v>
      </c>
      <c r="B67" s="193">
        <f t="shared" si="0"/>
        <v>0.1</v>
      </c>
      <c r="C67" s="28">
        <v>10</v>
      </c>
      <c r="D67" s="196">
        <f t="shared" si="1"/>
        <v>0.65</v>
      </c>
      <c r="E67" s="9">
        <v>65</v>
      </c>
      <c r="F67" s="193">
        <f t="shared" si="2"/>
        <v>0.5</v>
      </c>
      <c r="G67" s="28">
        <v>50</v>
      </c>
      <c r="H67" s="196">
        <f t="shared" si="3"/>
        <v>0.38</v>
      </c>
      <c r="I67" s="8">
        <v>38</v>
      </c>
      <c r="J67" s="193">
        <f t="shared" si="4"/>
        <v>0.8</v>
      </c>
      <c r="K67" s="29">
        <v>80</v>
      </c>
      <c r="L67" s="196">
        <f t="shared" si="5"/>
        <v>1</v>
      </c>
      <c r="M67" s="8">
        <v>100</v>
      </c>
      <c r="N67" s="193">
        <f t="shared" si="6"/>
        <v>0</v>
      </c>
      <c r="O67" s="29">
        <v>0</v>
      </c>
      <c r="P67" s="196">
        <f t="shared" si="7"/>
        <v>0.54</v>
      </c>
      <c r="Q67" s="8">
        <v>54</v>
      </c>
      <c r="R67" s="193">
        <f t="shared" si="8"/>
        <v>0.72</v>
      </c>
      <c r="S67" s="28">
        <v>72</v>
      </c>
      <c r="T67" s="196">
        <f t="shared" si="9"/>
        <v>0.3</v>
      </c>
      <c r="U67" s="8">
        <v>30</v>
      </c>
      <c r="V67" s="193">
        <f t="shared" si="10"/>
        <v>0.18</v>
      </c>
      <c r="W67" s="28">
        <v>18</v>
      </c>
      <c r="X67" s="196">
        <f t="shared" si="11"/>
        <v>0.4</v>
      </c>
      <c r="Y67" s="8">
        <v>40</v>
      </c>
      <c r="Z67" s="193">
        <f t="shared" si="12"/>
        <v>0.27</v>
      </c>
      <c r="AA67" s="28">
        <v>27</v>
      </c>
      <c r="AB67" s="196">
        <f t="shared" si="13"/>
        <v>0.19</v>
      </c>
      <c r="AC67" s="8">
        <v>19</v>
      </c>
      <c r="AD67" s="193">
        <f t="shared" si="14"/>
        <v>0.27</v>
      </c>
      <c r="AE67" s="28">
        <v>27</v>
      </c>
      <c r="AF67" s="196">
        <f t="shared" si="15"/>
        <v>0.62</v>
      </c>
      <c r="AG67" s="8">
        <v>62</v>
      </c>
      <c r="AH67" s="193">
        <f t="shared" si="16"/>
        <v>0.37</v>
      </c>
      <c r="AI67" s="28">
        <v>37</v>
      </c>
      <c r="AJ67" s="196">
        <f t="shared" si="17"/>
        <v>0.19</v>
      </c>
      <c r="AK67" s="8">
        <v>19</v>
      </c>
      <c r="AL67" s="193">
        <f t="shared" si="18"/>
        <v>0.56999999999999995</v>
      </c>
      <c r="AM67" s="28">
        <v>57</v>
      </c>
      <c r="AN67" s="196">
        <f t="shared" si="19"/>
        <v>0.77</v>
      </c>
      <c r="AO67" s="8">
        <v>77</v>
      </c>
      <c r="AP67" s="193">
        <f t="shared" si="20"/>
        <v>0.28999999999999998</v>
      </c>
      <c r="AQ67" s="28">
        <v>29</v>
      </c>
      <c r="AR67" s="196">
        <f t="shared" si="21"/>
        <v>0.4</v>
      </c>
      <c r="AS67" s="8">
        <v>40</v>
      </c>
      <c r="AT67" s="209">
        <f t="shared" si="22"/>
        <v>0.6</v>
      </c>
      <c r="AU67" s="106">
        <v>60</v>
      </c>
      <c r="AV67" s="92">
        <f>'Exp_3 (Ann)'!Y67</f>
        <v>43.956521739130437</v>
      </c>
      <c r="AW67" s="79">
        <f>'Exp_3 (Ann)'!Z67</f>
        <v>25.013593142474218</v>
      </c>
    </row>
    <row r="68" spans="1:49" x14ac:dyDescent="0.2">
      <c r="A68" s="181" t="str">
        <f>'Exp_3 (All)'!A68</f>
        <v>RomeoJ_2_PckErr1</v>
      </c>
      <c r="B68" s="193">
        <f t="shared" si="0"/>
        <v>0.1</v>
      </c>
      <c r="C68" s="28">
        <v>10</v>
      </c>
      <c r="D68" s="196">
        <f t="shared" si="1"/>
        <v>0.08</v>
      </c>
      <c r="E68" s="9">
        <v>8</v>
      </c>
      <c r="F68" s="193">
        <f t="shared" si="2"/>
        <v>0</v>
      </c>
      <c r="G68" s="28">
        <v>0</v>
      </c>
      <c r="H68" s="196">
        <f t="shared" si="3"/>
        <v>0.11</v>
      </c>
      <c r="I68" s="8">
        <v>11</v>
      </c>
      <c r="J68" s="193">
        <f t="shared" si="4"/>
        <v>0</v>
      </c>
      <c r="K68" s="29">
        <v>0</v>
      </c>
      <c r="L68" s="196">
        <f t="shared" si="5"/>
        <v>0.2</v>
      </c>
      <c r="M68" s="8">
        <v>20</v>
      </c>
      <c r="N68" s="193">
        <f t="shared" si="6"/>
        <v>0</v>
      </c>
      <c r="O68" s="29">
        <v>0</v>
      </c>
      <c r="P68" s="196">
        <f t="shared" si="7"/>
        <v>0.15</v>
      </c>
      <c r="Q68" s="8">
        <v>15</v>
      </c>
      <c r="R68" s="193">
        <f t="shared" si="8"/>
        <v>0.46</v>
      </c>
      <c r="S68" s="28">
        <v>46</v>
      </c>
      <c r="T68" s="196">
        <f t="shared" si="9"/>
        <v>0.2</v>
      </c>
      <c r="U68" s="8">
        <v>20</v>
      </c>
      <c r="V68" s="193">
        <f t="shared" si="10"/>
        <v>0.1</v>
      </c>
      <c r="W68" s="28">
        <v>10</v>
      </c>
      <c r="X68" s="196">
        <f t="shared" si="11"/>
        <v>0.09</v>
      </c>
      <c r="Y68" s="8">
        <v>9</v>
      </c>
      <c r="Z68" s="193">
        <f t="shared" si="12"/>
        <v>0.2</v>
      </c>
      <c r="AA68" s="28">
        <v>20</v>
      </c>
      <c r="AB68" s="196">
        <f t="shared" si="13"/>
        <v>0</v>
      </c>
      <c r="AC68" s="8">
        <v>0</v>
      </c>
      <c r="AD68" s="193">
        <f t="shared" si="14"/>
        <v>0.04</v>
      </c>
      <c r="AE68" s="28">
        <v>4</v>
      </c>
      <c r="AF68" s="196">
        <f t="shared" si="15"/>
        <v>7.0000000000000007E-2</v>
      </c>
      <c r="AG68" s="8">
        <v>7</v>
      </c>
      <c r="AH68" s="193">
        <f t="shared" si="16"/>
        <v>0.19</v>
      </c>
      <c r="AI68" s="28">
        <v>19</v>
      </c>
      <c r="AJ68" s="196">
        <f t="shared" si="17"/>
        <v>0.1</v>
      </c>
      <c r="AK68" s="8">
        <v>10</v>
      </c>
      <c r="AL68" s="193">
        <f t="shared" si="18"/>
        <v>0</v>
      </c>
      <c r="AM68" s="28">
        <v>0</v>
      </c>
      <c r="AN68" s="196">
        <f t="shared" si="19"/>
        <v>0.11</v>
      </c>
      <c r="AO68" s="8">
        <v>11</v>
      </c>
      <c r="AP68" s="193">
        <f t="shared" si="20"/>
        <v>0.09</v>
      </c>
      <c r="AQ68" s="28">
        <v>9</v>
      </c>
      <c r="AR68" s="196">
        <f t="shared" si="21"/>
        <v>0</v>
      </c>
      <c r="AS68" s="8">
        <v>0</v>
      </c>
      <c r="AT68" s="209">
        <f t="shared" si="22"/>
        <v>0.25</v>
      </c>
      <c r="AU68" s="106">
        <v>25</v>
      </c>
      <c r="AV68" s="92">
        <f>'Exp_3 (Ann)'!Y68</f>
        <v>11.043478260869565</v>
      </c>
      <c r="AW68" s="79">
        <f>'Exp_3 (Ann)'!Z68</f>
        <v>10.776566584575008</v>
      </c>
    </row>
    <row r="69" spans="1:49" x14ac:dyDescent="0.2">
      <c r="A69" s="181" t="str">
        <f>'Exp_3 (All)'!A69</f>
        <v>RomeoJ_2_PckErr3</v>
      </c>
      <c r="B69" s="193">
        <f t="shared" ref="B69:B132" si="23">((C69-0)/(100-0))</f>
        <v>0.2</v>
      </c>
      <c r="C69" s="28">
        <v>20</v>
      </c>
      <c r="D69" s="196">
        <f t="shared" ref="D69:D132" si="24">((E69-0)/(100-0))</f>
        <v>0.8</v>
      </c>
      <c r="E69" s="9">
        <v>80</v>
      </c>
      <c r="F69" s="193">
        <f t="shared" ref="F69:F132" si="25">((G69-0)/(100-0))</f>
        <v>0.4</v>
      </c>
      <c r="G69" s="28">
        <v>40</v>
      </c>
      <c r="H69" s="196">
        <f t="shared" ref="H69:H132" si="26">((I69-0)/(100-0))</f>
        <v>0.59</v>
      </c>
      <c r="I69" s="8">
        <v>59</v>
      </c>
      <c r="J69" s="193">
        <f t="shared" ref="J69:J132" si="27">((K69-0)/(100-0))</f>
        <v>0.9</v>
      </c>
      <c r="K69" s="29">
        <v>90</v>
      </c>
      <c r="L69" s="196">
        <f t="shared" ref="L69:L132" si="28">((M69-0)/(100-0))</f>
        <v>1</v>
      </c>
      <c r="M69" s="8">
        <v>100</v>
      </c>
      <c r="N69" s="193">
        <f t="shared" ref="N69:N132" si="29">((O69-0)/(100-0))</f>
        <v>0.28000000000000003</v>
      </c>
      <c r="O69" s="29">
        <v>28</v>
      </c>
      <c r="P69" s="196">
        <f t="shared" ref="P69:P132" si="30">((Q69-0)/(100-0))</f>
        <v>0.69</v>
      </c>
      <c r="Q69" s="8">
        <v>69</v>
      </c>
      <c r="R69" s="193">
        <f t="shared" ref="R69:R132" si="31">((S69-0)/(100-0))</f>
        <v>0.9</v>
      </c>
      <c r="S69" s="28">
        <v>90</v>
      </c>
      <c r="T69" s="196">
        <f t="shared" ref="T69:T132" si="32">((U69-0)/(100-0))</f>
        <v>0.28000000000000003</v>
      </c>
      <c r="U69" s="8">
        <v>28</v>
      </c>
      <c r="V69" s="193">
        <f t="shared" ref="V69:V132" si="33">((W69-0)/(100-0))</f>
        <v>0.1</v>
      </c>
      <c r="W69" s="28">
        <v>10</v>
      </c>
      <c r="X69" s="196">
        <f t="shared" ref="X69:X132" si="34">((Y69-0)/(100-0))</f>
        <v>0.5</v>
      </c>
      <c r="Y69" s="8">
        <v>50</v>
      </c>
      <c r="Z69" s="193">
        <f t="shared" ref="Z69:Z132" si="35">((AA69-0)/(100-0))</f>
        <v>0.56000000000000005</v>
      </c>
      <c r="AA69" s="28">
        <v>56</v>
      </c>
      <c r="AB69" s="196">
        <f t="shared" ref="AB69:AB132" si="36">((AC69-0)/(100-0))</f>
        <v>0.3</v>
      </c>
      <c r="AC69" s="8">
        <v>30</v>
      </c>
      <c r="AD69" s="193">
        <f t="shared" ref="AD69:AD132" si="37">((AE69-0)/(100-0))</f>
        <v>0.38</v>
      </c>
      <c r="AE69" s="28">
        <v>38</v>
      </c>
      <c r="AF69" s="196">
        <f t="shared" ref="AF69:AF132" si="38">((AG69-0)/(100-0))</f>
        <v>0.59</v>
      </c>
      <c r="AG69" s="8">
        <v>59</v>
      </c>
      <c r="AH69" s="193">
        <f t="shared" ref="AH69:AH132" si="39">((AI69-0)/(100-0))</f>
        <v>0.51</v>
      </c>
      <c r="AI69" s="28">
        <v>51</v>
      </c>
      <c r="AJ69" s="196">
        <f t="shared" ref="AJ69:AJ132" si="40">((AK69-0)/(100-0))</f>
        <v>0.3</v>
      </c>
      <c r="AK69" s="8">
        <v>30</v>
      </c>
      <c r="AL69" s="193">
        <f t="shared" ref="AL69:AL132" si="41">((AM69-0)/(100-0))</f>
        <v>0.68</v>
      </c>
      <c r="AM69" s="28">
        <v>68</v>
      </c>
      <c r="AN69" s="196">
        <f t="shared" ref="AN69:AN132" si="42">((AO69-0)/(100-0))</f>
        <v>0.69</v>
      </c>
      <c r="AO69" s="8">
        <v>69</v>
      </c>
      <c r="AP69" s="193">
        <f t="shared" ref="AP69:AP132" si="43">((AQ69-0)/(100-0))</f>
        <v>0.3</v>
      </c>
      <c r="AQ69" s="28">
        <v>30</v>
      </c>
      <c r="AR69" s="196">
        <f t="shared" ref="AR69:AR132" si="44">((AS69-0)/(100-0))</f>
        <v>0.28999999999999998</v>
      </c>
      <c r="AS69" s="8">
        <v>29</v>
      </c>
      <c r="AT69" s="209">
        <f t="shared" ref="AT69:AT132" si="45">((AU69-0)/(100-0))</f>
        <v>0.52</v>
      </c>
      <c r="AU69" s="106">
        <v>52</v>
      </c>
      <c r="AV69" s="92">
        <f>'Exp_3 (Ann)'!Y69</f>
        <v>51.130434782608695</v>
      </c>
      <c r="AW69" s="79">
        <f>'Exp_3 (Ann)'!Z69</f>
        <v>24.469469563344902</v>
      </c>
    </row>
    <row r="70" spans="1:49" x14ac:dyDescent="0.2">
      <c r="A70" s="181" t="str">
        <f>'Exp_3 (All)'!A70</f>
        <v>RomeoJ_3_PckErr1</v>
      </c>
      <c r="B70" s="193">
        <f t="shared" si="23"/>
        <v>0.19</v>
      </c>
      <c r="C70" s="28">
        <v>19</v>
      </c>
      <c r="D70" s="196">
        <f t="shared" si="24"/>
        <v>0.5</v>
      </c>
      <c r="E70" s="9">
        <v>50</v>
      </c>
      <c r="F70" s="193">
        <f t="shared" si="25"/>
        <v>0.09</v>
      </c>
      <c r="G70" s="28">
        <v>9</v>
      </c>
      <c r="H70" s="196">
        <f t="shared" si="26"/>
        <v>0.14000000000000001</v>
      </c>
      <c r="I70" s="8">
        <v>14</v>
      </c>
      <c r="J70" s="193">
        <f t="shared" si="27"/>
        <v>0.6</v>
      </c>
      <c r="K70" s="29">
        <v>60</v>
      </c>
      <c r="L70" s="196">
        <f t="shared" si="28"/>
        <v>0.09</v>
      </c>
      <c r="M70" s="8">
        <v>9</v>
      </c>
      <c r="N70" s="193">
        <f t="shared" si="29"/>
        <v>7.0000000000000007E-2</v>
      </c>
      <c r="O70" s="29">
        <v>7</v>
      </c>
      <c r="P70" s="196">
        <f t="shared" si="30"/>
        <v>0.57999999999999996</v>
      </c>
      <c r="Q70" s="8">
        <v>58</v>
      </c>
      <c r="R70" s="193">
        <f t="shared" si="31"/>
        <v>0.55000000000000004</v>
      </c>
      <c r="S70" s="28">
        <v>55</v>
      </c>
      <c r="T70" s="196">
        <f t="shared" si="32"/>
        <v>0.4</v>
      </c>
      <c r="U70" s="8">
        <v>40</v>
      </c>
      <c r="V70" s="193">
        <f t="shared" si="33"/>
        <v>0.09</v>
      </c>
      <c r="W70" s="28">
        <v>9</v>
      </c>
      <c r="X70" s="196">
        <f t="shared" si="34"/>
        <v>0.1</v>
      </c>
      <c r="Y70" s="8">
        <v>10</v>
      </c>
      <c r="Z70" s="193">
        <f t="shared" si="35"/>
        <v>0.28999999999999998</v>
      </c>
      <c r="AA70" s="28">
        <v>29</v>
      </c>
      <c r="AB70" s="196">
        <f t="shared" si="36"/>
        <v>0.09</v>
      </c>
      <c r="AC70" s="8">
        <v>9</v>
      </c>
      <c r="AD70" s="193">
        <f t="shared" si="37"/>
        <v>0.08</v>
      </c>
      <c r="AE70" s="28">
        <v>8</v>
      </c>
      <c r="AF70" s="196">
        <f t="shared" si="38"/>
        <v>7.0000000000000007E-2</v>
      </c>
      <c r="AG70" s="8">
        <v>7</v>
      </c>
      <c r="AH70" s="193">
        <f t="shared" si="39"/>
        <v>0.3</v>
      </c>
      <c r="AI70" s="28">
        <v>30</v>
      </c>
      <c r="AJ70" s="196">
        <f t="shared" si="40"/>
        <v>0.19</v>
      </c>
      <c r="AK70" s="8">
        <v>19</v>
      </c>
      <c r="AL70" s="193">
        <f t="shared" si="41"/>
        <v>0.19</v>
      </c>
      <c r="AM70" s="28">
        <v>19</v>
      </c>
      <c r="AN70" s="196">
        <f t="shared" si="42"/>
        <v>0.65</v>
      </c>
      <c r="AO70" s="8">
        <v>65</v>
      </c>
      <c r="AP70" s="193">
        <f t="shared" si="43"/>
        <v>0.19</v>
      </c>
      <c r="AQ70" s="28">
        <v>19</v>
      </c>
      <c r="AR70" s="196">
        <f t="shared" si="44"/>
        <v>0.2</v>
      </c>
      <c r="AS70" s="8">
        <v>20</v>
      </c>
      <c r="AT70" s="209">
        <f t="shared" si="45"/>
        <v>0.46</v>
      </c>
      <c r="AU70" s="106">
        <v>46</v>
      </c>
      <c r="AV70" s="92">
        <f>'Exp_3 (Ann)'!Y70</f>
        <v>26.565217391304348</v>
      </c>
      <c r="AW70" s="79">
        <f>'Exp_3 (Ann)'!Z70</f>
        <v>19.731898694422608</v>
      </c>
    </row>
    <row r="71" spans="1:49" x14ac:dyDescent="0.2">
      <c r="A71" s="181" t="str">
        <f>'Exp_3 (All)'!A71</f>
        <v>RomeoJ_3_PckErr3</v>
      </c>
      <c r="B71" s="193">
        <f t="shared" si="23"/>
        <v>0.28999999999999998</v>
      </c>
      <c r="C71" s="28">
        <v>29</v>
      </c>
      <c r="D71" s="196">
        <f t="shared" si="24"/>
        <v>0.69</v>
      </c>
      <c r="E71" s="9">
        <v>69</v>
      </c>
      <c r="F71" s="193">
        <f t="shared" si="25"/>
        <v>0.4</v>
      </c>
      <c r="G71" s="28">
        <v>40</v>
      </c>
      <c r="H71" s="196">
        <f t="shared" si="26"/>
        <v>0.71</v>
      </c>
      <c r="I71" s="8">
        <v>71</v>
      </c>
      <c r="J71" s="193">
        <f t="shared" si="27"/>
        <v>0.85</v>
      </c>
      <c r="K71" s="29">
        <v>85</v>
      </c>
      <c r="L71" s="196">
        <f t="shared" si="28"/>
        <v>1</v>
      </c>
      <c r="M71" s="8">
        <v>100</v>
      </c>
      <c r="N71" s="193">
        <f t="shared" si="29"/>
        <v>0.5</v>
      </c>
      <c r="O71" s="29">
        <v>50</v>
      </c>
      <c r="P71" s="196">
        <f t="shared" si="30"/>
        <v>0.66</v>
      </c>
      <c r="Q71" s="8">
        <v>66</v>
      </c>
      <c r="R71" s="193">
        <f t="shared" si="31"/>
        <v>0.81</v>
      </c>
      <c r="S71" s="28">
        <v>81</v>
      </c>
      <c r="T71" s="196">
        <f t="shared" si="32"/>
        <v>0.39</v>
      </c>
      <c r="U71" s="8">
        <v>39</v>
      </c>
      <c r="V71" s="193">
        <f t="shared" si="33"/>
        <v>0.2</v>
      </c>
      <c r="W71" s="28">
        <v>20</v>
      </c>
      <c r="X71" s="196">
        <f t="shared" si="34"/>
        <v>0.49</v>
      </c>
      <c r="Y71" s="8">
        <v>49</v>
      </c>
      <c r="Z71" s="193">
        <f t="shared" si="35"/>
        <v>0.61</v>
      </c>
      <c r="AA71" s="28">
        <v>61</v>
      </c>
      <c r="AB71" s="196">
        <f t="shared" si="36"/>
        <v>0.19</v>
      </c>
      <c r="AC71" s="8">
        <v>19</v>
      </c>
      <c r="AD71" s="193">
        <f t="shared" si="37"/>
        <v>0.44</v>
      </c>
      <c r="AE71" s="28">
        <v>44</v>
      </c>
      <c r="AF71" s="196">
        <f t="shared" si="38"/>
        <v>0.69</v>
      </c>
      <c r="AG71" s="8">
        <v>69</v>
      </c>
      <c r="AH71" s="193">
        <f t="shared" si="39"/>
        <v>0.6</v>
      </c>
      <c r="AI71" s="28">
        <v>60</v>
      </c>
      <c r="AJ71" s="196">
        <f t="shared" si="40"/>
        <v>0.5</v>
      </c>
      <c r="AK71" s="8">
        <v>50</v>
      </c>
      <c r="AL71" s="193">
        <f t="shared" si="41"/>
        <v>0.4</v>
      </c>
      <c r="AM71" s="28">
        <v>40</v>
      </c>
      <c r="AN71" s="196">
        <f t="shared" si="42"/>
        <v>0.86</v>
      </c>
      <c r="AO71" s="8">
        <v>86</v>
      </c>
      <c r="AP71" s="193">
        <f t="shared" si="43"/>
        <v>0.7</v>
      </c>
      <c r="AQ71" s="28">
        <v>70</v>
      </c>
      <c r="AR71" s="196">
        <f t="shared" si="44"/>
        <v>0.39</v>
      </c>
      <c r="AS71" s="8">
        <v>39</v>
      </c>
      <c r="AT71" s="209">
        <f t="shared" si="45"/>
        <v>0.64</v>
      </c>
      <c r="AU71" s="106">
        <v>64</v>
      </c>
      <c r="AV71" s="92">
        <f>'Exp_3 (Ann)'!Y71</f>
        <v>56.565217391304351</v>
      </c>
      <c r="AW71" s="79">
        <f>'Exp_3 (Ann)'!Z71</f>
        <v>21.328227320441119</v>
      </c>
    </row>
    <row r="72" spans="1:49" x14ac:dyDescent="0.2">
      <c r="A72" s="181" t="str">
        <f>'Exp_3 (All)'!A72</f>
        <v>RomeoJ_8_PckErr1</v>
      </c>
      <c r="B72" s="193">
        <f t="shared" si="23"/>
        <v>0.21</v>
      </c>
      <c r="C72" s="28">
        <v>21</v>
      </c>
      <c r="D72" s="196">
        <f t="shared" si="24"/>
        <v>0.42</v>
      </c>
      <c r="E72" s="9">
        <v>42</v>
      </c>
      <c r="F72" s="193">
        <f t="shared" si="25"/>
        <v>0.38</v>
      </c>
      <c r="G72" s="28">
        <v>38</v>
      </c>
      <c r="H72" s="196">
        <f t="shared" si="26"/>
        <v>0.28000000000000003</v>
      </c>
      <c r="I72" s="8">
        <v>28</v>
      </c>
      <c r="J72" s="193">
        <f t="shared" si="27"/>
        <v>0.34</v>
      </c>
      <c r="K72" s="29">
        <v>34</v>
      </c>
      <c r="L72" s="196">
        <f t="shared" si="28"/>
        <v>1</v>
      </c>
      <c r="M72" s="8">
        <v>100</v>
      </c>
      <c r="N72" s="193">
        <f t="shared" si="29"/>
        <v>0.28000000000000003</v>
      </c>
      <c r="O72" s="29">
        <v>28</v>
      </c>
      <c r="P72" s="196">
        <f t="shared" si="30"/>
        <v>0.47</v>
      </c>
      <c r="Q72" s="8">
        <v>47</v>
      </c>
      <c r="R72" s="193">
        <f t="shared" si="31"/>
        <v>0.7</v>
      </c>
      <c r="S72" s="28">
        <v>70</v>
      </c>
      <c r="T72" s="196">
        <f t="shared" si="32"/>
        <v>0.5</v>
      </c>
      <c r="U72" s="8">
        <v>50</v>
      </c>
      <c r="V72" s="193">
        <f t="shared" si="33"/>
        <v>0.37</v>
      </c>
      <c r="W72" s="28">
        <v>37</v>
      </c>
      <c r="X72" s="196">
        <f t="shared" si="34"/>
        <v>0.6</v>
      </c>
      <c r="Y72" s="8">
        <v>60</v>
      </c>
      <c r="Z72" s="193">
        <f t="shared" si="35"/>
        <v>0.24</v>
      </c>
      <c r="AA72" s="28">
        <v>24</v>
      </c>
      <c r="AB72" s="196">
        <f t="shared" si="36"/>
        <v>0.2</v>
      </c>
      <c r="AC72" s="8">
        <v>20</v>
      </c>
      <c r="AD72" s="193">
        <f t="shared" si="37"/>
        <v>0.28999999999999998</v>
      </c>
      <c r="AE72" s="28">
        <v>29</v>
      </c>
      <c r="AF72" s="196">
        <f t="shared" si="38"/>
        <v>0.62</v>
      </c>
      <c r="AG72" s="8">
        <v>62</v>
      </c>
      <c r="AH72" s="193">
        <f t="shared" si="39"/>
        <v>0.5</v>
      </c>
      <c r="AI72" s="28">
        <v>50</v>
      </c>
      <c r="AJ72" s="196">
        <f t="shared" si="40"/>
        <v>0.2</v>
      </c>
      <c r="AK72" s="8">
        <v>20</v>
      </c>
      <c r="AL72" s="193">
        <f t="shared" si="41"/>
        <v>0.5</v>
      </c>
      <c r="AM72" s="28">
        <v>50</v>
      </c>
      <c r="AN72" s="196">
        <f t="shared" si="42"/>
        <v>0.85</v>
      </c>
      <c r="AO72" s="8">
        <v>85</v>
      </c>
      <c r="AP72" s="193">
        <f t="shared" si="43"/>
        <v>0.28999999999999998</v>
      </c>
      <c r="AQ72" s="28">
        <v>29</v>
      </c>
      <c r="AR72" s="196">
        <f t="shared" si="44"/>
        <v>0.5</v>
      </c>
      <c r="AS72" s="8">
        <v>50</v>
      </c>
      <c r="AT72" s="209">
        <f t="shared" si="45"/>
        <v>0.42</v>
      </c>
      <c r="AU72" s="106">
        <v>42</v>
      </c>
      <c r="AV72" s="92">
        <f>'Exp_3 (Ann)'!Y72</f>
        <v>44.173913043478258</v>
      </c>
      <c r="AW72" s="79">
        <f>'Exp_3 (Ann)'!Z72</f>
        <v>20.737870877637111</v>
      </c>
    </row>
    <row r="73" spans="1:49" x14ac:dyDescent="0.2">
      <c r="A73" s="181" t="str">
        <f>'Exp_3 (All)'!A73</f>
        <v>RomeoJ_8_PckErr3</v>
      </c>
      <c r="B73" s="193">
        <f t="shared" si="23"/>
        <v>0.39</v>
      </c>
      <c r="C73" s="28">
        <v>39</v>
      </c>
      <c r="D73" s="196">
        <f t="shared" si="24"/>
        <v>0.81</v>
      </c>
      <c r="E73" s="9">
        <v>81</v>
      </c>
      <c r="F73" s="193">
        <f t="shared" si="25"/>
        <v>0.5</v>
      </c>
      <c r="G73" s="28">
        <v>50</v>
      </c>
      <c r="H73" s="196">
        <f t="shared" si="26"/>
        <v>0.78</v>
      </c>
      <c r="I73" s="8">
        <v>78</v>
      </c>
      <c r="J73" s="193">
        <f t="shared" si="27"/>
        <v>0.96</v>
      </c>
      <c r="K73" s="29">
        <v>96</v>
      </c>
      <c r="L73" s="196">
        <f t="shared" si="28"/>
        <v>1</v>
      </c>
      <c r="M73" s="8">
        <v>100</v>
      </c>
      <c r="N73" s="193">
        <f t="shared" si="29"/>
        <v>0.35</v>
      </c>
      <c r="O73" s="29">
        <v>35</v>
      </c>
      <c r="P73" s="196">
        <f t="shared" si="30"/>
        <v>0.8</v>
      </c>
      <c r="Q73" s="8">
        <v>80</v>
      </c>
      <c r="R73" s="193">
        <f t="shared" si="31"/>
        <v>0.96</v>
      </c>
      <c r="S73" s="28">
        <v>96</v>
      </c>
      <c r="T73" s="196">
        <f t="shared" si="32"/>
        <v>0.28999999999999998</v>
      </c>
      <c r="U73" s="8">
        <v>29</v>
      </c>
      <c r="V73" s="193">
        <f t="shared" si="33"/>
        <v>0.39</v>
      </c>
      <c r="W73" s="28">
        <v>39</v>
      </c>
      <c r="X73" s="196">
        <f t="shared" si="34"/>
        <v>0.6</v>
      </c>
      <c r="Y73" s="8">
        <v>60</v>
      </c>
      <c r="Z73" s="193">
        <f t="shared" si="35"/>
        <v>0.72</v>
      </c>
      <c r="AA73" s="28">
        <v>72</v>
      </c>
      <c r="AB73" s="196">
        <f t="shared" si="36"/>
        <v>0.19</v>
      </c>
      <c r="AC73" s="8">
        <v>19</v>
      </c>
      <c r="AD73" s="193">
        <f t="shared" si="37"/>
        <v>0.59</v>
      </c>
      <c r="AE73" s="28">
        <v>59</v>
      </c>
      <c r="AF73" s="196">
        <f t="shared" si="38"/>
        <v>0.64</v>
      </c>
      <c r="AG73" s="8">
        <v>64</v>
      </c>
      <c r="AH73" s="193">
        <f t="shared" si="39"/>
        <v>0.6</v>
      </c>
      <c r="AI73" s="28">
        <v>60</v>
      </c>
      <c r="AJ73" s="196">
        <f t="shared" si="40"/>
        <v>0.3</v>
      </c>
      <c r="AK73" s="8">
        <v>30</v>
      </c>
      <c r="AL73" s="193">
        <f t="shared" si="41"/>
        <v>0.75</v>
      </c>
      <c r="AM73" s="28">
        <v>75</v>
      </c>
      <c r="AN73" s="196">
        <f t="shared" si="42"/>
        <v>0.84</v>
      </c>
      <c r="AO73" s="8">
        <v>84</v>
      </c>
      <c r="AP73" s="193">
        <f t="shared" si="43"/>
        <v>0.9</v>
      </c>
      <c r="AQ73" s="28">
        <v>90</v>
      </c>
      <c r="AR73" s="196">
        <f t="shared" si="44"/>
        <v>0.5</v>
      </c>
      <c r="AS73" s="8">
        <v>50</v>
      </c>
      <c r="AT73" s="209">
        <f t="shared" si="45"/>
        <v>0.6</v>
      </c>
      <c r="AU73" s="106">
        <v>60</v>
      </c>
      <c r="AV73" s="92">
        <f>'Exp_3 (Ann)'!Y73</f>
        <v>62.869565217391305</v>
      </c>
      <c r="AW73" s="79">
        <f>'Exp_3 (Ann)'!Z73</f>
        <v>23.624533372642492</v>
      </c>
    </row>
    <row r="74" spans="1:49" x14ac:dyDescent="0.2">
      <c r="A74" s="181" t="str">
        <f>'Exp_3 (All)'!A74</f>
        <v>RomeoJ_10_PckErr1</v>
      </c>
      <c r="B74" s="193">
        <f t="shared" si="23"/>
        <v>0.28999999999999998</v>
      </c>
      <c r="C74" s="28">
        <v>29</v>
      </c>
      <c r="D74" s="196">
        <f t="shared" si="24"/>
        <v>0.59</v>
      </c>
      <c r="E74" s="9">
        <v>59</v>
      </c>
      <c r="F74" s="193">
        <f t="shared" si="25"/>
        <v>0.5</v>
      </c>
      <c r="G74" s="28">
        <v>50</v>
      </c>
      <c r="H74" s="196">
        <f t="shared" si="26"/>
        <v>0.7</v>
      </c>
      <c r="I74" s="8">
        <v>70</v>
      </c>
      <c r="J74" s="193">
        <f t="shared" si="27"/>
        <v>0.64</v>
      </c>
      <c r="K74" s="29">
        <v>64</v>
      </c>
      <c r="L74" s="196">
        <f t="shared" si="28"/>
        <v>0.4</v>
      </c>
      <c r="M74" s="8">
        <v>40</v>
      </c>
      <c r="N74" s="193">
        <f t="shared" si="29"/>
        <v>0.19</v>
      </c>
      <c r="O74" s="29">
        <v>19</v>
      </c>
      <c r="P74" s="196">
        <f t="shared" si="30"/>
        <v>0.67</v>
      </c>
      <c r="Q74" s="8">
        <v>67</v>
      </c>
      <c r="R74" s="193">
        <f t="shared" si="31"/>
        <v>0.89</v>
      </c>
      <c r="S74" s="28">
        <v>89</v>
      </c>
      <c r="T74" s="196">
        <f t="shared" si="32"/>
        <v>0.49</v>
      </c>
      <c r="U74" s="8">
        <v>49</v>
      </c>
      <c r="V74" s="193">
        <f t="shared" si="33"/>
        <v>0.18</v>
      </c>
      <c r="W74" s="28">
        <v>18</v>
      </c>
      <c r="X74" s="196">
        <f t="shared" si="34"/>
        <v>0.59</v>
      </c>
      <c r="Y74" s="8">
        <v>59</v>
      </c>
      <c r="Z74" s="193">
        <f t="shared" si="35"/>
        <v>0.5</v>
      </c>
      <c r="AA74" s="28">
        <v>50</v>
      </c>
      <c r="AB74" s="196">
        <f t="shared" si="36"/>
        <v>0.3</v>
      </c>
      <c r="AC74" s="8">
        <v>30</v>
      </c>
      <c r="AD74" s="193">
        <f t="shared" si="37"/>
        <v>0.42</v>
      </c>
      <c r="AE74" s="28">
        <v>42</v>
      </c>
      <c r="AF74" s="196">
        <f t="shared" si="38"/>
        <v>0.3</v>
      </c>
      <c r="AG74" s="8">
        <v>30</v>
      </c>
      <c r="AH74" s="193">
        <f t="shared" si="39"/>
        <v>0.5</v>
      </c>
      <c r="AI74" s="28">
        <v>50</v>
      </c>
      <c r="AJ74" s="196">
        <f t="shared" si="40"/>
        <v>0.19</v>
      </c>
      <c r="AK74" s="8">
        <v>19</v>
      </c>
      <c r="AL74" s="193">
        <f t="shared" si="41"/>
        <v>0.6</v>
      </c>
      <c r="AM74" s="28">
        <v>60</v>
      </c>
      <c r="AN74" s="196">
        <f t="shared" si="42"/>
        <v>0.7</v>
      </c>
      <c r="AO74" s="8">
        <v>70</v>
      </c>
      <c r="AP74" s="193">
        <f t="shared" si="43"/>
        <v>0.39</v>
      </c>
      <c r="AQ74" s="28">
        <v>39</v>
      </c>
      <c r="AR74" s="196">
        <f t="shared" si="44"/>
        <v>0.7</v>
      </c>
      <c r="AS74" s="8">
        <v>70</v>
      </c>
      <c r="AT74" s="209">
        <f t="shared" si="45"/>
        <v>0.48</v>
      </c>
      <c r="AU74" s="106">
        <v>48</v>
      </c>
      <c r="AV74" s="92">
        <f>'Exp_3 (Ann)'!Y74</f>
        <v>48.739130434782609</v>
      </c>
      <c r="AW74" s="79">
        <f>'Exp_3 (Ann)'!Z74</f>
        <v>18.95980770736864</v>
      </c>
    </row>
    <row r="75" spans="1:49" x14ac:dyDescent="0.2">
      <c r="A75" s="181" t="str">
        <f>'Exp_3 (All)'!A75</f>
        <v>RomeoJ_10_PckErr3</v>
      </c>
      <c r="B75" s="193">
        <f t="shared" si="23"/>
        <v>0.3</v>
      </c>
      <c r="C75" s="28">
        <v>30</v>
      </c>
      <c r="D75" s="196">
        <f t="shared" si="24"/>
        <v>0.74</v>
      </c>
      <c r="E75" s="9">
        <v>74</v>
      </c>
      <c r="F75" s="193">
        <f t="shared" si="25"/>
        <v>0.78</v>
      </c>
      <c r="G75" s="28">
        <v>78</v>
      </c>
      <c r="H75" s="196">
        <f t="shared" si="26"/>
        <v>0.57999999999999996</v>
      </c>
      <c r="I75" s="8">
        <v>58</v>
      </c>
      <c r="J75" s="193">
        <f t="shared" si="27"/>
        <v>0.84</v>
      </c>
      <c r="K75" s="29">
        <v>84</v>
      </c>
      <c r="L75" s="196">
        <f t="shared" si="28"/>
        <v>1</v>
      </c>
      <c r="M75" s="8">
        <v>100</v>
      </c>
      <c r="N75" s="193">
        <f t="shared" si="29"/>
        <v>0.61</v>
      </c>
      <c r="O75" s="29">
        <v>61</v>
      </c>
      <c r="P75" s="196">
        <f t="shared" si="30"/>
        <v>0.68</v>
      </c>
      <c r="Q75" s="8">
        <v>68</v>
      </c>
      <c r="R75" s="193">
        <f t="shared" si="31"/>
        <v>0.91</v>
      </c>
      <c r="S75" s="28">
        <v>91</v>
      </c>
      <c r="T75" s="196">
        <f t="shared" si="32"/>
        <v>0.61</v>
      </c>
      <c r="U75" s="8">
        <v>61</v>
      </c>
      <c r="V75" s="193">
        <f t="shared" si="33"/>
        <v>0.38</v>
      </c>
      <c r="W75" s="28">
        <v>38</v>
      </c>
      <c r="X75" s="196">
        <f t="shared" si="34"/>
        <v>0.9</v>
      </c>
      <c r="Y75" s="8">
        <v>90</v>
      </c>
      <c r="Z75" s="193">
        <f t="shared" si="35"/>
        <v>0.61</v>
      </c>
      <c r="AA75" s="28">
        <v>61</v>
      </c>
      <c r="AB75" s="196">
        <f t="shared" si="36"/>
        <v>0.3</v>
      </c>
      <c r="AC75" s="8">
        <v>30</v>
      </c>
      <c r="AD75" s="193">
        <f t="shared" si="37"/>
        <v>0.72</v>
      </c>
      <c r="AE75" s="28">
        <v>72</v>
      </c>
      <c r="AF75" s="196">
        <f t="shared" si="38"/>
        <v>0.1</v>
      </c>
      <c r="AG75" s="8">
        <v>10</v>
      </c>
      <c r="AH75" s="193">
        <f t="shared" si="39"/>
        <v>0.7</v>
      </c>
      <c r="AI75" s="28">
        <v>70</v>
      </c>
      <c r="AJ75" s="196">
        <f t="shared" si="40"/>
        <v>0.41</v>
      </c>
      <c r="AK75" s="8">
        <v>41</v>
      </c>
      <c r="AL75" s="193">
        <f t="shared" si="41"/>
        <v>0.83</v>
      </c>
      <c r="AM75" s="28">
        <v>83</v>
      </c>
      <c r="AN75" s="196">
        <f t="shared" si="42"/>
        <v>0.96</v>
      </c>
      <c r="AO75" s="8">
        <v>96</v>
      </c>
      <c r="AP75" s="193">
        <f t="shared" si="43"/>
        <v>0.5</v>
      </c>
      <c r="AQ75" s="28">
        <v>50</v>
      </c>
      <c r="AR75" s="196">
        <f t="shared" si="44"/>
        <v>0.7</v>
      </c>
      <c r="AS75" s="8">
        <v>70</v>
      </c>
      <c r="AT75" s="209">
        <f t="shared" si="45"/>
        <v>0.76</v>
      </c>
      <c r="AU75" s="106">
        <v>76</v>
      </c>
      <c r="AV75" s="92">
        <f>'Exp_3 (Ann)'!Y75</f>
        <v>64.869565217391298</v>
      </c>
      <c r="AW75" s="79">
        <f>'Exp_3 (Ann)'!Z75</f>
        <v>23.112972248631461</v>
      </c>
    </row>
    <row r="76" spans="1:49" x14ac:dyDescent="0.2">
      <c r="A76" s="181" t="str">
        <f>'Exp_3 (All)'!A76</f>
        <v>RomeoJ_11_PckErr1</v>
      </c>
      <c r="B76" s="193">
        <f t="shared" si="23"/>
        <v>0.3</v>
      </c>
      <c r="C76" s="28">
        <v>30</v>
      </c>
      <c r="D76" s="196">
        <f t="shared" si="24"/>
        <v>0.7</v>
      </c>
      <c r="E76" s="9">
        <v>70</v>
      </c>
      <c r="F76" s="193">
        <f t="shared" si="25"/>
        <v>0.5</v>
      </c>
      <c r="G76" s="28">
        <v>50</v>
      </c>
      <c r="H76" s="196">
        <f t="shared" si="26"/>
        <v>0.59</v>
      </c>
      <c r="I76" s="8">
        <v>59</v>
      </c>
      <c r="J76" s="193">
        <f t="shared" si="27"/>
        <v>0.9</v>
      </c>
      <c r="K76" s="29">
        <v>90</v>
      </c>
      <c r="L76" s="196">
        <f t="shared" si="28"/>
        <v>0.8</v>
      </c>
      <c r="M76" s="8">
        <v>80</v>
      </c>
      <c r="N76" s="193">
        <f t="shared" si="29"/>
        <v>0.49</v>
      </c>
      <c r="O76" s="29">
        <v>49</v>
      </c>
      <c r="P76" s="196">
        <f t="shared" si="30"/>
        <v>0.49</v>
      </c>
      <c r="Q76" s="8">
        <v>49</v>
      </c>
      <c r="R76" s="193">
        <f t="shared" si="31"/>
        <v>0.7</v>
      </c>
      <c r="S76" s="28">
        <v>70</v>
      </c>
      <c r="T76" s="196">
        <f t="shared" si="32"/>
        <v>0.59</v>
      </c>
      <c r="U76" s="8">
        <v>59</v>
      </c>
      <c r="V76" s="193">
        <f t="shared" si="33"/>
        <v>0.2</v>
      </c>
      <c r="W76" s="28">
        <v>20</v>
      </c>
      <c r="X76" s="196">
        <f t="shared" si="34"/>
        <v>0.5</v>
      </c>
      <c r="Y76" s="8">
        <v>50</v>
      </c>
      <c r="Z76" s="193">
        <f t="shared" si="35"/>
        <v>0.47</v>
      </c>
      <c r="AA76" s="28">
        <v>47</v>
      </c>
      <c r="AB76" s="196">
        <f t="shared" si="36"/>
        <v>0.4</v>
      </c>
      <c r="AC76" s="8">
        <v>40</v>
      </c>
      <c r="AD76" s="193">
        <f t="shared" si="37"/>
        <v>0.6</v>
      </c>
      <c r="AE76" s="28">
        <v>60</v>
      </c>
      <c r="AF76" s="196">
        <f t="shared" si="38"/>
        <v>0.65</v>
      </c>
      <c r="AG76" s="8">
        <v>65</v>
      </c>
      <c r="AH76" s="193">
        <f t="shared" si="39"/>
        <v>0.82</v>
      </c>
      <c r="AI76" s="28">
        <v>82</v>
      </c>
      <c r="AJ76" s="196">
        <f t="shared" si="40"/>
        <v>0.28999999999999998</v>
      </c>
      <c r="AK76" s="8">
        <v>29</v>
      </c>
      <c r="AL76" s="193">
        <f t="shared" si="41"/>
        <v>0.78</v>
      </c>
      <c r="AM76" s="28">
        <v>78</v>
      </c>
      <c r="AN76" s="196">
        <f t="shared" si="42"/>
        <v>0.85</v>
      </c>
      <c r="AO76" s="8">
        <v>85</v>
      </c>
      <c r="AP76" s="193">
        <f t="shared" si="43"/>
        <v>0.49</v>
      </c>
      <c r="AQ76" s="28">
        <v>49</v>
      </c>
      <c r="AR76" s="196">
        <f t="shared" si="44"/>
        <v>0.8</v>
      </c>
      <c r="AS76" s="8">
        <v>80</v>
      </c>
      <c r="AT76" s="209">
        <f t="shared" si="45"/>
        <v>0.5</v>
      </c>
      <c r="AU76" s="106">
        <v>50</v>
      </c>
      <c r="AV76" s="92">
        <f>'Exp_3 (Ann)'!Y76</f>
        <v>58.304347826086953</v>
      </c>
      <c r="AW76" s="79">
        <f>'Exp_3 (Ann)'!Z76</f>
        <v>19.0535961354202</v>
      </c>
    </row>
    <row r="77" spans="1:49" x14ac:dyDescent="0.2">
      <c r="A77" s="181" t="str">
        <f>'Exp_3 (All)'!A77</f>
        <v>RomeoJ_11_PckErr3</v>
      </c>
      <c r="B77" s="193">
        <f t="shared" si="23"/>
        <v>0.59</v>
      </c>
      <c r="C77" s="28">
        <v>59</v>
      </c>
      <c r="D77" s="196">
        <f t="shared" si="24"/>
        <v>0.82</v>
      </c>
      <c r="E77" s="9">
        <v>82</v>
      </c>
      <c r="F77" s="193">
        <f t="shared" si="25"/>
        <v>0.67</v>
      </c>
      <c r="G77" s="28">
        <v>67</v>
      </c>
      <c r="H77" s="196">
        <f t="shared" si="26"/>
        <v>0.66</v>
      </c>
      <c r="I77" s="8">
        <v>66</v>
      </c>
      <c r="J77" s="193">
        <f t="shared" si="27"/>
        <v>1</v>
      </c>
      <c r="K77" s="29">
        <v>100</v>
      </c>
      <c r="L77" s="196">
        <f t="shared" si="28"/>
        <v>0.81</v>
      </c>
      <c r="M77" s="8">
        <v>81</v>
      </c>
      <c r="N77" s="193">
        <f t="shared" si="29"/>
        <v>0.5</v>
      </c>
      <c r="O77" s="29">
        <v>50</v>
      </c>
      <c r="P77" s="196">
        <f t="shared" si="30"/>
        <v>0.74</v>
      </c>
      <c r="Q77" s="8">
        <v>74</v>
      </c>
      <c r="R77" s="193">
        <f t="shared" si="31"/>
        <v>0.85</v>
      </c>
      <c r="S77" s="28">
        <v>85</v>
      </c>
      <c r="T77" s="196">
        <f t="shared" si="32"/>
        <v>0.69</v>
      </c>
      <c r="U77" s="8">
        <v>69</v>
      </c>
      <c r="V77" s="193">
        <f t="shared" si="33"/>
        <v>0.79</v>
      </c>
      <c r="W77" s="28">
        <v>79</v>
      </c>
      <c r="X77" s="196">
        <f t="shared" si="34"/>
        <v>0.9</v>
      </c>
      <c r="Y77" s="8">
        <v>90</v>
      </c>
      <c r="Z77" s="193">
        <f t="shared" si="35"/>
        <v>0.45</v>
      </c>
      <c r="AA77" s="28">
        <v>45</v>
      </c>
      <c r="AB77" s="196">
        <f t="shared" si="36"/>
        <v>0.49</v>
      </c>
      <c r="AC77" s="8">
        <v>49</v>
      </c>
      <c r="AD77" s="193">
        <f t="shared" si="37"/>
        <v>0.71</v>
      </c>
      <c r="AE77" s="28">
        <v>71</v>
      </c>
      <c r="AF77" s="196">
        <f t="shared" si="38"/>
        <v>0.71</v>
      </c>
      <c r="AG77" s="8">
        <v>71</v>
      </c>
      <c r="AH77" s="193">
        <f t="shared" si="39"/>
        <v>0.61</v>
      </c>
      <c r="AI77" s="28">
        <v>61</v>
      </c>
      <c r="AJ77" s="196">
        <f t="shared" si="40"/>
        <v>0.5</v>
      </c>
      <c r="AK77" s="8">
        <v>50</v>
      </c>
      <c r="AL77" s="193">
        <f t="shared" si="41"/>
        <v>0.73</v>
      </c>
      <c r="AM77" s="28">
        <v>73</v>
      </c>
      <c r="AN77" s="196">
        <f t="shared" si="42"/>
        <v>0.95</v>
      </c>
      <c r="AO77" s="8">
        <v>95</v>
      </c>
      <c r="AP77" s="193">
        <f t="shared" si="43"/>
        <v>0.7</v>
      </c>
      <c r="AQ77" s="28">
        <v>70</v>
      </c>
      <c r="AR77" s="196">
        <f t="shared" si="44"/>
        <v>0.5</v>
      </c>
      <c r="AS77" s="8">
        <v>50</v>
      </c>
      <c r="AT77" s="209">
        <f t="shared" si="45"/>
        <v>0.69</v>
      </c>
      <c r="AU77" s="106">
        <v>69</v>
      </c>
      <c r="AV77" s="92">
        <f>'Exp_3 (Ann)'!Y77</f>
        <v>69.826086956521735</v>
      </c>
      <c r="AW77" s="79">
        <f>'Exp_3 (Ann)'!Z77</f>
        <v>15.101631982588806</v>
      </c>
    </row>
    <row r="78" spans="1:49" x14ac:dyDescent="0.2">
      <c r="A78" s="181" t="str">
        <f>'Exp_3 (All)'!A78</f>
        <v>RomeoJ_12_PckErr1</v>
      </c>
      <c r="B78" s="193">
        <f t="shared" si="23"/>
        <v>0.18</v>
      </c>
      <c r="C78" s="28">
        <v>18</v>
      </c>
      <c r="D78" s="196">
        <f t="shared" si="24"/>
        <v>0.68</v>
      </c>
      <c r="E78" s="9">
        <v>68</v>
      </c>
      <c r="F78" s="193">
        <f t="shared" si="25"/>
        <v>0.56000000000000005</v>
      </c>
      <c r="G78" s="28">
        <v>56</v>
      </c>
      <c r="H78" s="196">
        <f t="shared" si="26"/>
        <v>0.49</v>
      </c>
      <c r="I78" s="8">
        <v>49</v>
      </c>
      <c r="J78" s="193">
        <f t="shared" si="27"/>
        <v>0.74</v>
      </c>
      <c r="K78" s="29">
        <v>74</v>
      </c>
      <c r="L78" s="196">
        <f t="shared" si="28"/>
        <v>0.7</v>
      </c>
      <c r="M78" s="8">
        <v>70</v>
      </c>
      <c r="N78" s="193">
        <f t="shared" si="29"/>
        <v>0.4</v>
      </c>
      <c r="O78" s="29">
        <v>40</v>
      </c>
      <c r="P78" s="196">
        <f t="shared" si="30"/>
        <v>0.62</v>
      </c>
      <c r="Q78" s="8">
        <v>62</v>
      </c>
      <c r="R78" s="193">
        <f t="shared" si="31"/>
        <v>0.79</v>
      </c>
      <c r="S78" s="28">
        <v>79</v>
      </c>
      <c r="T78" s="196">
        <f t="shared" si="32"/>
        <v>0.5</v>
      </c>
      <c r="U78" s="8">
        <v>50</v>
      </c>
      <c r="V78" s="193">
        <f t="shared" si="33"/>
        <v>0.18</v>
      </c>
      <c r="W78" s="28">
        <v>18</v>
      </c>
      <c r="X78" s="196">
        <f t="shared" si="34"/>
        <v>0.7</v>
      </c>
      <c r="Y78" s="8">
        <v>70</v>
      </c>
      <c r="Z78" s="193">
        <f t="shared" si="35"/>
        <v>0.3</v>
      </c>
      <c r="AA78" s="28">
        <v>30</v>
      </c>
      <c r="AB78" s="196">
        <f t="shared" si="36"/>
        <v>0.4</v>
      </c>
      <c r="AC78" s="8">
        <v>40</v>
      </c>
      <c r="AD78" s="193">
        <f t="shared" si="37"/>
        <v>0.41</v>
      </c>
      <c r="AE78" s="28">
        <v>41</v>
      </c>
      <c r="AF78" s="196">
        <f t="shared" si="38"/>
        <v>0.7</v>
      </c>
      <c r="AG78" s="8">
        <v>70</v>
      </c>
      <c r="AH78" s="193">
        <f t="shared" si="39"/>
        <v>0.51</v>
      </c>
      <c r="AI78" s="28">
        <v>51</v>
      </c>
      <c r="AJ78" s="196">
        <f t="shared" si="40"/>
        <v>0.28999999999999998</v>
      </c>
      <c r="AK78" s="8">
        <v>29</v>
      </c>
      <c r="AL78" s="193">
        <f t="shared" si="41"/>
        <v>0.79</v>
      </c>
      <c r="AM78" s="28">
        <v>79</v>
      </c>
      <c r="AN78" s="196">
        <f t="shared" si="42"/>
        <v>0.74</v>
      </c>
      <c r="AO78" s="8">
        <v>74</v>
      </c>
      <c r="AP78" s="193">
        <f t="shared" si="43"/>
        <v>0.39</v>
      </c>
      <c r="AQ78" s="28">
        <v>39</v>
      </c>
      <c r="AR78" s="196">
        <f t="shared" si="44"/>
        <v>0.5</v>
      </c>
      <c r="AS78" s="8">
        <v>50</v>
      </c>
      <c r="AT78" s="209">
        <f t="shared" si="45"/>
        <v>0.59</v>
      </c>
      <c r="AU78" s="106">
        <v>59</v>
      </c>
      <c r="AV78" s="92">
        <f>'Exp_3 (Ann)'!Y78</f>
        <v>52.869565217391305</v>
      </c>
      <c r="AW78" s="79">
        <f>'Exp_3 (Ann)'!Z78</f>
        <v>18.735732384515686</v>
      </c>
    </row>
    <row r="79" spans="1:49" x14ac:dyDescent="0.2">
      <c r="A79" s="181" t="str">
        <f>'Exp_3 (All)'!A79</f>
        <v>RomeoJ_12_PckErr3</v>
      </c>
      <c r="B79" s="193">
        <f t="shared" si="23"/>
        <v>0.2</v>
      </c>
      <c r="C79" s="28">
        <v>20</v>
      </c>
      <c r="D79" s="196">
        <f t="shared" si="24"/>
        <v>0.81</v>
      </c>
      <c r="E79" s="9">
        <v>81</v>
      </c>
      <c r="F79" s="193">
        <f t="shared" si="25"/>
        <v>0.6</v>
      </c>
      <c r="G79" s="28">
        <v>60</v>
      </c>
      <c r="H79" s="196">
        <f t="shared" si="26"/>
        <v>0.69</v>
      </c>
      <c r="I79" s="8">
        <v>69</v>
      </c>
      <c r="J79" s="193">
        <f t="shared" si="27"/>
        <v>1</v>
      </c>
      <c r="K79" s="29">
        <v>100</v>
      </c>
      <c r="L79" s="196">
        <f t="shared" si="28"/>
        <v>1</v>
      </c>
      <c r="M79" s="8">
        <v>100</v>
      </c>
      <c r="N79" s="193">
        <f t="shared" si="29"/>
        <v>0.6</v>
      </c>
      <c r="O79" s="29">
        <v>60</v>
      </c>
      <c r="P79" s="196">
        <f t="shared" si="30"/>
        <v>0.55000000000000004</v>
      </c>
      <c r="Q79" s="8">
        <v>55</v>
      </c>
      <c r="R79" s="193">
        <f t="shared" si="31"/>
        <v>0.91</v>
      </c>
      <c r="S79" s="28">
        <v>91</v>
      </c>
      <c r="T79" s="196">
        <f t="shared" si="32"/>
        <v>0.61</v>
      </c>
      <c r="U79" s="8">
        <v>61</v>
      </c>
      <c r="V79" s="193">
        <f t="shared" si="33"/>
        <v>0.83</v>
      </c>
      <c r="W79" s="28">
        <v>83</v>
      </c>
      <c r="X79" s="196">
        <f t="shared" si="34"/>
        <v>0.7</v>
      </c>
      <c r="Y79" s="8">
        <v>70</v>
      </c>
      <c r="Z79" s="193">
        <f t="shared" si="35"/>
        <v>0.59</v>
      </c>
      <c r="AA79" s="28">
        <v>59</v>
      </c>
      <c r="AB79" s="196">
        <f t="shared" si="36"/>
        <v>0.3</v>
      </c>
      <c r="AC79" s="8">
        <v>30</v>
      </c>
      <c r="AD79" s="193">
        <f t="shared" si="37"/>
        <v>0.63</v>
      </c>
      <c r="AE79" s="28">
        <v>63</v>
      </c>
      <c r="AF79" s="196">
        <f t="shared" si="38"/>
        <v>0.72</v>
      </c>
      <c r="AG79" s="8">
        <v>72</v>
      </c>
      <c r="AH79" s="193">
        <f t="shared" si="39"/>
        <v>0.7</v>
      </c>
      <c r="AI79" s="28">
        <v>70</v>
      </c>
      <c r="AJ79" s="196">
        <f t="shared" si="40"/>
        <v>0.5</v>
      </c>
      <c r="AK79" s="8">
        <v>50</v>
      </c>
      <c r="AL79" s="193">
        <f t="shared" si="41"/>
        <v>0.7</v>
      </c>
      <c r="AM79" s="28">
        <v>70</v>
      </c>
      <c r="AN79" s="196">
        <f t="shared" si="42"/>
        <v>0.89</v>
      </c>
      <c r="AO79" s="8">
        <v>89</v>
      </c>
      <c r="AP79" s="193">
        <f t="shared" si="43"/>
        <v>0.5</v>
      </c>
      <c r="AQ79" s="28">
        <v>50</v>
      </c>
      <c r="AR79" s="196">
        <f t="shared" si="44"/>
        <v>0.6</v>
      </c>
      <c r="AS79" s="8">
        <v>60</v>
      </c>
      <c r="AT79" s="209">
        <f t="shared" si="45"/>
        <v>0.88</v>
      </c>
      <c r="AU79" s="106">
        <v>88</v>
      </c>
      <c r="AV79" s="92">
        <f>'Exp_3 (Ann)'!Y79</f>
        <v>67.434782608695656</v>
      </c>
      <c r="AW79" s="79">
        <f>'Exp_3 (Ann)'!Z79</f>
        <v>19.938145457107453</v>
      </c>
    </row>
    <row r="80" spans="1:49" x14ac:dyDescent="0.2">
      <c r="A80" s="181" t="str">
        <f>'Exp_3 (All)'!A80</f>
        <v>RomeoJ_14_PckErr1</v>
      </c>
      <c r="B80" s="193">
        <f t="shared" si="23"/>
        <v>0.2</v>
      </c>
      <c r="C80" s="28">
        <v>20</v>
      </c>
      <c r="D80" s="196">
        <f t="shared" si="24"/>
        <v>0.54</v>
      </c>
      <c r="E80" s="9">
        <v>54</v>
      </c>
      <c r="F80" s="193">
        <f t="shared" si="25"/>
        <v>0.64</v>
      </c>
      <c r="G80" s="28">
        <v>64</v>
      </c>
      <c r="H80" s="196">
        <f t="shared" si="26"/>
        <v>0.73</v>
      </c>
      <c r="I80" s="8">
        <v>73</v>
      </c>
      <c r="J80" s="193">
        <f t="shared" si="27"/>
        <v>0.75</v>
      </c>
      <c r="K80" s="29">
        <v>75</v>
      </c>
      <c r="L80" s="196">
        <f t="shared" si="28"/>
        <v>0.69</v>
      </c>
      <c r="M80" s="8">
        <v>69</v>
      </c>
      <c r="N80" s="193">
        <f t="shared" si="29"/>
        <v>0.6</v>
      </c>
      <c r="O80" s="29">
        <v>60</v>
      </c>
      <c r="P80" s="196">
        <f t="shared" si="30"/>
        <v>0.61</v>
      </c>
      <c r="Q80" s="8">
        <v>61</v>
      </c>
      <c r="R80" s="193">
        <f t="shared" si="31"/>
        <v>0.89</v>
      </c>
      <c r="S80" s="28">
        <v>89</v>
      </c>
      <c r="T80" s="196">
        <f t="shared" si="32"/>
        <v>0.51</v>
      </c>
      <c r="U80" s="8">
        <v>51</v>
      </c>
      <c r="V80" s="193">
        <f t="shared" si="33"/>
        <v>0.51</v>
      </c>
      <c r="W80" s="28">
        <v>51</v>
      </c>
      <c r="X80" s="196">
        <f t="shared" si="34"/>
        <v>0.8</v>
      </c>
      <c r="Y80" s="8">
        <v>80</v>
      </c>
      <c r="Z80" s="193">
        <f t="shared" si="35"/>
        <v>0.39</v>
      </c>
      <c r="AA80" s="28">
        <v>39</v>
      </c>
      <c r="AB80" s="196">
        <f t="shared" si="36"/>
        <v>0.4</v>
      </c>
      <c r="AC80" s="8">
        <v>40</v>
      </c>
      <c r="AD80" s="193">
        <f t="shared" si="37"/>
        <v>0.51</v>
      </c>
      <c r="AE80" s="28">
        <v>51</v>
      </c>
      <c r="AF80" s="196">
        <f t="shared" si="38"/>
        <v>0.65</v>
      </c>
      <c r="AG80" s="8">
        <v>65</v>
      </c>
      <c r="AH80" s="193">
        <f t="shared" si="39"/>
        <v>0.69</v>
      </c>
      <c r="AI80" s="28">
        <v>69</v>
      </c>
      <c r="AJ80" s="196">
        <f t="shared" si="40"/>
        <v>0.4</v>
      </c>
      <c r="AK80" s="8">
        <v>40</v>
      </c>
      <c r="AL80" s="193">
        <f t="shared" si="41"/>
        <v>0.78</v>
      </c>
      <c r="AM80" s="28">
        <v>78</v>
      </c>
      <c r="AN80" s="196">
        <f t="shared" si="42"/>
        <v>0.95</v>
      </c>
      <c r="AO80" s="8">
        <v>95</v>
      </c>
      <c r="AP80" s="193">
        <f t="shared" si="43"/>
        <v>0.8</v>
      </c>
      <c r="AQ80" s="28">
        <v>80</v>
      </c>
      <c r="AR80" s="196">
        <f t="shared" si="44"/>
        <v>0.79</v>
      </c>
      <c r="AS80" s="8">
        <v>79</v>
      </c>
      <c r="AT80" s="209">
        <f t="shared" si="45"/>
        <v>0.76</v>
      </c>
      <c r="AU80" s="106">
        <v>76</v>
      </c>
      <c r="AV80" s="92">
        <f>'Exp_3 (Ann)'!Y80</f>
        <v>63.434782608695649</v>
      </c>
      <c r="AW80" s="79">
        <f>'Exp_3 (Ann)'!Z80</f>
        <v>18.157958653179954</v>
      </c>
    </row>
    <row r="81" spans="1:49" x14ac:dyDescent="0.2">
      <c r="A81" s="181" t="str">
        <f>'Exp_3 (All)'!A81</f>
        <v>RomeoJ_14_PckErr3</v>
      </c>
      <c r="B81" s="193">
        <f t="shared" si="23"/>
        <v>0.5</v>
      </c>
      <c r="C81" s="29">
        <v>50</v>
      </c>
      <c r="D81" s="196">
        <f t="shared" si="24"/>
        <v>0.71</v>
      </c>
      <c r="E81" s="8">
        <v>71</v>
      </c>
      <c r="F81" s="193">
        <f t="shared" si="25"/>
        <v>0.64</v>
      </c>
      <c r="G81" s="29">
        <v>64</v>
      </c>
      <c r="H81" s="196">
        <f t="shared" si="26"/>
        <v>0.69</v>
      </c>
      <c r="I81" s="21">
        <v>69</v>
      </c>
      <c r="J81" s="193">
        <f t="shared" si="27"/>
        <v>0.85</v>
      </c>
      <c r="K81" s="29">
        <v>85</v>
      </c>
      <c r="L81" s="196">
        <f t="shared" si="28"/>
        <v>1</v>
      </c>
      <c r="M81" s="21">
        <v>100</v>
      </c>
      <c r="N81" s="193">
        <f t="shared" si="29"/>
        <v>0.4</v>
      </c>
      <c r="O81" s="29">
        <v>40</v>
      </c>
      <c r="P81" s="196">
        <f t="shared" si="30"/>
        <v>0.74</v>
      </c>
      <c r="Q81" s="8">
        <v>74</v>
      </c>
      <c r="R81" s="193">
        <f t="shared" si="31"/>
        <v>0.92</v>
      </c>
      <c r="S81" s="28">
        <v>92</v>
      </c>
      <c r="T81" s="196">
        <f t="shared" si="32"/>
        <v>0.69</v>
      </c>
      <c r="U81" s="8">
        <v>69</v>
      </c>
      <c r="V81" s="193">
        <f t="shared" si="33"/>
        <v>1</v>
      </c>
      <c r="W81" s="28">
        <v>100</v>
      </c>
      <c r="X81" s="196">
        <f t="shared" si="34"/>
        <v>0.8</v>
      </c>
      <c r="Y81" s="8">
        <v>80</v>
      </c>
      <c r="Z81" s="193">
        <f t="shared" si="35"/>
        <v>0.59</v>
      </c>
      <c r="AA81" s="28">
        <v>59</v>
      </c>
      <c r="AB81" s="196">
        <f t="shared" si="36"/>
        <v>0.5</v>
      </c>
      <c r="AC81" s="8">
        <v>50</v>
      </c>
      <c r="AD81" s="193">
        <f t="shared" si="37"/>
        <v>0.53</v>
      </c>
      <c r="AE81" s="28">
        <v>53</v>
      </c>
      <c r="AF81" s="196">
        <f t="shared" si="38"/>
        <v>0.79</v>
      </c>
      <c r="AG81" s="8">
        <v>79</v>
      </c>
      <c r="AH81" s="193">
        <f t="shared" si="39"/>
        <v>0.88</v>
      </c>
      <c r="AI81" s="28">
        <v>88</v>
      </c>
      <c r="AJ81" s="196">
        <f t="shared" si="40"/>
        <v>0.5</v>
      </c>
      <c r="AK81" s="8">
        <v>50</v>
      </c>
      <c r="AL81" s="193">
        <f t="shared" si="41"/>
        <v>0.81</v>
      </c>
      <c r="AM81" s="28">
        <v>81</v>
      </c>
      <c r="AN81" s="196">
        <f t="shared" si="42"/>
        <v>0.94</v>
      </c>
      <c r="AO81" s="8">
        <v>94</v>
      </c>
      <c r="AP81" s="193">
        <f t="shared" si="43"/>
        <v>0.7</v>
      </c>
      <c r="AQ81" s="28">
        <v>70</v>
      </c>
      <c r="AR81" s="196">
        <f t="shared" si="44"/>
        <v>0.5</v>
      </c>
      <c r="AS81" s="8">
        <v>50</v>
      </c>
      <c r="AT81" s="209">
        <f t="shared" si="45"/>
        <v>0.78</v>
      </c>
      <c r="AU81" s="106">
        <v>78</v>
      </c>
      <c r="AV81" s="92">
        <f>'Exp_3 (Ann)'!Y81</f>
        <v>71.565217391304344</v>
      </c>
      <c r="AW81" s="79">
        <f>'Exp_3 (Ann)'!Z81</f>
        <v>17.429927468050515</v>
      </c>
    </row>
    <row r="82" spans="1:49" x14ac:dyDescent="0.2">
      <c r="A82" s="181" t="str">
        <f>'Exp_3 (All)'!A82</f>
        <v>RomeoJ_15_PckErr1</v>
      </c>
      <c r="B82" s="193">
        <f t="shared" si="23"/>
        <v>0.69</v>
      </c>
      <c r="C82" s="28">
        <v>69</v>
      </c>
      <c r="D82" s="196">
        <f t="shared" si="24"/>
        <v>0.72</v>
      </c>
      <c r="E82" s="9">
        <v>72</v>
      </c>
      <c r="F82" s="193">
        <f t="shared" si="25"/>
        <v>0.5</v>
      </c>
      <c r="G82" s="28">
        <v>50</v>
      </c>
      <c r="H82" s="196">
        <f t="shared" si="26"/>
        <v>0.76</v>
      </c>
      <c r="I82" s="8">
        <v>76</v>
      </c>
      <c r="J82" s="193">
        <f t="shared" si="27"/>
        <v>0.74</v>
      </c>
      <c r="K82" s="29">
        <v>74</v>
      </c>
      <c r="L82" s="196">
        <f t="shared" si="28"/>
        <v>1</v>
      </c>
      <c r="M82" s="8">
        <v>100</v>
      </c>
      <c r="N82" s="193">
        <f t="shared" si="29"/>
        <v>0.6</v>
      </c>
      <c r="O82" s="29">
        <v>60</v>
      </c>
      <c r="P82" s="196">
        <f t="shared" si="30"/>
        <v>0.64</v>
      </c>
      <c r="Q82" s="8">
        <v>64</v>
      </c>
      <c r="R82" s="193">
        <f t="shared" si="31"/>
        <v>0.87</v>
      </c>
      <c r="S82" s="28">
        <v>87</v>
      </c>
      <c r="T82" s="196">
        <f t="shared" si="32"/>
        <v>0.59</v>
      </c>
      <c r="U82" s="8">
        <v>59</v>
      </c>
      <c r="V82" s="193">
        <f t="shared" si="33"/>
        <v>0.19</v>
      </c>
      <c r="W82" s="28">
        <v>19</v>
      </c>
      <c r="X82" s="196">
        <f t="shared" si="34"/>
        <v>0.9</v>
      </c>
      <c r="Y82" s="8">
        <v>90</v>
      </c>
      <c r="Z82" s="193">
        <f t="shared" si="35"/>
        <v>0.68</v>
      </c>
      <c r="AA82" s="28">
        <v>68</v>
      </c>
      <c r="AB82" s="196">
        <f t="shared" si="36"/>
        <v>0.5</v>
      </c>
      <c r="AC82" s="8">
        <v>50</v>
      </c>
      <c r="AD82" s="193">
        <f t="shared" si="37"/>
        <v>0.73</v>
      </c>
      <c r="AE82" s="28">
        <v>73</v>
      </c>
      <c r="AF82" s="196">
        <f t="shared" si="38"/>
        <v>0.8</v>
      </c>
      <c r="AG82" s="8">
        <v>80</v>
      </c>
      <c r="AH82" s="193">
        <f t="shared" si="39"/>
        <v>0.81</v>
      </c>
      <c r="AI82" s="28">
        <v>81</v>
      </c>
      <c r="AJ82" s="196">
        <f t="shared" si="40"/>
        <v>0.69</v>
      </c>
      <c r="AK82" s="8">
        <v>69</v>
      </c>
      <c r="AL82" s="193">
        <f t="shared" si="41"/>
        <v>0.79</v>
      </c>
      <c r="AM82" s="28">
        <v>79</v>
      </c>
      <c r="AN82" s="196">
        <f t="shared" si="42"/>
        <v>1</v>
      </c>
      <c r="AO82" s="8">
        <v>100</v>
      </c>
      <c r="AP82" s="193">
        <f t="shared" si="43"/>
        <v>0.7</v>
      </c>
      <c r="AQ82" s="28">
        <v>70</v>
      </c>
      <c r="AR82" s="196">
        <f t="shared" si="44"/>
        <v>0.79</v>
      </c>
      <c r="AS82" s="8">
        <v>79</v>
      </c>
      <c r="AT82" s="209">
        <f t="shared" si="45"/>
        <v>0.7</v>
      </c>
      <c r="AU82" s="106">
        <v>70</v>
      </c>
      <c r="AV82" s="92">
        <f>'Exp_3 (Ann)'!Y82</f>
        <v>71.260869565217391</v>
      </c>
      <c r="AW82" s="79">
        <f>'Exp_3 (Ann)'!Z82</f>
        <v>17.273777792060596</v>
      </c>
    </row>
    <row r="83" spans="1:49" x14ac:dyDescent="0.2">
      <c r="A83" s="181" t="str">
        <f>'Exp_3 (All)'!A83</f>
        <v>RomeoJ_15_PckErr3</v>
      </c>
      <c r="B83" s="193">
        <f t="shared" si="23"/>
        <v>0.7</v>
      </c>
      <c r="C83" s="28">
        <v>70</v>
      </c>
      <c r="D83" s="196">
        <f t="shared" si="24"/>
        <v>0.79</v>
      </c>
      <c r="E83" s="9">
        <v>79</v>
      </c>
      <c r="F83" s="193">
        <f t="shared" si="25"/>
        <v>0.75</v>
      </c>
      <c r="G83" s="28">
        <v>75</v>
      </c>
      <c r="H83" s="196">
        <f t="shared" si="26"/>
        <v>0.87</v>
      </c>
      <c r="I83" s="8">
        <v>87</v>
      </c>
      <c r="J83" s="193">
        <f t="shared" si="27"/>
        <v>1</v>
      </c>
      <c r="K83" s="29">
        <v>100</v>
      </c>
      <c r="L83" s="196">
        <f t="shared" si="28"/>
        <v>1</v>
      </c>
      <c r="M83" s="8">
        <v>100</v>
      </c>
      <c r="N83" s="193">
        <f t="shared" si="29"/>
        <v>0.72</v>
      </c>
      <c r="O83" s="29">
        <v>72</v>
      </c>
      <c r="P83" s="196">
        <f t="shared" si="30"/>
        <v>0.74</v>
      </c>
      <c r="Q83" s="8">
        <v>74</v>
      </c>
      <c r="R83" s="193">
        <f t="shared" si="31"/>
        <v>1</v>
      </c>
      <c r="S83" s="28">
        <v>100</v>
      </c>
      <c r="T83" s="196">
        <f t="shared" si="32"/>
        <v>0.79</v>
      </c>
      <c r="U83" s="8">
        <v>79</v>
      </c>
      <c r="V83" s="193">
        <f t="shared" si="33"/>
        <v>0.8</v>
      </c>
      <c r="W83" s="28">
        <v>80</v>
      </c>
      <c r="X83" s="196">
        <f t="shared" si="34"/>
        <v>0.91</v>
      </c>
      <c r="Y83" s="8">
        <v>91</v>
      </c>
      <c r="Z83" s="193">
        <f t="shared" si="35"/>
        <v>0.65</v>
      </c>
      <c r="AA83" s="28">
        <v>65</v>
      </c>
      <c r="AB83" s="196">
        <f t="shared" si="36"/>
        <v>0.78</v>
      </c>
      <c r="AC83" s="8">
        <v>78</v>
      </c>
      <c r="AD83" s="193">
        <f t="shared" si="37"/>
        <v>0.72</v>
      </c>
      <c r="AE83" s="28">
        <v>72</v>
      </c>
      <c r="AF83" s="196">
        <f t="shared" si="38"/>
        <v>0.8</v>
      </c>
      <c r="AG83" s="8">
        <v>80</v>
      </c>
      <c r="AH83" s="193">
        <f t="shared" si="39"/>
        <v>0.81</v>
      </c>
      <c r="AI83" s="28">
        <v>81</v>
      </c>
      <c r="AJ83" s="196">
        <f t="shared" si="40"/>
        <v>0.7</v>
      </c>
      <c r="AK83" s="8">
        <v>70</v>
      </c>
      <c r="AL83" s="193">
        <f t="shared" si="41"/>
        <v>0.84</v>
      </c>
      <c r="AM83" s="28">
        <v>84</v>
      </c>
      <c r="AN83" s="196">
        <f t="shared" si="42"/>
        <v>0.95</v>
      </c>
      <c r="AO83" s="8">
        <v>95</v>
      </c>
      <c r="AP83" s="193">
        <f t="shared" si="43"/>
        <v>0.8</v>
      </c>
      <c r="AQ83" s="28">
        <v>80</v>
      </c>
      <c r="AR83" s="196">
        <f t="shared" si="44"/>
        <v>1</v>
      </c>
      <c r="AS83" s="8">
        <v>100</v>
      </c>
      <c r="AT83" s="209">
        <f t="shared" si="45"/>
        <v>0.87</v>
      </c>
      <c r="AU83" s="106">
        <v>87</v>
      </c>
      <c r="AV83" s="92">
        <f>'Exp_3 (Ann)'!Y83</f>
        <v>82.565217391304344</v>
      </c>
      <c r="AW83" s="79">
        <f>'Exp_3 (Ann)'!Z83</f>
        <v>10.723068111474472</v>
      </c>
    </row>
    <row r="84" spans="1:49" x14ac:dyDescent="0.2">
      <c r="A84" s="181" t="str">
        <f>'Exp_3 (All)'!A84</f>
        <v>Cactus_0</v>
      </c>
      <c r="B84" s="193">
        <f t="shared" si="23"/>
        <v>0</v>
      </c>
      <c r="C84" s="28">
        <v>0</v>
      </c>
      <c r="D84" s="196">
        <f t="shared" si="24"/>
        <v>0</v>
      </c>
      <c r="E84" s="9">
        <v>0</v>
      </c>
      <c r="F84" s="193">
        <f t="shared" si="25"/>
        <v>0</v>
      </c>
      <c r="G84" s="28">
        <v>0</v>
      </c>
      <c r="H84" s="196">
        <f t="shared" si="26"/>
        <v>0</v>
      </c>
      <c r="I84" s="8">
        <v>0</v>
      </c>
      <c r="J84" s="193">
        <f t="shared" si="27"/>
        <v>0</v>
      </c>
      <c r="K84" s="29">
        <v>0</v>
      </c>
      <c r="L84" s="196">
        <f t="shared" si="28"/>
        <v>0</v>
      </c>
      <c r="M84" s="8">
        <v>0</v>
      </c>
      <c r="N84" s="193">
        <f t="shared" si="29"/>
        <v>0</v>
      </c>
      <c r="O84" s="29">
        <v>0</v>
      </c>
      <c r="P84" s="196">
        <f t="shared" si="30"/>
        <v>0</v>
      </c>
      <c r="Q84" s="8">
        <v>0</v>
      </c>
      <c r="R84" s="193">
        <f t="shared" si="31"/>
        <v>0</v>
      </c>
      <c r="S84" s="28">
        <v>0</v>
      </c>
      <c r="T84" s="196">
        <f t="shared" si="32"/>
        <v>0</v>
      </c>
      <c r="U84" s="8">
        <v>0</v>
      </c>
      <c r="V84" s="193">
        <f t="shared" si="33"/>
        <v>0</v>
      </c>
      <c r="W84" s="28">
        <v>0</v>
      </c>
      <c r="X84" s="196">
        <f t="shared" si="34"/>
        <v>0</v>
      </c>
      <c r="Y84" s="8">
        <v>0</v>
      </c>
      <c r="Z84" s="193">
        <f t="shared" si="35"/>
        <v>0</v>
      </c>
      <c r="AA84" s="28">
        <v>0</v>
      </c>
      <c r="AB84" s="196">
        <f t="shared" si="36"/>
        <v>0</v>
      </c>
      <c r="AC84" s="8">
        <v>0</v>
      </c>
      <c r="AD84" s="193">
        <f t="shared" si="37"/>
        <v>0</v>
      </c>
      <c r="AE84" s="28">
        <v>0</v>
      </c>
      <c r="AF84" s="196">
        <f t="shared" si="38"/>
        <v>0</v>
      </c>
      <c r="AG84" s="8">
        <v>0</v>
      </c>
      <c r="AH84" s="193">
        <f t="shared" si="39"/>
        <v>0</v>
      </c>
      <c r="AI84" s="28">
        <v>0</v>
      </c>
      <c r="AJ84" s="196">
        <f t="shared" si="40"/>
        <v>0</v>
      </c>
      <c r="AK84" s="8">
        <v>0</v>
      </c>
      <c r="AL84" s="193">
        <f t="shared" si="41"/>
        <v>0</v>
      </c>
      <c r="AM84" s="28">
        <v>0</v>
      </c>
      <c r="AN84" s="196">
        <f t="shared" si="42"/>
        <v>0.1</v>
      </c>
      <c r="AO84" s="8">
        <v>10</v>
      </c>
      <c r="AP84" s="193">
        <f t="shared" si="43"/>
        <v>0</v>
      </c>
      <c r="AQ84" s="28">
        <v>0</v>
      </c>
      <c r="AR84" s="196">
        <f t="shared" si="44"/>
        <v>0</v>
      </c>
      <c r="AS84" s="8">
        <v>0</v>
      </c>
      <c r="AT84" s="209">
        <f t="shared" si="45"/>
        <v>0</v>
      </c>
      <c r="AU84" s="106">
        <v>0</v>
      </c>
      <c r="AV84" s="92">
        <f>'Exp_3 (Ann)'!Y84</f>
        <v>0.43478260869565216</v>
      </c>
      <c r="AW84" s="79">
        <f>'Exp_3 (Ann)'!Z84</f>
        <v>2.0851441405707476</v>
      </c>
    </row>
    <row r="85" spans="1:49" x14ac:dyDescent="0.2">
      <c r="A85" s="181" t="str">
        <f>'Exp_3 (All)'!A85</f>
        <v>Cactus_3</v>
      </c>
      <c r="B85" s="193">
        <f t="shared" si="23"/>
        <v>0.1</v>
      </c>
      <c r="C85" s="28">
        <v>10</v>
      </c>
      <c r="D85" s="196">
        <f t="shared" si="24"/>
        <v>0</v>
      </c>
      <c r="E85" s="9">
        <v>0</v>
      </c>
      <c r="F85" s="193">
        <f t="shared" si="25"/>
        <v>0</v>
      </c>
      <c r="G85" s="28">
        <v>0</v>
      </c>
      <c r="H85" s="196">
        <f t="shared" si="26"/>
        <v>0</v>
      </c>
      <c r="I85" s="8">
        <v>0</v>
      </c>
      <c r="J85" s="193">
        <f t="shared" si="27"/>
        <v>0.4</v>
      </c>
      <c r="K85" s="29">
        <v>40</v>
      </c>
      <c r="L85" s="196">
        <f t="shared" si="28"/>
        <v>0.4</v>
      </c>
      <c r="M85" s="8">
        <v>40</v>
      </c>
      <c r="N85" s="193">
        <f t="shared" si="29"/>
        <v>0.25</v>
      </c>
      <c r="O85" s="29">
        <v>25</v>
      </c>
      <c r="P85" s="196">
        <f t="shared" si="30"/>
        <v>0.69</v>
      </c>
      <c r="Q85" s="8">
        <v>69</v>
      </c>
      <c r="R85" s="193">
        <f t="shared" si="31"/>
        <v>0.43</v>
      </c>
      <c r="S85" s="28">
        <v>43</v>
      </c>
      <c r="T85" s="196">
        <f t="shared" si="32"/>
        <v>0.39</v>
      </c>
      <c r="U85" s="8">
        <v>39</v>
      </c>
      <c r="V85" s="193">
        <f t="shared" si="33"/>
        <v>0.08</v>
      </c>
      <c r="W85" s="28">
        <v>8</v>
      </c>
      <c r="X85" s="196">
        <f t="shared" si="34"/>
        <v>0.3</v>
      </c>
      <c r="Y85" s="8">
        <v>30</v>
      </c>
      <c r="Z85" s="193">
        <f t="shared" si="35"/>
        <v>0.3</v>
      </c>
      <c r="AA85" s="28">
        <v>30</v>
      </c>
      <c r="AB85" s="196">
        <f t="shared" si="36"/>
        <v>0.1</v>
      </c>
      <c r="AC85" s="8">
        <v>10</v>
      </c>
      <c r="AD85" s="193">
        <f t="shared" si="37"/>
        <v>0.28999999999999998</v>
      </c>
      <c r="AE85" s="28">
        <v>29</v>
      </c>
      <c r="AF85" s="196">
        <f t="shared" si="38"/>
        <v>0.19</v>
      </c>
      <c r="AG85" s="8">
        <v>19</v>
      </c>
      <c r="AH85" s="193">
        <f t="shared" si="39"/>
        <v>0.1</v>
      </c>
      <c r="AI85" s="28">
        <v>10</v>
      </c>
      <c r="AJ85" s="196">
        <f t="shared" si="40"/>
        <v>0.09</v>
      </c>
      <c r="AK85" s="8">
        <v>9</v>
      </c>
      <c r="AL85" s="193">
        <f t="shared" si="41"/>
        <v>0.49</v>
      </c>
      <c r="AM85" s="28">
        <v>49</v>
      </c>
      <c r="AN85" s="196">
        <f t="shared" si="42"/>
        <v>0.79</v>
      </c>
      <c r="AO85" s="8">
        <v>79</v>
      </c>
      <c r="AP85" s="193">
        <f t="shared" si="43"/>
        <v>0.3</v>
      </c>
      <c r="AQ85" s="28">
        <v>30</v>
      </c>
      <c r="AR85" s="196">
        <f t="shared" si="44"/>
        <v>0.1</v>
      </c>
      <c r="AS85" s="8">
        <v>10</v>
      </c>
      <c r="AT85" s="209">
        <f t="shared" si="45"/>
        <v>0.31</v>
      </c>
      <c r="AU85" s="106">
        <v>31</v>
      </c>
      <c r="AV85" s="92">
        <f>'Exp_3 (Ann)'!Y85</f>
        <v>26.521739130434781</v>
      </c>
      <c r="AW85" s="79">
        <f>'Exp_3 (Ann)'!Z85</f>
        <v>21.13564323648</v>
      </c>
    </row>
    <row r="86" spans="1:49" x14ac:dyDescent="0.2">
      <c r="A86" s="181" t="str">
        <f>'Exp_3 (All)'!A86</f>
        <v>Cactus_12</v>
      </c>
      <c r="B86" s="193">
        <f t="shared" si="23"/>
        <v>0.2</v>
      </c>
      <c r="C86" s="28">
        <v>20</v>
      </c>
      <c r="D86" s="196">
        <f t="shared" si="24"/>
        <v>0.5</v>
      </c>
      <c r="E86" s="9">
        <v>50</v>
      </c>
      <c r="F86" s="193">
        <f t="shared" si="25"/>
        <v>0.5</v>
      </c>
      <c r="G86" s="28">
        <v>50</v>
      </c>
      <c r="H86" s="196">
        <f t="shared" si="26"/>
        <v>0.38</v>
      </c>
      <c r="I86" s="8">
        <v>38</v>
      </c>
      <c r="J86" s="193">
        <f t="shared" si="27"/>
        <v>0.5</v>
      </c>
      <c r="K86" s="29">
        <v>50</v>
      </c>
      <c r="L86" s="196">
        <f t="shared" si="28"/>
        <v>0</v>
      </c>
      <c r="M86" s="8">
        <v>0</v>
      </c>
      <c r="N86" s="193">
        <f t="shared" si="29"/>
        <v>0.04</v>
      </c>
      <c r="O86" s="29">
        <v>4</v>
      </c>
      <c r="P86" s="196">
        <f t="shared" si="30"/>
        <v>0.4</v>
      </c>
      <c r="Q86" s="8">
        <v>40</v>
      </c>
      <c r="R86" s="193">
        <f t="shared" si="31"/>
        <v>0.63</v>
      </c>
      <c r="S86" s="28">
        <v>63</v>
      </c>
      <c r="T86" s="196">
        <f t="shared" si="32"/>
        <v>0.38</v>
      </c>
      <c r="U86" s="8">
        <v>38</v>
      </c>
      <c r="V86" s="193">
        <f t="shared" si="33"/>
        <v>0.18</v>
      </c>
      <c r="W86" s="28">
        <v>18</v>
      </c>
      <c r="X86" s="196">
        <f t="shared" si="34"/>
        <v>0.3</v>
      </c>
      <c r="Y86" s="8">
        <v>30</v>
      </c>
      <c r="Z86" s="193">
        <f t="shared" si="35"/>
        <v>0.42</v>
      </c>
      <c r="AA86" s="28">
        <v>42</v>
      </c>
      <c r="AB86" s="196">
        <f t="shared" si="36"/>
        <v>0.3</v>
      </c>
      <c r="AC86" s="8">
        <v>30</v>
      </c>
      <c r="AD86" s="193">
        <f t="shared" si="37"/>
        <v>0</v>
      </c>
      <c r="AE86" s="28">
        <v>0</v>
      </c>
      <c r="AF86" s="196">
        <f t="shared" si="38"/>
        <v>0.5</v>
      </c>
      <c r="AG86" s="8">
        <v>50</v>
      </c>
      <c r="AH86" s="193">
        <f t="shared" si="39"/>
        <v>0.2</v>
      </c>
      <c r="AI86" s="28">
        <v>20</v>
      </c>
      <c r="AJ86" s="196">
        <f t="shared" si="40"/>
        <v>0.21</v>
      </c>
      <c r="AK86" s="8">
        <v>21</v>
      </c>
      <c r="AL86" s="193">
        <f t="shared" si="41"/>
        <v>0.48</v>
      </c>
      <c r="AM86" s="28">
        <v>48</v>
      </c>
      <c r="AN86" s="196">
        <f t="shared" si="42"/>
        <v>0.85</v>
      </c>
      <c r="AO86" s="8">
        <v>85</v>
      </c>
      <c r="AP86" s="193">
        <f t="shared" si="43"/>
        <v>0.2</v>
      </c>
      <c r="AQ86" s="28">
        <v>20</v>
      </c>
      <c r="AR86" s="196">
        <f t="shared" si="44"/>
        <v>0.4</v>
      </c>
      <c r="AS86" s="8">
        <v>40</v>
      </c>
      <c r="AT86" s="209">
        <f t="shared" si="45"/>
        <v>0.39</v>
      </c>
      <c r="AU86" s="106">
        <v>39</v>
      </c>
      <c r="AV86" s="92">
        <f>'Exp_3 (Ann)'!Y86</f>
        <v>34.608695652173914</v>
      </c>
      <c r="AW86" s="79">
        <f>'Exp_3 (Ann)'!Z86</f>
        <v>20.341938609757971</v>
      </c>
    </row>
    <row r="87" spans="1:49" x14ac:dyDescent="0.2">
      <c r="A87" s="181" t="str">
        <f>'Exp_3 (All)'!A87</f>
        <v>Cactus_0_PckErr3</v>
      </c>
      <c r="B87" s="193">
        <f t="shared" si="23"/>
        <v>0.1</v>
      </c>
      <c r="C87" s="28">
        <v>10</v>
      </c>
      <c r="D87" s="196">
        <f t="shared" si="24"/>
        <v>0.8</v>
      </c>
      <c r="E87" s="9">
        <v>80</v>
      </c>
      <c r="F87" s="193">
        <f t="shared" si="25"/>
        <v>0.13</v>
      </c>
      <c r="G87" s="28">
        <v>13</v>
      </c>
      <c r="H87" s="196">
        <f t="shared" si="26"/>
        <v>0.37</v>
      </c>
      <c r="I87" s="8">
        <v>37</v>
      </c>
      <c r="J87" s="193">
        <f t="shared" si="27"/>
        <v>0.14000000000000001</v>
      </c>
      <c r="K87" s="29">
        <v>14</v>
      </c>
      <c r="L87" s="196">
        <f t="shared" si="28"/>
        <v>0.09</v>
      </c>
      <c r="M87" s="8">
        <v>9</v>
      </c>
      <c r="N87" s="193">
        <f t="shared" si="29"/>
        <v>0.17</v>
      </c>
      <c r="O87" s="29">
        <v>17</v>
      </c>
      <c r="P87" s="196">
        <f t="shared" si="30"/>
        <v>0.39</v>
      </c>
      <c r="Q87" s="8">
        <v>39</v>
      </c>
      <c r="R87" s="193">
        <f t="shared" si="31"/>
        <v>0.7</v>
      </c>
      <c r="S87" s="28">
        <v>70</v>
      </c>
      <c r="T87" s="196">
        <f t="shared" si="32"/>
        <v>0.19</v>
      </c>
      <c r="U87" s="8">
        <v>19</v>
      </c>
      <c r="V87" s="193">
        <f t="shared" si="33"/>
        <v>0.03</v>
      </c>
      <c r="W87" s="28">
        <v>3</v>
      </c>
      <c r="X87" s="196">
        <f t="shared" si="34"/>
        <v>0.3</v>
      </c>
      <c r="Y87" s="8">
        <v>30</v>
      </c>
      <c r="Z87" s="193">
        <f t="shared" si="35"/>
        <v>0.38</v>
      </c>
      <c r="AA87" s="28">
        <v>38</v>
      </c>
      <c r="AB87" s="196">
        <f t="shared" si="36"/>
        <v>0.09</v>
      </c>
      <c r="AC87" s="8">
        <v>9</v>
      </c>
      <c r="AD87" s="193">
        <f t="shared" si="37"/>
        <v>0.38</v>
      </c>
      <c r="AE87" s="28">
        <v>38</v>
      </c>
      <c r="AF87" s="196">
        <f t="shared" si="38"/>
        <v>0.4</v>
      </c>
      <c r="AG87" s="8">
        <v>40</v>
      </c>
      <c r="AH87" s="193">
        <f t="shared" si="39"/>
        <v>0.19</v>
      </c>
      <c r="AI87" s="28">
        <v>19</v>
      </c>
      <c r="AJ87" s="196">
        <f t="shared" si="40"/>
        <v>0.1</v>
      </c>
      <c r="AK87" s="8">
        <v>10</v>
      </c>
      <c r="AL87" s="193">
        <f t="shared" si="41"/>
        <v>0.41</v>
      </c>
      <c r="AM87" s="28">
        <v>41</v>
      </c>
      <c r="AN87" s="196">
        <f t="shared" si="42"/>
        <v>0.28999999999999998</v>
      </c>
      <c r="AO87" s="8">
        <v>29</v>
      </c>
      <c r="AP87" s="193">
        <f t="shared" si="43"/>
        <v>0.2</v>
      </c>
      <c r="AQ87" s="28">
        <v>20</v>
      </c>
      <c r="AR87" s="196">
        <f t="shared" si="44"/>
        <v>0.09</v>
      </c>
      <c r="AS87" s="8">
        <v>9</v>
      </c>
      <c r="AT87" s="209">
        <f t="shared" si="45"/>
        <v>0.45</v>
      </c>
      <c r="AU87" s="106">
        <v>45</v>
      </c>
      <c r="AV87" s="92">
        <f>'Exp_3 (Ann)'!Y87</f>
        <v>27.782608695652176</v>
      </c>
      <c r="AW87" s="79">
        <f>'Exp_3 (Ann)'!Z87</f>
        <v>19.771321107602319</v>
      </c>
    </row>
    <row r="88" spans="1:49" x14ac:dyDescent="0.2">
      <c r="A88" s="181" t="str">
        <f>'Exp_3 (All)'!A88</f>
        <v>Cactus_2_PckErr1</v>
      </c>
      <c r="B88" s="193">
        <f t="shared" si="23"/>
        <v>0.08</v>
      </c>
      <c r="C88" s="28">
        <v>8</v>
      </c>
      <c r="D88" s="196">
        <f t="shared" si="24"/>
        <v>0.68</v>
      </c>
      <c r="E88" s="9">
        <v>68</v>
      </c>
      <c r="F88" s="193">
        <f t="shared" si="25"/>
        <v>0.06</v>
      </c>
      <c r="G88" s="28">
        <v>6</v>
      </c>
      <c r="H88" s="196">
        <f t="shared" si="26"/>
        <v>0.3</v>
      </c>
      <c r="I88" s="8">
        <v>30</v>
      </c>
      <c r="J88" s="193">
        <f t="shared" si="27"/>
        <v>0.15</v>
      </c>
      <c r="K88" s="29">
        <v>15</v>
      </c>
      <c r="L88" s="196">
        <f t="shared" si="28"/>
        <v>0.2</v>
      </c>
      <c r="M88" s="8">
        <v>20</v>
      </c>
      <c r="N88" s="193">
        <f t="shared" si="29"/>
        <v>0</v>
      </c>
      <c r="O88" s="29">
        <v>0</v>
      </c>
      <c r="P88" s="196">
        <f t="shared" si="30"/>
        <v>0.75</v>
      </c>
      <c r="Q88" s="8">
        <v>75</v>
      </c>
      <c r="R88" s="193">
        <f t="shared" si="31"/>
        <v>0.18</v>
      </c>
      <c r="S88" s="28">
        <v>18</v>
      </c>
      <c r="T88" s="196">
        <f t="shared" si="32"/>
        <v>0.3</v>
      </c>
      <c r="U88" s="8">
        <v>30</v>
      </c>
      <c r="V88" s="193">
        <f t="shared" si="33"/>
        <v>0</v>
      </c>
      <c r="W88" s="28">
        <v>0</v>
      </c>
      <c r="X88" s="196">
        <f t="shared" si="34"/>
        <v>0</v>
      </c>
      <c r="Y88" s="8">
        <v>0</v>
      </c>
      <c r="Z88" s="193">
        <f t="shared" si="35"/>
        <v>0.24</v>
      </c>
      <c r="AA88" s="28">
        <v>24</v>
      </c>
      <c r="AB88" s="196">
        <f t="shared" si="36"/>
        <v>0</v>
      </c>
      <c r="AC88" s="8">
        <v>0</v>
      </c>
      <c r="AD88" s="193">
        <f t="shared" si="37"/>
        <v>0.02</v>
      </c>
      <c r="AE88" s="28">
        <v>2</v>
      </c>
      <c r="AF88" s="196">
        <f t="shared" si="38"/>
        <v>0.2</v>
      </c>
      <c r="AG88" s="8">
        <v>20</v>
      </c>
      <c r="AH88" s="193">
        <f t="shared" si="39"/>
        <v>7.0000000000000007E-2</v>
      </c>
      <c r="AI88" s="28">
        <v>7</v>
      </c>
      <c r="AJ88" s="196">
        <f t="shared" si="40"/>
        <v>0.19</v>
      </c>
      <c r="AK88" s="8">
        <v>19</v>
      </c>
      <c r="AL88" s="193">
        <f t="shared" si="41"/>
        <v>0.28999999999999998</v>
      </c>
      <c r="AM88" s="28">
        <v>29</v>
      </c>
      <c r="AN88" s="196">
        <f t="shared" si="42"/>
        <v>0.15</v>
      </c>
      <c r="AO88" s="8">
        <v>15</v>
      </c>
      <c r="AP88" s="193">
        <f t="shared" si="43"/>
        <v>0.1</v>
      </c>
      <c r="AQ88" s="28">
        <v>10</v>
      </c>
      <c r="AR88" s="196">
        <f t="shared" si="44"/>
        <v>0.2</v>
      </c>
      <c r="AS88" s="8">
        <v>20</v>
      </c>
      <c r="AT88" s="209">
        <f t="shared" si="45"/>
        <v>0.02</v>
      </c>
      <c r="AU88" s="106">
        <v>2</v>
      </c>
      <c r="AV88" s="92">
        <f>'Exp_3 (Ann)'!Y88</f>
        <v>18.173913043478262</v>
      </c>
      <c r="AW88" s="79">
        <f>'Exp_3 (Ann)'!Z88</f>
        <v>19.611342205035431</v>
      </c>
    </row>
    <row r="89" spans="1:49" x14ac:dyDescent="0.2">
      <c r="A89" s="181" t="str">
        <f>'Exp_3 (All)'!A89</f>
        <v>Cactus_2_PckErr3</v>
      </c>
      <c r="B89" s="193">
        <f t="shared" si="23"/>
        <v>0.2</v>
      </c>
      <c r="C89" s="28">
        <v>20</v>
      </c>
      <c r="D89" s="196">
        <f t="shared" si="24"/>
        <v>0.9</v>
      </c>
      <c r="E89" s="9">
        <v>90</v>
      </c>
      <c r="F89" s="193">
        <f t="shared" si="25"/>
        <v>0.2</v>
      </c>
      <c r="G89" s="28">
        <v>20</v>
      </c>
      <c r="H89" s="196">
        <f t="shared" si="26"/>
        <v>0.39</v>
      </c>
      <c r="I89" s="8">
        <v>39</v>
      </c>
      <c r="J89" s="193">
        <f t="shared" si="27"/>
        <v>0.5</v>
      </c>
      <c r="K89" s="29">
        <v>50</v>
      </c>
      <c r="L89" s="196">
        <f t="shared" si="28"/>
        <v>0.8</v>
      </c>
      <c r="M89" s="8">
        <v>80</v>
      </c>
      <c r="N89" s="193">
        <f t="shared" si="29"/>
        <v>0.5</v>
      </c>
      <c r="O89" s="29">
        <v>50</v>
      </c>
      <c r="P89" s="196">
        <f t="shared" si="30"/>
        <v>0.7</v>
      </c>
      <c r="Q89" s="8">
        <v>70</v>
      </c>
      <c r="R89" s="193">
        <f t="shared" si="31"/>
        <v>0.89</v>
      </c>
      <c r="S89" s="28">
        <v>89</v>
      </c>
      <c r="T89" s="196">
        <f t="shared" si="32"/>
        <v>0.31</v>
      </c>
      <c r="U89" s="8">
        <v>31</v>
      </c>
      <c r="V89" s="193">
        <f t="shared" si="33"/>
        <v>0.39</v>
      </c>
      <c r="W89" s="28">
        <v>39</v>
      </c>
      <c r="X89" s="196">
        <f t="shared" si="34"/>
        <v>0.5</v>
      </c>
      <c r="Y89" s="8">
        <v>50</v>
      </c>
      <c r="Z89" s="193">
        <f t="shared" si="35"/>
        <v>0.31</v>
      </c>
      <c r="AA89" s="28">
        <v>31</v>
      </c>
      <c r="AB89" s="196">
        <f t="shared" si="36"/>
        <v>0.1</v>
      </c>
      <c r="AC89" s="8">
        <v>10</v>
      </c>
      <c r="AD89" s="193">
        <f t="shared" si="37"/>
        <v>0.28000000000000003</v>
      </c>
      <c r="AE89" s="28">
        <v>28</v>
      </c>
      <c r="AF89" s="196">
        <f t="shared" si="38"/>
        <v>0.71</v>
      </c>
      <c r="AG89" s="8">
        <v>71</v>
      </c>
      <c r="AH89" s="193">
        <f t="shared" si="39"/>
        <v>0.81</v>
      </c>
      <c r="AI89" s="28">
        <v>81</v>
      </c>
      <c r="AJ89" s="196">
        <f t="shared" si="40"/>
        <v>0.2</v>
      </c>
      <c r="AK89" s="8">
        <v>20</v>
      </c>
      <c r="AL89" s="193">
        <f t="shared" si="41"/>
        <v>0.7</v>
      </c>
      <c r="AM89" s="28">
        <v>70</v>
      </c>
      <c r="AN89" s="196">
        <f t="shared" si="42"/>
        <v>0.51</v>
      </c>
      <c r="AO89" s="8">
        <v>51</v>
      </c>
      <c r="AP89" s="193">
        <f t="shared" si="43"/>
        <v>0.5</v>
      </c>
      <c r="AQ89" s="28">
        <v>50</v>
      </c>
      <c r="AR89" s="196">
        <f t="shared" si="44"/>
        <v>0.4</v>
      </c>
      <c r="AS89" s="8">
        <v>40</v>
      </c>
      <c r="AT89" s="209">
        <f t="shared" si="45"/>
        <v>0.35</v>
      </c>
      <c r="AU89" s="106">
        <v>35</v>
      </c>
      <c r="AV89" s="92">
        <f>'Exp_3 (Ann)'!Y89</f>
        <v>48.478260869565219</v>
      </c>
      <c r="AW89" s="79">
        <f>'Exp_3 (Ann)'!Z89</f>
        <v>23.590964304961016</v>
      </c>
    </row>
    <row r="90" spans="1:49" x14ac:dyDescent="0.2">
      <c r="A90" s="181" t="str">
        <f>'Exp_3 (All)'!A90</f>
        <v>Cactus_3_PckErr1</v>
      </c>
      <c r="B90" s="193">
        <f t="shared" si="23"/>
        <v>0.09</v>
      </c>
      <c r="C90" s="28">
        <v>9</v>
      </c>
      <c r="D90" s="196">
        <f t="shared" si="24"/>
        <v>0.01</v>
      </c>
      <c r="E90" s="9">
        <v>1</v>
      </c>
      <c r="F90" s="193">
        <f t="shared" si="25"/>
        <v>0.12</v>
      </c>
      <c r="G90" s="28">
        <v>12</v>
      </c>
      <c r="H90" s="196">
        <f t="shared" si="26"/>
        <v>0.23</v>
      </c>
      <c r="I90" s="8">
        <v>23</v>
      </c>
      <c r="J90" s="193">
        <f t="shared" si="27"/>
        <v>0.56000000000000005</v>
      </c>
      <c r="K90" s="29">
        <v>56</v>
      </c>
      <c r="L90" s="196">
        <f t="shared" si="28"/>
        <v>0.69</v>
      </c>
      <c r="M90" s="8">
        <v>69</v>
      </c>
      <c r="N90" s="193">
        <f t="shared" si="29"/>
        <v>0.09</v>
      </c>
      <c r="O90" s="29">
        <v>9</v>
      </c>
      <c r="P90" s="196">
        <f t="shared" si="30"/>
        <v>0.8</v>
      </c>
      <c r="Q90" s="8">
        <v>80</v>
      </c>
      <c r="R90" s="193">
        <f t="shared" si="31"/>
        <v>0.74</v>
      </c>
      <c r="S90" s="28">
        <v>74</v>
      </c>
      <c r="T90" s="196">
        <f t="shared" si="32"/>
        <v>0.39</v>
      </c>
      <c r="U90" s="8">
        <v>39</v>
      </c>
      <c r="V90" s="193">
        <f t="shared" si="33"/>
        <v>0.2</v>
      </c>
      <c r="W90" s="28">
        <v>20</v>
      </c>
      <c r="X90" s="196">
        <f t="shared" si="34"/>
        <v>0.4</v>
      </c>
      <c r="Y90" s="8">
        <v>40</v>
      </c>
      <c r="Z90" s="193">
        <f t="shared" si="35"/>
        <v>0.46</v>
      </c>
      <c r="AA90" s="28">
        <v>46</v>
      </c>
      <c r="AB90" s="196">
        <f t="shared" si="36"/>
        <v>0.1</v>
      </c>
      <c r="AC90" s="8">
        <v>10</v>
      </c>
      <c r="AD90" s="193">
        <f t="shared" si="37"/>
        <v>0.43</v>
      </c>
      <c r="AE90" s="28">
        <v>43</v>
      </c>
      <c r="AF90" s="196">
        <f t="shared" si="38"/>
        <v>0.49</v>
      </c>
      <c r="AG90" s="8">
        <v>49</v>
      </c>
      <c r="AH90" s="193">
        <f t="shared" si="39"/>
        <v>0.3</v>
      </c>
      <c r="AI90" s="28">
        <v>30</v>
      </c>
      <c r="AJ90" s="196">
        <f t="shared" si="40"/>
        <v>0.2</v>
      </c>
      <c r="AK90" s="8">
        <v>20</v>
      </c>
      <c r="AL90" s="193">
        <f t="shared" si="41"/>
        <v>0.5</v>
      </c>
      <c r="AM90" s="28">
        <v>50</v>
      </c>
      <c r="AN90" s="196">
        <f t="shared" si="42"/>
        <v>0.89</v>
      </c>
      <c r="AO90" s="8">
        <v>89</v>
      </c>
      <c r="AP90" s="193">
        <f t="shared" si="43"/>
        <v>0.2</v>
      </c>
      <c r="AQ90" s="28">
        <v>20</v>
      </c>
      <c r="AR90" s="196">
        <f t="shared" si="44"/>
        <v>0.09</v>
      </c>
      <c r="AS90" s="8">
        <v>9</v>
      </c>
      <c r="AT90" s="209">
        <f t="shared" si="45"/>
        <v>0.18</v>
      </c>
      <c r="AU90" s="106">
        <v>18</v>
      </c>
      <c r="AV90" s="92">
        <f>'Exp_3 (Ann)'!Y90</f>
        <v>35.478260869565219</v>
      </c>
      <c r="AW90" s="79">
        <f>'Exp_3 (Ann)'!Z90</f>
        <v>25.380503550448097</v>
      </c>
    </row>
    <row r="91" spans="1:49" x14ac:dyDescent="0.2">
      <c r="A91" s="181" t="str">
        <f>'Exp_3 (All)'!A91</f>
        <v>Cactus_3_PckErr3</v>
      </c>
      <c r="B91" s="193">
        <f t="shared" si="23"/>
        <v>0.28999999999999998</v>
      </c>
      <c r="C91" s="28">
        <v>29</v>
      </c>
      <c r="D91" s="196">
        <f t="shared" si="24"/>
        <v>0.59</v>
      </c>
      <c r="E91" s="9">
        <v>59</v>
      </c>
      <c r="F91" s="193">
        <f t="shared" si="25"/>
        <v>0.33</v>
      </c>
      <c r="G91" s="28">
        <v>33</v>
      </c>
      <c r="H91" s="196">
        <f t="shared" si="26"/>
        <v>0.54</v>
      </c>
      <c r="I91" s="8">
        <v>54</v>
      </c>
      <c r="J91" s="193">
        <f t="shared" si="27"/>
        <v>0.64</v>
      </c>
      <c r="K91" s="29">
        <v>64</v>
      </c>
      <c r="L91" s="196">
        <f t="shared" si="28"/>
        <v>1</v>
      </c>
      <c r="M91" s="8">
        <v>100</v>
      </c>
      <c r="N91" s="193">
        <f t="shared" si="29"/>
        <v>0.19</v>
      </c>
      <c r="O91" s="29">
        <v>19</v>
      </c>
      <c r="P91" s="196">
        <f t="shared" si="30"/>
        <v>0.76</v>
      </c>
      <c r="Q91" s="8">
        <v>76</v>
      </c>
      <c r="R91" s="193">
        <f t="shared" si="31"/>
        <v>0.8</v>
      </c>
      <c r="S91" s="28">
        <v>80</v>
      </c>
      <c r="T91" s="196">
        <f t="shared" si="32"/>
        <v>0.49</v>
      </c>
      <c r="U91" s="8">
        <v>49</v>
      </c>
      <c r="V91" s="193">
        <f t="shared" si="33"/>
        <v>0.39</v>
      </c>
      <c r="W91" s="28">
        <v>39</v>
      </c>
      <c r="X91" s="196">
        <f t="shared" si="34"/>
        <v>0.79</v>
      </c>
      <c r="Y91" s="8">
        <v>79</v>
      </c>
      <c r="Z91" s="193">
        <f t="shared" si="35"/>
        <v>0.51</v>
      </c>
      <c r="AA91" s="28">
        <v>51</v>
      </c>
      <c r="AB91" s="196">
        <f t="shared" si="36"/>
        <v>0.21</v>
      </c>
      <c r="AC91" s="8">
        <v>21</v>
      </c>
      <c r="AD91" s="193">
        <f t="shared" si="37"/>
        <v>0.41</v>
      </c>
      <c r="AE91" s="28">
        <v>41</v>
      </c>
      <c r="AF91" s="196">
        <f t="shared" si="38"/>
        <v>0.3</v>
      </c>
      <c r="AG91" s="8">
        <v>30</v>
      </c>
      <c r="AH91" s="193">
        <f t="shared" si="39"/>
        <v>0.9</v>
      </c>
      <c r="AI91" s="28">
        <v>90</v>
      </c>
      <c r="AJ91" s="196">
        <f t="shared" si="40"/>
        <v>0.4</v>
      </c>
      <c r="AK91" s="8">
        <v>40</v>
      </c>
      <c r="AL91" s="193">
        <f t="shared" si="41"/>
        <v>0.76</v>
      </c>
      <c r="AM91" s="28">
        <v>76</v>
      </c>
      <c r="AN91" s="196">
        <f t="shared" si="42"/>
        <v>0.83</v>
      </c>
      <c r="AO91" s="8">
        <v>83</v>
      </c>
      <c r="AP91" s="193">
        <f t="shared" si="43"/>
        <v>0.6</v>
      </c>
      <c r="AQ91" s="28">
        <v>60</v>
      </c>
      <c r="AR91" s="196">
        <f t="shared" si="44"/>
        <v>0.5</v>
      </c>
      <c r="AS91" s="8">
        <v>50</v>
      </c>
      <c r="AT91" s="209">
        <f t="shared" si="45"/>
        <v>0.53</v>
      </c>
      <c r="AU91" s="106">
        <v>53</v>
      </c>
      <c r="AV91" s="92">
        <f>'Exp_3 (Ann)'!Y91</f>
        <v>55.478260869565219</v>
      </c>
      <c r="AW91" s="79">
        <f>'Exp_3 (Ann)'!Z91</f>
        <v>22.592978726742423</v>
      </c>
    </row>
    <row r="92" spans="1:49" x14ac:dyDescent="0.2">
      <c r="A92" s="181" t="str">
        <f>'Exp_3 (All)'!A92</f>
        <v>Cactus_8_PckErr1</v>
      </c>
      <c r="B92" s="193">
        <f t="shared" si="23"/>
        <v>0.11</v>
      </c>
      <c r="C92" s="28">
        <v>11</v>
      </c>
      <c r="D92" s="196">
        <f t="shared" si="24"/>
        <v>0.7</v>
      </c>
      <c r="E92" s="9">
        <v>70</v>
      </c>
      <c r="F92" s="193">
        <f t="shared" si="25"/>
        <v>0.16</v>
      </c>
      <c r="G92" s="28">
        <v>16</v>
      </c>
      <c r="H92" s="196">
        <f t="shared" si="26"/>
        <v>0.51</v>
      </c>
      <c r="I92" s="8">
        <v>51</v>
      </c>
      <c r="J92" s="193">
        <f t="shared" si="27"/>
        <v>0.4</v>
      </c>
      <c r="K92" s="29">
        <v>40</v>
      </c>
      <c r="L92" s="196">
        <f t="shared" si="28"/>
        <v>0.19</v>
      </c>
      <c r="M92" s="8">
        <v>19</v>
      </c>
      <c r="N92" s="193">
        <f t="shared" si="29"/>
        <v>0.09</v>
      </c>
      <c r="O92" s="29">
        <v>9</v>
      </c>
      <c r="P92" s="196">
        <f t="shared" si="30"/>
        <v>0</v>
      </c>
      <c r="Q92" s="8">
        <v>0</v>
      </c>
      <c r="R92" s="193">
        <f t="shared" si="31"/>
        <v>0.19</v>
      </c>
      <c r="S92" s="28">
        <v>19</v>
      </c>
      <c r="T92" s="196">
        <f t="shared" si="32"/>
        <v>0.3</v>
      </c>
      <c r="U92" s="8">
        <v>30</v>
      </c>
      <c r="V92" s="193">
        <f t="shared" si="33"/>
        <v>0.03</v>
      </c>
      <c r="W92" s="28">
        <v>3</v>
      </c>
      <c r="X92" s="196">
        <f t="shared" si="34"/>
        <v>0.2</v>
      </c>
      <c r="Y92" s="8">
        <v>20</v>
      </c>
      <c r="Z92" s="193">
        <f t="shared" si="35"/>
        <v>0.3</v>
      </c>
      <c r="AA92" s="28">
        <v>30</v>
      </c>
      <c r="AB92" s="196">
        <f t="shared" si="36"/>
        <v>0.09</v>
      </c>
      <c r="AC92" s="8">
        <v>9</v>
      </c>
      <c r="AD92" s="193">
        <f t="shared" si="37"/>
        <v>0.04</v>
      </c>
      <c r="AE92" s="28">
        <v>4</v>
      </c>
      <c r="AF92" s="196">
        <f t="shared" si="38"/>
        <v>0.69</v>
      </c>
      <c r="AG92" s="8">
        <v>69</v>
      </c>
      <c r="AH92" s="193">
        <f t="shared" si="39"/>
        <v>0.08</v>
      </c>
      <c r="AI92" s="28">
        <v>8</v>
      </c>
      <c r="AJ92" s="196">
        <f t="shared" si="40"/>
        <v>0.09</v>
      </c>
      <c r="AK92" s="8">
        <v>9</v>
      </c>
      <c r="AL92" s="193">
        <f t="shared" si="41"/>
        <v>0.14000000000000001</v>
      </c>
      <c r="AM92" s="28">
        <v>14</v>
      </c>
      <c r="AN92" s="196">
        <f t="shared" si="42"/>
        <v>0.5</v>
      </c>
      <c r="AO92" s="8">
        <v>50</v>
      </c>
      <c r="AP92" s="193">
        <f t="shared" si="43"/>
        <v>0.08</v>
      </c>
      <c r="AQ92" s="28">
        <v>8</v>
      </c>
      <c r="AR92" s="196">
        <f t="shared" si="44"/>
        <v>0.09</v>
      </c>
      <c r="AS92" s="8">
        <v>9</v>
      </c>
      <c r="AT92" s="209">
        <f t="shared" si="45"/>
        <v>0.28000000000000003</v>
      </c>
      <c r="AU92" s="106">
        <v>28</v>
      </c>
      <c r="AV92" s="92">
        <f>'Exp_3 (Ann)'!Y92</f>
        <v>22.869565217391305</v>
      </c>
      <c r="AW92" s="79">
        <f>'Exp_3 (Ann)'!Z92</f>
        <v>20.325318621736262</v>
      </c>
    </row>
    <row r="93" spans="1:49" x14ac:dyDescent="0.2">
      <c r="A93" s="181" t="str">
        <f>'Exp_3 (All)'!A93</f>
        <v>Cactus_8_PckErr3</v>
      </c>
      <c r="B93" s="193">
        <f t="shared" si="23"/>
        <v>0.4</v>
      </c>
      <c r="C93" s="28">
        <v>40</v>
      </c>
      <c r="D93" s="196">
        <f t="shared" si="24"/>
        <v>0.89</v>
      </c>
      <c r="E93" s="9">
        <v>89</v>
      </c>
      <c r="F93" s="193">
        <f t="shared" si="25"/>
        <v>0.28000000000000003</v>
      </c>
      <c r="G93" s="28">
        <v>28</v>
      </c>
      <c r="H93" s="196">
        <f t="shared" si="26"/>
        <v>0.67</v>
      </c>
      <c r="I93" s="8">
        <v>67</v>
      </c>
      <c r="J93" s="193">
        <f t="shared" si="27"/>
        <v>0.69</v>
      </c>
      <c r="K93" s="29">
        <v>69</v>
      </c>
      <c r="L93" s="196">
        <f t="shared" si="28"/>
        <v>0.79</v>
      </c>
      <c r="M93" s="8">
        <v>79</v>
      </c>
      <c r="N93" s="193">
        <f t="shared" si="29"/>
        <v>0.28999999999999998</v>
      </c>
      <c r="O93" s="29">
        <v>29</v>
      </c>
      <c r="P93" s="196">
        <f t="shared" si="30"/>
        <v>0.7</v>
      </c>
      <c r="Q93" s="8">
        <v>70</v>
      </c>
      <c r="R93" s="193">
        <f t="shared" si="31"/>
        <v>0.79</v>
      </c>
      <c r="S93" s="28">
        <v>79</v>
      </c>
      <c r="T93" s="196">
        <f t="shared" si="32"/>
        <v>0.6</v>
      </c>
      <c r="U93" s="8">
        <v>60</v>
      </c>
      <c r="V93" s="193">
        <f t="shared" si="33"/>
        <v>0.7</v>
      </c>
      <c r="W93" s="28">
        <v>70</v>
      </c>
      <c r="X93" s="196">
        <f t="shared" si="34"/>
        <v>0.4</v>
      </c>
      <c r="Y93" s="8">
        <v>40</v>
      </c>
      <c r="Z93" s="193">
        <f t="shared" si="35"/>
        <v>0.65</v>
      </c>
      <c r="AA93" s="28">
        <v>65</v>
      </c>
      <c r="AB93" s="196">
        <f t="shared" si="36"/>
        <v>0.28999999999999998</v>
      </c>
      <c r="AC93" s="8">
        <v>29</v>
      </c>
      <c r="AD93" s="193">
        <f t="shared" si="37"/>
        <v>0.35</v>
      </c>
      <c r="AE93" s="28">
        <v>35</v>
      </c>
      <c r="AF93" s="196">
        <f t="shared" si="38"/>
        <v>0.67</v>
      </c>
      <c r="AG93" s="8">
        <v>67</v>
      </c>
      <c r="AH93" s="193">
        <f t="shared" si="39"/>
        <v>0.4</v>
      </c>
      <c r="AI93" s="28">
        <v>40</v>
      </c>
      <c r="AJ93" s="196">
        <f t="shared" si="40"/>
        <v>0.3</v>
      </c>
      <c r="AK93" s="8">
        <v>30</v>
      </c>
      <c r="AL93" s="193">
        <f t="shared" si="41"/>
        <v>0.7</v>
      </c>
      <c r="AM93" s="28">
        <v>70</v>
      </c>
      <c r="AN93" s="196">
        <f t="shared" si="42"/>
        <v>0.84</v>
      </c>
      <c r="AO93" s="8">
        <v>84</v>
      </c>
      <c r="AP93" s="193">
        <f t="shared" si="43"/>
        <v>0.8</v>
      </c>
      <c r="AQ93" s="28">
        <v>80</v>
      </c>
      <c r="AR93" s="196">
        <f t="shared" si="44"/>
        <v>0.5</v>
      </c>
      <c r="AS93" s="8">
        <v>50</v>
      </c>
      <c r="AT93" s="209">
        <f t="shared" si="45"/>
        <v>0.5</v>
      </c>
      <c r="AU93" s="106">
        <v>50</v>
      </c>
      <c r="AV93" s="92">
        <f>'Exp_3 (Ann)'!Y93</f>
        <v>57.391304347826086</v>
      </c>
      <c r="AW93" s="79">
        <f>'Exp_3 (Ann)'!Z93</f>
        <v>19.951621329503261</v>
      </c>
    </row>
    <row r="94" spans="1:49" x14ac:dyDescent="0.2">
      <c r="A94" s="181" t="str">
        <f>'Exp_3 (All)'!A94</f>
        <v>Cactus_10_PckErr1</v>
      </c>
      <c r="B94" s="193">
        <f t="shared" si="23"/>
        <v>0.1</v>
      </c>
      <c r="C94" s="28">
        <v>10</v>
      </c>
      <c r="D94" s="196">
        <f t="shared" si="24"/>
        <v>0.69</v>
      </c>
      <c r="E94" s="9">
        <v>69</v>
      </c>
      <c r="F94" s="193">
        <f t="shared" si="25"/>
        <v>0.12</v>
      </c>
      <c r="G94" s="28">
        <v>12</v>
      </c>
      <c r="H94" s="196">
        <f t="shared" si="26"/>
        <v>0.5</v>
      </c>
      <c r="I94" s="8">
        <v>50</v>
      </c>
      <c r="J94" s="193">
        <f t="shared" si="27"/>
        <v>0.4</v>
      </c>
      <c r="K94" s="29">
        <v>40</v>
      </c>
      <c r="L94" s="196">
        <f t="shared" si="28"/>
        <v>0.09</v>
      </c>
      <c r="M94" s="8">
        <v>9</v>
      </c>
      <c r="N94" s="193">
        <f t="shared" si="29"/>
        <v>0.36</v>
      </c>
      <c r="O94" s="29">
        <v>36</v>
      </c>
      <c r="P94" s="196">
        <f t="shared" si="30"/>
        <v>0.52</v>
      </c>
      <c r="Q94" s="8">
        <v>52</v>
      </c>
      <c r="R94" s="193">
        <f t="shared" si="31"/>
        <v>0.82</v>
      </c>
      <c r="S94" s="28">
        <v>82</v>
      </c>
      <c r="T94" s="196">
        <f t="shared" si="32"/>
        <v>0.38</v>
      </c>
      <c r="U94" s="8">
        <v>38</v>
      </c>
      <c r="V94" s="193">
        <f t="shared" si="33"/>
        <v>0.19</v>
      </c>
      <c r="W94" s="28">
        <v>19</v>
      </c>
      <c r="X94" s="196">
        <f t="shared" si="34"/>
        <v>0.4</v>
      </c>
      <c r="Y94" s="8">
        <v>40</v>
      </c>
      <c r="Z94" s="193">
        <f t="shared" si="35"/>
        <v>0.64</v>
      </c>
      <c r="AA94" s="28">
        <v>64</v>
      </c>
      <c r="AB94" s="196">
        <f t="shared" si="36"/>
        <v>0.19</v>
      </c>
      <c r="AC94" s="8">
        <v>19</v>
      </c>
      <c r="AD94" s="193">
        <f t="shared" si="37"/>
        <v>0.47</v>
      </c>
      <c r="AE94" s="28">
        <v>47</v>
      </c>
      <c r="AF94" s="196">
        <f t="shared" si="38"/>
        <v>0.3</v>
      </c>
      <c r="AG94" s="8">
        <v>30</v>
      </c>
      <c r="AH94" s="193">
        <f t="shared" si="39"/>
        <v>0.28999999999999998</v>
      </c>
      <c r="AI94" s="28">
        <v>29</v>
      </c>
      <c r="AJ94" s="196">
        <f t="shared" si="40"/>
        <v>0.1</v>
      </c>
      <c r="AK94" s="8">
        <v>10</v>
      </c>
      <c r="AL94" s="193">
        <f t="shared" si="41"/>
        <v>0.62</v>
      </c>
      <c r="AM94" s="28">
        <v>62</v>
      </c>
      <c r="AN94" s="196">
        <f t="shared" si="42"/>
        <v>0.82</v>
      </c>
      <c r="AO94" s="8">
        <v>82</v>
      </c>
      <c r="AP94" s="193">
        <f t="shared" si="43"/>
        <v>0.59</v>
      </c>
      <c r="AQ94" s="28">
        <v>59</v>
      </c>
      <c r="AR94" s="196">
        <f t="shared" si="44"/>
        <v>0.5</v>
      </c>
      <c r="AS94" s="8">
        <v>50</v>
      </c>
      <c r="AT94" s="209">
        <f t="shared" si="45"/>
        <v>0.34</v>
      </c>
      <c r="AU94" s="106">
        <v>34</v>
      </c>
      <c r="AV94" s="92">
        <f>'Exp_3 (Ann)'!Y94</f>
        <v>41</v>
      </c>
      <c r="AW94" s="79">
        <f>'Exp_3 (Ann)'!Z94</f>
        <v>22.22202020110192</v>
      </c>
    </row>
    <row r="95" spans="1:49" x14ac:dyDescent="0.2">
      <c r="A95" s="181" t="str">
        <f>'Exp_3 (All)'!A95</f>
        <v>Cactus_10_PckErr3</v>
      </c>
      <c r="B95" s="193">
        <f t="shared" si="23"/>
        <v>0.3</v>
      </c>
      <c r="C95" s="28">
        <v>30</v>
      </c>
      <c r="D95" s="196">
        <f t="shared" si="24"/>
        <v>0.77</v>
      </c>
      <c r="E95" s="9">
        <v>77</v>
      </c>
      <c r="F95" s="193">
        <f t="shared" si="25"/>
        <v>0.49</v>
      </c>
      <c r="G95" s="28">
        <v>49</v>
      </c>
      <c r="H95" s="196">
        <f t="shared" si="26"/>
        <v>0.84</v>
      </c>
      <c r="I95" s="8">
        <v>84</v>
      </c>
      <c r="J95" s="193">
        <f t="shared" si="27"/>
        <v>0.84</v>
      </c>
      <c r="K95" s="29">
        <v>84</v>
      </c>
      <c r="L95" s="196">
        <f t="shared" si="28"/>
        <v>0.9</v>
      </c>
      <c r="M95" s="8">
        <v>90</v>
      </c>
      <c r="N95" s="193">
        <f t="shared" si="29"/>
        <v>0.49</v>
      </c>
      <c r="O95" s="29">
        <v>49</v>
      </c>
      <c r="P95" s="196">
        <f t="shared" si="30"/>
        <v>0.69</v>
      </c>
      <c r="Q95" s="8">
        <v>69</v>
      </c>
      <c r="R95" s="193">
        <f t="shared" si="31"/>
        <v>0.75</v>
      </c>
      <c r="S95" s="28">
        <v>75</v>
      </c>
      <c r="T95" s="196">
        <f t="shared" si="32"/>
        <v>0.79</v>
      </c>
      <c r="U95" s="8">
        <v>79</v>
      </c>
      <c r="V95" s="193">
        <f t="shared" si="33"/>
        <v>0.6</v>
      </c>
      <c r="W95" s="28">
        <v>60</v>
      </c>
      <c r="X95" s="196">
        <f t="shared" si="34"/>
        <v>0.7</v>
      </c>
      <c r="Y95" s="8">
        <v>70</v>
      </c>
      <c r="Z95" s="193">
        <f t="shared" si="35"/>
        <v>0.68</v>
      </c>
      <c r="AA95" s="28">
        <v>68</v>
      </c>
      <c r="AB95" s="196">
        <f t="shared" si="36"/>
        <v>0.4</v>
      </c>
      <c r="AC95" s="8">
        <v>40</v>
      </c>
      <c r="AD95" s="193">
        <f t="shared" si="37"/>
        <v>0.71</v>
      </c>
      <c r="AE95" s="28">
        <v>71</v>
      </c>
      <c r="AF95" s="196">
        <f t="shared" si="38"/>
        <v>0.77</v>
      </c>
      <c r="AG95" s="8">
        <v>77</v>
      </c>
      <c r="AH95" s="193">
        <f t="shared" si="39"/>
        <v>0.69</v>
      </c>
      <c r="AI95" s="28">
        <v>69</v>
      </c>
      <c r="AJ95" s="196">
        <f t="shared" si="40"/>
        <v>0.28999999999999998</v>
      </c>
      <c r="AK95" s="8">
        <v>29</v>
      </c>
      <c r="AL95" s="193">
        <f t="shared" si="41"/>
        <v>0.8</v>
      </c>
      <c r="AM95" s="28">
        <v>80</v>
      </c>
      <c r="AN95" s="196">
        <f t="shared" si="42"/>
        <v>0.84</v>
      </c>
      <c r="AO95" s="8">
        <v>84</v>
      </c>
      <c r="AP95" s="193">
        <f t="shared" si="43"/>
        <v>0.69</v>
      </c>
      <c r="AQ95" s="28">
        <v>69</v>
      </c>
      <c r="AR95" s="196">
        <f t="shared" si="44"/>
        <v>0.28999999999999998</v>
      </c>
      <c r="AS95" s="8">
        <v>29</v>
      </c>
      <c r="AT95" s="209">
        <f t="shared" si="45"/>
        <v>0.62</v>
      </c>
      <c r="AU95" s="106">
        <v>62</v>
      </c>
      <c r="AV95" s="92">
        <f>'Exp_3 (Ann)'!Y95</f>
        <v>64.956521739130437</v>
      </c>
      <c r="AW95" s="79">
        <f>'Exp_3 (Ann)'!Z95</f>
        <v>18.614457384393862</v>
      </c>
    </row>
    <row r="96" spans="1:49" x14ac:dyDescent="0.2">
      <c r="A96" s="181" t="str">
        <f>'Exp_3 (All)'!A96</f>
        <v>Cactus_11_PckErr1</v>
      </c>
      <c r="B96" s="193">
        <f t="shared" si="23"/>
        <v>0.18</v>
      </c>
      <c r="C96" s="28">
        <v>18</v>
      </c>
      <c r="D96" s="196">
        <f t="shared" si="24"/>
        <v>0.31</v>
      </c>
      <c r="E96" s="9">
        <v>31</v>
      </c>
      <c r="F96" s="193">
        <f t="shared" si="25"/>
        <v>0.36</v>
      </c>
      <c r="G96" s="28">
        <v>36</v>
      </c>
      <c r="H96" s="196">
        <f t="shared" si="26"/>
        <v>0.5</v>
      </c>
      <c r="I96" s="8">
        <v>50</v>
      </c>
      <c r="J96" s="193">
        <f t="shared" si="27"/>
        <v>0.76</v>
      </c>
      <c r="K96" s="29">
        <v>76</v>
      </c>
      <c r="L96" s="196">
        <f t="shared" si="28"/>
        <v>0.4</v>
      </c>
      <c r="M96" s="8">
        <v>40</v>
      </c>
      <c r="N96" s="193">
        <f t="shared" si="29"/>
        <v>0.19</v>
      </c>
      <c r="O96" s="29">
        <v>19</v>
      </c>
      <c r="P96" s="196">
        <f t="shared" si="30"/>
        <v>0.63</v>
      </c>
      <c r="Q96" s="8">
        <v>63</v>
      </c>
      <c r="R96" s="193">
        <f t="shared" si="31"/>
        <v>0.79</v>
      </c>
      <c r="S96" s="28">
        <v>79</v>
      </c>
      <c r="T96" s="196">
        <f t="shared" si="32"/>
        <v>0.7</v>
      </c>
      <c r="U96" s="8">
        <v>70</v>
      </c>
      <c r="V96" s="193">
        <f t="shared" si="33"/>
        <v>0.28000000000000003</v>
      </c>
      <c r="W96" s="28">
        <v>28</v>
      </c>
      <c r="X96" s="196">
        <f t="shared" si="34"/>
        <v>0.79</v>
      </c>
      <c r="Y96" s="8">
        <v>79</v>
      </c>
      <c r="Z96" s="193">
        <f t="shared" si="35"/>
        <v>0.6</v>
      </c>
      <c r="AA96" s="28">
        <v>60</v>
      </c>
      <c r="AB96" s="196">
        <f t="shared" si="36"/>
        <v>0.4</v>
      </c>
      <c r="AC96" s="8">
        <v>40</v>
      </c>
      <c r="AD96" s="193">
        <f t="shared" si="37"/>
        <v>0.55000000000000004</v>
      </c>
      <c r="AE96" s="28">
        <v>55</v>
      </c>
      <c r="AF96" s="196">
        <f t="shared" si="38"/>
        <v>0.76</v>
      </c>
      <c r="AG96" s="8">
        <v>76</v>
      </c>
      <c r="AH96" s="193">
        <f t="shared" si="39"/>
        <v>0.68</v>
      </c>
      <c r="AI96" s="28">
        <v>68</v>
      </c>
      <c r="AJ96" s="196">
        <f t="shared" si="40"/>
        <v>0.28999999999999998</v>
      </c>
      <c r="AK96" s="8">
        <v>29</v>
      </c>
      <c r="AL96" s="193">
        <f t="shared" si="41"/>
        <v>0.72</v>
      </c>
      <c r="AM96" s="28">
        <v>72</v>
      </c>
      <c r="AN96" s="196">
        <f t="shared" si="42"/>
        <v>0.83</v>
      </c>
      <c r="AO96" s="8">
        <v>83</v>
      </c>
      <c r="AP96" s="193">
        <f t="shared" si="43"/>
        <v>0.3</v>
      </c>
      <c r="AQ96" s="28">
        <v>30</v>
      </c>
      <c r="AR96" s="196">
        <f t="shared" si="44"/>
        <v>0.3</v>
      </c>
      <c r="AS96" s="8">
        <v>30</v>
      </c>
      <c r="AT96" s="209">
        <f t="shared" si="45"/>
        <v>0.35</v>
      </c>
      <c r="AU96" s="106">
        <v>35</v>
      </c>
      <c r="AV96" s="92">
        <f>'Exp_3 (Ann)'!Y96</f>
        <v>50.739130434782609</v>
      </c>
      <c r="AW96" s="79">
        <f>'Exp_3 (Ann)'!Z96</f>
        <v>21.642167156028673</v>
      </c>
    </row>
    <row r="97" spans="1:49" x14ac:dyDescent="0.2">
      <c r="A97" s="181" t="str">
        <f>'Exp_3 (All)'!A97</f>
        <v>Cactus_11_PckErr3</v>
      </c>
      <c r="B97" s="193">
        <f t="shared" si="23"/>
        <v>0.4</v>
      </c>
      <c r="C97" s="28">
        <v>40</v>
      </c>
      <c r="D97" s="196">
        <f t="shared" si="24"/>
        <v>0.88</v>
      </c>
      <c r="E97" s="9">
        <v>88</v>
      </c>
      <c r="F97" s="193">
        <f t="shared" si="25"/>
        <v>0.5</v>
      </c>
      <c r="G97" s="28">
        <v>50</v>
      </c>
      <c r="H97" s="196">
        <f t="shared" si="26"/>
        <v>0.62</v>
      </c>
      <c r="I97" s="8">
        <v>62</v>
      </c>
      <c r="J97" s="193">
        <f t="shared" si="27"/>
        <v>0.74</v>
      </c>
      <c r="K97" s="29">
        <v>74</v>
      </c>
      <c r="L97" s="196">
        <f t="shared" si="28"/>
        <v>1</v>
      </c>
      <c r="M97" s="8">
        <v>100</v>
      </c>
      <c r="N97" s="193">
        <f t="shared" si="29"/>
        <v>0.59</v>
      </c>
      <c r="O97" s="29">
        <v>59</v>
      </c>
      <c r="P97" s="196">
        <f t="shared" si="30"/>
        <v>0.81</v>
      </c>
      <c r="Q97" s="8">
        <v>81</v>
      </c>
      <c r="R97" s="193">
        <f t="shared" si="31"/>
        <v>0.96</v>
      </c>
      <c r="S97" s="28">
        <v>96</v>
      </c>
      <c r="T97" s="196">
        <f t="shared" si="32"/>
        <v>0.7</v>
      </c>
      <c r="U97" s="8">
        <v>70</v>
      </c>
      <c r="V97" s="193">
        <f t="shared" si="33"/>
        <v>0.72</v>
      </c>
      <c r="W97" s="28">
        <v>72</v>
      </c>
      <c r="X97" s="196">
        <f t="shared" si="34"/>
        <v>1</v>
      </c>
      <c r="Y97" s="8">
        <v>100</v>
      </c>
      <c r="Z97" s="193">
        <f t="shared" si="35"/>
        <v>0.86</v>
      </c>
      <c r="AA97" s="28">
        <v>86</v>
      </c>
      <c r="AB97" s="196">
        <f t="shared" si="36"/>
        <v>0.31</v>
      </c>
      <c r="AC97" s="8">
        <v>31</v>
      </c>
      <c r="AD97" s="193">
        <f t="shared" si="37"/>
        <v>0.6</v>
      </c>
      <c r="AE97" s="28">
        <v>60</v>
      </c>
      <c r="AF97" s="196">
        <f t="shared" si="38"/>
        <v>0.75</v>
      </c>
      <c r="AG97" s="8">
        <v>75</v>
      </c>
      <c r="AH97" s="193">
        <f t="shared" si="39"/>
        <v>0.69</v>
      </c>
      <c r="AI97" s="28">
        <v>69</v>
      </c>
      <c r="AJ97" s="196">
        <f t="shared" si="40"/>
        <v>0.3</v>
      </c>
      <c r="AK97" s="8">
        <v>30</v>
      </c>
      <c r="AL97" s="193">
        <f t="shared" si="41"/>
        <v>0.87</v>
      </c>
      <c r="AM97" s="28">
        <v>87</v>
      </c>
      <c r="AN97" s="196">
        <f t="shared" si="42"/>
        <v>0.89</v>
      </c>
      <c r="AO97" s="8">
        <v>89</v>
      </c>
      <c r="AP97" s="193">
        <f t="shared" si="43"/>
        <v>0.7</v>
      </c>
      <c r="AQ97" s="28">
        <v>70</v>
      </c>
      <c r="AR97" s="196">
        <f t="shared" si="44"/>
        <v>0.62</v>
      </c>
      <c r="AS97" s="8">
        <v>62</v>
      </c>
      <c r="AT97" s="209">
        <f t="shared" si="45"/>
        <v>0.64</v>
      </c>
      <c r="AU97" s="106">
        <v>64</v>
      </c>
      <c r="AV97" s="92">
        <f>'Exp_3 (Ann)'!Y97</f>
        <v>70.217391304347828</v>
      </c>
      <c r="AW97" s="79">
        <f>'Exp_3 (Ann)'!Z97</f>
        <v>19.860780268795466</v>
      </c>
    </row>
    <row r="98" spans="1:49" x14ac:dyDescent="0.2">
      <c r="A98" s="181" t="str">
        <f>'Exp_3 (All)'!A98</f>
        <v>Cactus_12_PckErr1</v>
      </c>
      <c r="B98" s="193">
        <f t="shared" si="23"/>
        <v>0.28999999999999998</v>
      </c>
      <c r="C98" s="28">
        <v>29</v>
      </c>
      <c r="D98" s="196">
        <f t="shared" si="24"/>
        <v>0.6</v>
      </c>
      <c r="E98" s="9">
        <v>60</v>
      </c>
      <c r="F98" s="193">
        <f t="shared" si="25"/>
        <v>0.2</v>
      </c>
      <c r="G98" s="28">
        <v>20</v>
      </c>
      <c r="H98" s="196">
        <f t="shared" si="26"/>
        <v>0.61</v>
      </c>
      <c r="I98" s="8">
        <v>61</v>
      </c>
      <c r="J98" s="193">
        <f t="shared" si="27"/>
        <v>0.34</v>
      </c>
      <c r="K98" s="29">
        <v>34</v>
      </c>
      <c r="L98" s="196">
        <f t="shared" si="28"/>
        <v>0</v>
      </c>
      <c r="M98" s="8">
        <v>0</v>
      </c>
      <c r="N98" s="193">
        <f t="shared" si="29"/>
        <v>0.39</v>
      </c>
      <c r="O98" s="29">
        <v>39</v>
      </c>
      <c r="P98" s="196">
        <f t="shared" si="30"/>
        <v>0.6</v>
      </c>
      <c r="Q98" s="8">
        <v>60</v>
      </c>
      <c r="R98" s="193">
        <f t="shared" si="31"/>
        <v>0.81</v>
      </c>
      <c r="S98" s="28">
        <v>81</v>
      </c>
      <c r="T98" s="196">
        <f t="shared" si="32"/>
        <v>0.5</v>
      </c>
      <c r="U98" s="8">
        <v>50</v>
      </c>
      <c r="V98" s="193">
        <f t="shared" si="33"/>
        <v>0.2</v>
      </c>
      <c r="W98" s="28">
        <v>20</v>
      </c>
      <c r="X98" s="196">
        <f t="shared" si="34"/>
        <v>0.59</v>
      </c>
      <c r="Y98" s="8">
        <v>59</v>
      </c>
      <c r="Z98" s="193">
        <f t="shared" si="35"/>
        <v>0.39</v>
      </c>
      <c r="AA98" s="28">
        <v>39</v>
      </c>
      <c r="AB98" s="196">
        <f t="shared" si="36"/>
        <v>0.19</v>
      </c>
      <c r="AC98" s="8">
        <v>19</v>
      </c>
      <c r="AD98" s="193">
        <f t="shared" si="37"/>
        <v>0.17</v>
      </c>
      <c r="AE98" s="28">
        <v>17</v>
      </c>
      <c r="AF98" s="196">
        <f t="shared" si="38"/>
        <v>0.49</v>
      </c>
      <c r="AG98" s="8">
        <v>49</v>
      </c>
      <c r="AH98" s="193">
        <f t="shared" si="39"/>
        <v>0.42</v>
      </c>
      <c r="AI98" s="28">
        <v>42</v>
      </c>
      <c r="AJ98" s="196">
        <f t="shared" si="40"/>
        <v>0.1</v>
      </c>
      <c r="AK98" s="8">
        <v>10</v>
      </c>
      <c r="AL98" s="193">
        <f t="shared" si="41"/>
        <v>0.66</v>
      </c>
      <c r="AM98" s="28">
        <v>66</v>
      </c>
      <c r="AN98" s="196">
        <f t="shared" si="42"/>
        <v>0.76</v>
      </c>
      <c r="AO98" s="8">
        <v>76</v>
      </c>
      <c r="AP98" s="193">
        <f t="shared" si="43"/>
        <v>0.05</v>
      </c>
      <c r="AQ98" s="28">
        <v>5</v>
      </c>
      <c r="AR98" s="196">
        <f t="shared" si="44"/>
        <v>0.39</v>
      </c>
      <c r="AS98" s="8">
        <v>39</v>
      </c>
      <c r="AT98" s="209">
        <f t="shared" si="45"/>
        <v>0.55000000000000004</v>
      </c>
      <c r="AU98" s="106">
        <v>55</v>
      </c>
      <c r="AV98" s="92">
        <f>'Exp_3 (Ann)'!Y98</f>
        <v>40.434782608695649</v>
      </c>
      <c r="AW98" s="79">
        <f>'Exp_3 (Ann)'!Z98</f>
        <v>22.679237775704816</v>
      </c>
    </row>
    <row r="99" spans="1:49" x14ac:dyDescent="0.2">
      <c r="A99" s="181" t="str">
        <f>'Exp_3 (All)'!A99</f>
        <v>Cactus_12_PckErr3</v>
      </c>
      <c r="B99" s="193">
        <f t="shared" si="23"/>
        <v>0.09</v>
      </c>
      <c r="C99" s="28">
        <v>9</v>
      </c>
      <c r="D99" s="196">
        <f t="shared" si="24"/>
        <v>0.74</v>
      </c>
      <c r="E99" s="9">
        <v>74</v>
      </c>
      <c r="F99" s="193">
        <f t="shared" si="25"/>
        <v>0.49</v>
      </c>
      <c r="G99" s="28">
        <v>49</v>
      </c>
      <c r="H99" s="196">
        <f t="shared" si="26"/>
        <v>0.57999999999999996</v>
      </c>
      <c r="I99" s="8">
        <v>58</v>
      </c>
      <c r="J99" s="193">
        <f t="shared" si="27"/>
        <v>0.76</v>
      </c>
      <c r="K99" s="29">
        <v>76</v>
      </c>
      <c r="L99" s="196">
        <f t="shared" si="28"/>
        <v>1</v>
      </c>
      <c r="M99" s="8">
        <v>100</v>
      </c>
      <c r="N99" s="193">
        <f t="shared" si="29"/>
        <v>0.6</v>
      </c>
      <c r="O99" s="29">
        <v>60</v>
      </c>
      <c r="P99" s="196">
        <f t="shared" si="30"/>
        <v>0.74</v>
      </c>
      <c r="Q99" s="8">
        <v>74</v>
      </c>
      <c r="R99" s="193">
        <f t="shared" si="31"/>
        <v>0.91</v>
      </c>
      <c r="S99" s="28">
        <v>91</v>
      </c>
      <c r="T99" s="196">
        <f t="shared" si="32"/>
        <v>0.7</v>
      </c>
      <c r="U99" s="8">
        <v>70</v>
      </c>
      <c r="V99" s="193">
        <f t="shared" si="33"/>
        <v>0.31</v>
      </c>
      <c r="W99" s="28">
        <v>31</v>
      </c>
      <c r="X99" s="196">
        <f t="shared" si="34"/>
        <v>0.79</v>
      </c>
      <c r="Y99" s="8">
        <v>79</v>
      </c>
      <c r="Z99" s="193">
        <f t="shared" si="35"/>
        <v>0.67</v>
      </c>
      <c r="AA99" s="28">
        <v>67</v>
      </c>
      <c r="AB99" s="196">
        <f t="shared" si="36"/>
        <v>0.31</v>
      </c>
      <c r="AC99" s="8">
        <v>31</v>
      </c>
      <c r="AD99" s="193">
        <f t="shared" si="37"/>
        <v>0.43</v>
      </c>
      <c r="AE99" s="28">
        <v>43</v>
      </c>
      <c r="AF99" s="196">
        <f t="shared" si="38"/>
        <v>0.72</v>
      </c>
      <c r="AG99" s="8">
        <v>72</v>
      </c>
      <c r="AH99" s="193">
        <f t="shared" si="39"/>
        <v>0.71</v>
      </c>
      <c r="AI99" s="28">
        <v>71</v>
      </c>
      <c r="AJ99" s="196">
        <f t="shared" si="40"/>
        <v>0.39</v>
      </c>
      <c r="AK99" s="8">
        <v>39</v>
      </c>
      <c r="AL99" s="193">
        <f t="shared" si="41"/>
        <v>0.67</v>
      </c>
      <c r="AM99" s="28">
        <v>67</v>
      </c>
      <c r="AN99" s="196">
        <f t="shared" si="42"/>
        <v>0.69</v>
      </c>
      <c r="AO99" s="8">
        <v>69</v>
      </c>
      <c r="AP99" s="193">
        <f t="shared" si="43"/>
        <v>0.6</v>
      </c>
      <c r="AQ99" s="28">
        <v>60</v>
      </c>
      <c r="AR99" s="196">
        <f t="shared" si="44"/>
        <v>0.59</v>
      </c>
      <c r="AS99" s="8">
        <v>59</v>
      </c>
      <c r="AT99" s="209">
        <f t="shared" si="45"/>
        <v>0.67</v>
      </c>
      <c r="AU99" s="106">
        <v>67</v>
      </c>
      <c r="AV99" s="92">
        <f>'Exp_3 (Ann)'!Y99</f>
        <v>61.565217391304351</v>
      </c>
      <c r="AW99" s="79">
        <f>'Exp_3 (Ann)'!Z99</f>
        <v>20.500168706526473</v>
      </c>
    </row>
    <row r="100" spans="1:49" x14ac:dyDescent="0.2">
      <c r="A100" s="181" t="str">
        <f>'Exp_3 (All)'!A100</f>
        <v>Cactus_14_PckErr1</v>
      </c>
      <c r="B100" s="193">
        <f t="shared" si="23"/>
        <v>0.2</v>
      </c>
      <c r="C100" s="28">
        <v>20</v>
      </c>
      <c r="D100" s="196">
        <f t="shared" si="24"/>
        <v>0.77</v>
      </c>
      <c r="E100" s="9">
        <v>77</v>
      </c>
      <c r="F100" s="193">
        <f t="shared" si="25"/>
        <v>0.45</v>
      </c>
      <c r="G100" s="28">
        <v>45</v>
      </c>
      <c r="H100" s="196">
        <f t="shared" si="26"/>
        <v>0.81</v>
      </c>
      <c r="I100" s="8">
        <v>81</v>
      </c>
      <c r="J100" s="193">
        <f t="shared" si="27"/>
        <v>0.9</v>
      </c>
      <c r="K100" s="29">
        <v>90</v>
      </c>
      <c r="L100" s="196">
        <f t="shared" si="28"/>
        <v>0.59</v>
      </c>
      <c r="M100" s="8">
        <v>59</v>
      </c>
      <c r="N100" s="193">
        <f t="shared" si="29"/>
        <v>0.3</v>
      </c>
      <c r="O100" s="29">
        <v>30</v>
      </c>
      <c r="P100" s="196">
        <f t="shared" si="30"/>
        <v>0.74</v>
      </c>
      <c r="Q100" s="8">
        <v>74</v>
      </c>
      <c r="R100" s="193">
        <f t="shared" si="31"/>
        <v>0.79</v>
      </c>
      <c r="S100" s="28">
        <v>79</v>
      </c>
      <c r="T100" s="196">
        <f t="shared" si="32"/>
        <v>0.49</v>
      </c>
      <c r="U100" s="8">
        <v>49</v>
      </c>
      <c r="V100" s="193">
        <f t="shared" si="33"/>
        <v>0.6</v>
      </c>
      <c r="W100" s="28">
        <v>60</v>
      </c>
      <c r="X100" s="196">
        <f t="shared" si="34"/>
        <v>0.7</v>
      </c>
      <c r="Y100" s="8">
        <v>70</v>
      </c>
      <c r="Z100" s="193">
        <f t="shared" si="35"/>
        <v>0.67</v>
      </c>
      <c r="AA100" s="28">
        <v>67</v>
      </c>
      <c r="AB100" s="196">
        <f t="shared" si="36"/>
        <v>0.3</v>
      </c>
      <c r="AC100" s="8">
        <v>30</v>
      </c>
      <c r="AD100" s="193">
        <f t="shared" si="37"/>
        <v>0.53</v>
      </c>
      <c r="AE100" s="28">
        <v>53</v>
      </c>
      <c r="AF100" s="196">
        <f t="shared" si="38"/>
        <v>0.6</v>
      </c>
      <c r="AG100" s="8">
        <v>60</v>
      </c>
      <c r="AH100" s="193">
        <f t="shared" si="39"/>
        <v>0.49</v>
      </c>
      <c r="AI100" s="28">
        <v>49</v>
      </c>
      <c r="AJ100" s="196">
        <f t="shared" si="40"/>
        <v>0.4</v>
      </c>
      <c r="AK100" s="8">
        <v>40</v>
      </c>
      <c r="AL100" s="193">
        <f t="shared" si="41"/>
        <v>0.74</v>
      </c>
      <c r="AM100" s="28">
        <v>74</v>
      </c>
      <c r="AN100" s="196">
        <f t="shared" si="42"/>
        <v>0.84</v>
      </c>
      <c r="AO100" s="8">
        <v>84</v>
      </c>
      <c r="AP100" s="193">
        <f t="shared" si="43"/>
        <v>0.28999999999999998</v>
      </c>
      <c r="AQ100" s="28">
        <v>29</v>
      </c>
      <c r="AR100" s="196">
        <f t="shared" si="44"/>
        <v>0.7</v>
      </c>
      <c r="AS100" s="8">
        <v>70</v>
      </c>
      <c r="AT100" s="209">
        <f t="shared" si="45"/>
        <v>0.51</v>
      </c>
      <c r="AU100" s="106">
        <v>51</v>
      </c>
      <c r="AV100" s="92">
        <f>'Exp_3 (Ann)'!Y100</f>
        <v>58.304347826086953</v>
      </c>
      <c r="AW100" s="79">
        <f>'Exp_3 (Ann)'!Z100</f>
        <v>19.657140230850874</v>
      </c>
    </row>
    <row r="101" spans="1:49" x14ac:dyDescent="0.2">
      <c r="A101" s="181" t="str">
        <f>'Exp_3 (All)'!A101</f>
        <v>Cactus_14_PckErr3</v>
      </c>
      <c r="B101" s="193">
        <f t="shared" si="23"/>
        <v>0.5</v>
      </c>
      <c r="C101" s="28">
        <v>50</v>
      </c>
      <c r="D101" s="196">
        <f t="shared" si="24"/>
        <v>0.9</v>
      </c>
      <c r="E101" s="9">
        <v>90</v>
      </c>
      <c r="F101" s="193">
        <f t="shared" si="25"/>
        <v>0.5</v>
      </c>
      <c r="G101" s="28">
        <v>50</v>
      </c>
      <c r="H101" s="196">
        <f t="shared" si="26"/>
        <v>0.63</v>
      </c>
      <c r="I101" s="8">
        <v>63</v>
      </c>
      <c r="J101" s="193">
        <f t="shared" si="27"/>
        <v>0.86</v>
      </c>
      <c r="K101" s="29">
        <v>86</v>
      </c>
      <c r="L101" s="196">
        <f t="shared" si="28"/>
        <v>1</v>
      </c>
      <c r="M101" s="8">
        <v>100</v>
      </c>
      <c r="N101" s="193">
        <f t="shared" si="29"/>
        <v>0.41</v>
      </c>
      <c r="O101" s="29">
        <v>41</v>
      </c>
      <c r="P101" s="196">
        <f t="shared" si="30"/>
        <v>0.83</v>
      </c>
      <c r="Q101" s="8">
        <v>83</v>
      </c>
      <c r="R101" s="193">
        <f t="shared" si="31"/>
        <v>0.77</v>
      </c>
      <c r="S101" s="28">
        <v>77</v>
      </c>
      <c r="T101" s="196">
        <f t="shared" si="32"/>
        <v>0.6</v>
      </c>
      <c r="U101" s="8">
        <v>60</v>
      </c>
      <c r="V101" s="193">
        <f t="shared" si="33"/>
        <v>0.7</v>
      </c>
      <c r="W101" s="28">
        <v>70</v>
      </c>
      <c r="X101" s="196">
        <f t="shared" si="34"/>
        <v>1</v>
      </c>
      <c r="Y101" s="8">
        <v>100</v>
      </c>
      <c r="Z101" s="193">
        <f t="shared" si="35"/>
        <v>0.69</v>
      </c>
      <c r="AA101" s="28">
        <v>69</v>
      </c>
      <c r="AB101" s="196">
        <f t="shared" si="36"/>
        <v>0.4</v>
      </c>
      <c r="AC101" s="8">
        <v>40</v>
      </c>
      <c r="AD101" s="193">
        <f t="shared" si="37"/>
        <v>0.76</v>
      </c>
      <c r="AE101" s="28">
        <v>76</v>
      </c>
      <c r="AF101" s="196">
        <f t="shared" si="38"/>
        <v>0.7</v>
      </c>
      <c r="AG101" s="8">
        <v>70</v>
      </c>
      <c r="AH101" s="193">
        <f t="shared" si="39"/>
        <v>0.8</v>
      </c>
      <c r="AI101" s="28">
        <v>80</v>
      </c>
      <c r="AJ101" s="196">
        <f t="shared" si="40"/>
        <v>0.49</v>
      </c>
      <c r="AK101" s="8">
        <v>49</v>
      </c>
      <c r="AL101" s="193">
        <f t="shared" si="41"/>
        <v>0.96</v>
      </c>
      <c r="AM101" s="28">
        <v>96</v>
      </c>
      <c r="AN101" s="196">
        <f t="shared" si="42"/>
        <v>0.89</v>
      </c>
      <c r="AO101" s="8">
        <v>89</v>
      </c>
      <c r="AP101" s="193">
        <f t="shared" si="43"/>
        <v>0.79</v>
      </c>
      <c r="AQ101" s="28">
        <v>79</v>
      </c>
      <c r="AR101" s="196">
        <f t="shared" si="44"/>
        <v>0.71</v>
      </c>
      <c r="AS101" s="8">
        <v>71</v>
      </c>
      <c r="AT101" s="209">
        <f t="shared" si="45"/>
        <v>0.8</v>
      </c>
      <c r="AU101" s="106">
        <v>80</v>
      </c>
      <c r="AV101" s="92">
        <f>'Exp_3 (Ann)'!Y101</f>
        <v>72.565217391304344</v>
      </c>
      <c r="AW101" s="79">
        <f>'Exp_3 (Ann)'!Z101</f>
        <v>17.84994547217676</v>
      </c>
    </row>
    <row r="102" spans="1:49" x14ac:dyDescent="0.2">
      <c r="A102" s="181" t="str">
        <f>'Exp_3 (All)'!A102</f>
        <v>Cactus_15_PckErr1</v>
      </c>
      <c r="B102" s="193">
        <f t="shared" si="23"/>
        <v>0.1</v>
      </c>
      <c r="C102" s="28">
        <v>10</v>
      </c>
      <c r="D102" s="196">
        <f t="shared" si="24"/>
        <v>0.64</v>
      </c>
      <c r="E102" s="9">
        <v>64</v>
      </c>
      <c r="F102" s="193">
        <f t="shared" si="25"/>
        <v>0.6</v>
      </c>
      <c r="G102" s="28">
        <v>60</v>
      </c>
      <c r="H102" s="196">
        <f t="shared" si="26"/>
        <v>0.69</v>
      </c>
      <c r="I102" s="8">
        <v>69</v>
      </c>
      <c r="J102" s="193">
        <f t="shared" si="27"/>
        <v>1</v>
      </c>
      <c r="K102" s="29">
        <v>100</v>
      </c>
      <c r="L102" s="196">
        <f t="shared" si="28"/>
        <v>1</v>
      </c>
      <c r="M102" s="8">
        <v>100</v>
      </c>
      <c r="N102" s="193">
        <f t="shared" si="29"/>
        <v>0.59</v>
      </c>
      <c r="O102" s="29">
        <v>59</v>
      </c>
      <c r="P102" s="196">
        <f t="shared" si="30"/>
        <v>0.74</v>
      </c>
      <c r="Q102" s="8">
        <v>74</v>
      </c>
      <c r="R102" s="193">
        <f t="shared" si="31"/>
        <v>0.9</v>
      </c>
      <c r="S102" s="28">
        <v>90</v>
      </c>
      <c r="T102" s="196">
        <f t="shared" si="32"/>
        <v>0.6</v>
      </c>
      <c r="U102" s="8">
        <v>60</v>
      </c>
      <c r="V102" s="193">
        <f t="shared" si="33"/>
        <v>0.3</v>
      </c>
      <c r="W102" s="28">
        <v>30</v>
      </c>
      <c r="X102" s="196">
        <f t="shared" si="34"/>
        <v>1</v>
      </c>
      <c r="Y102" s="8">
        <v>100</v>
      </c>
      <c r="Z102" s="193">
        <f t="shared" si="35"/>
        <v>0.36</v>
      </c>
      <c r="AA102" s="28">
        <v>36</v>
      </c>
      <c r="AB102" s="196">
        <f t="shared" si="36"/>
        <v>0.6</v>
      </c>
      <c r="AC102" s="8">
        <v>60</v>
      </c>
      <c r="AD102" s="193">
        <f t="shared" si="37"/>
        <v>0.73</v>
      </c>
      <c r="AE102" s="28">
        <v>73</v>
      </c>
      <c r="AF102" s="196">
        <f t="shared" si="38"/>
        <v>0.8</v>
      </c>
      <c r="AG102" s="8">
        <v>80</v>
      </c>
      <c r="AH102" s="193">
        <f t="shared" si="39"/>
        <v>0.59</v>
      </c>
      <c r="AI102" s="28">
        <v>59</v>
      </c>
      <c r="AJ102" s="196">
        <f t="shared" si="40"/>
        <v>0.69</v>
      </c>
      <c r="AK102" s="8">
        <v>69</v>
      </c>
      <c r="AL102" s="193">
        <f t="shared" si="41"/>
        <v>0.9</v>
      </c>
      <c r="AM102" s="28">
        <v>90</v>
      </c>
      <c r="AN102" s="196">
        <f t="shared" si="42"/>
        <v>0.92</v>
      </c>
      <c r="AO102" s="8">
        <v>92</v>
      </c>
      <c r="AP102" s="193">
        <f t="shared" si="43"/>
        <v>0.9</v>
      </c>
      <c r="AQ102" s="28">
        <v>90</v>
      </c>
      <c r="AR102" s="196">
        <f t="shared" si="44"/>
        <v>0.7</v>
      </c>
      <c r="AS102" s="8">
        <v>70</v>
      </c>
      <c r="AT102" s="209">
        <f t="shared" si="45"/>
        <v>0.66</v>
      </c>
      <c r="AU102" s="106">
        <v>66</v>
      </c>
      <c r="AV102" s="92">
        <f>'Exp_3 (Ann)'!Y102</f>
        <v>69.608695652173907</v>
      </c>
      <c r="AW102" s="79">
        <f>'Exp_3 (Ann)'!Z102</f>
        <v>22.820921681719213</v>
      </c>
    </row>
    <row r="103" spans="1:49" x14ac:dyDescent="0.2">
      <c r="A103" s="181" t="str">
        <f>'Exp_3 (All)'!A103</f>
        <v>Cactus_15_PckErr3</v>
      </c>
      <c r="B103" s="193">
        <f t="shared" si="23"/>
        <v>0.39</v>
      </c>
      <c r="C103" s="28">
        <v>39</v>
      </c>
      <c r="D103" s="196">
        <f t="shared" si="24"/>
        <v>0.89</v>
      </c>
      <c r="E103" s="9">
        <v>89</v>
      </c>
      <c r="F103" s="193">
        <f t="shared" si="25"/>
        <v>0.72</v>
      </c>
      <c r="G103" s="28">
        <v>72</v>
      </c>
      <c r="H103" s="196">
        <f t="shared" si="26"/>
        <v>0.9</v>
      </c>
      <c r="I103" s="8">
        <v>90</v>
      </c>
      <c r="J103" s="193">
        <f t="shared" si="27"/>
        <v>1</v>
      </c>
      <c r="K103" s="29">
        <v>100</v>
      </c>
      <c r="L103" s="196">
        <f t="shared" si="28"/>
        <v>1</v>
      </c>
      <c r="M103" s="8">
        <v>100</v>
      </c>
      <c r="N103" s="193">
        <f t="shared" si="29"/>
        <v>0.7</v>
      </c>
      <c r="O103" s="29">
        <v>70</v>
      </c>
      <c r="P103" s="196">
        <f t="shared" si="30"/>
        <v>0.79</v>
      </c>
      <c r="Q103" s="8">
        <v>79</v>
      </c>
      <c r="R103" s="193">
        <f t="shared" si="31"/>
        <v>1</v>
      </c>
      <c r="S103" s="28">
        <v>100</v>
      </c>
      <c r="T103" s="196">
        <f t="shared" si="32"/>
        <v>0.89</v>
      </c>
      <c r="U103" s="8">
        <v>89</v>
      </c>
      <c r="V103" s="193">
        <f t="shared" si="33"/>
        <v>0.7</v>
      </c>
      <c r="W103" s="28">
        <v>70</v>
      </c>
      <c r="X103" s="196">
        <f t="shared" si="34"/>
        <v>1</v>
      </c>
      <c r="Y103" s="8">
        <v>100</v>
      </c>
      <c r="Z103" s="193">
        <f t="shared" si="35"/>
        <v>0.69</v>
      </c>
      <c r="AA103" s="28">
        <v>69</v>
      </c>
      <c r="AB103" s="196">
        <f t="shared" si="36"/>
        <v>0.59</v>
      </c>
      <c r="AC103" s="8">
        <v>59</v>
      </c>
      <c r="AD103" s="193">
        <f t="shared" si="37"/>
        <v>0.72</v>
      </c>
      <c r="AE103" s="28">
        <v>72</v>
      </c>
      <c r="AF103" s="196">
        <f t="shared" si="38"/>
        <v>0.8</v>
      </c>
      <c r="AG103" s="8">
        <v>80</v>
      </c>
      <c r="AH103" s="193">
        <f t="shared" si="39"/>
        <v>0.95</v>
      </c>
      <c r="AI103" s="28">
        <v>95</v>
      </c>
      <c r="AJ103" s="196">
        <f t="shared" si="40"/>
        <v>0.59</v>
      </c>
      <c r="AK103" s="8">
        <v>59</v>
      </c>
      <c r="AL103" s="193">
        <f t="shared" si="41"/>
        <v>0.77</v>
      </c>
      <c r="AM103" s="28">
        <v>77</v>
      </c>
      <c r="AN103" s="196">
        <f t="shared" si="42"/>
        <v>1</v>
      </c>
      <c r="AO103" s="8">
        <v>100</v>
      </c>
      <c r="AP103" s="193">
        <f t="shared" si="43"/>
        <v>0.79</v>
      </c>
      <c r="AQ103" s="28">
        <v>79</v>
      </c>
      <c r="AR103" s="196">
        <f t="shared" si="44"/>
        <v>0.89</v>
      </c>
      <c r="AS103" s="8">
        <v>89</v>
      </c>
      <c r="AT103" s="209">
        <f t="shared" si="45"/>
        <v>0.97</v>
      </c>
      <c r="AU103" s="106">
        <v>97</v>
      </c>
      <c r="AV103" s="92">
        <f>'Exp_3 (Ann)'!Y103</f>
        <v>81.478260869565219</v>
      </c>
      <c r="AW103" s="79">
        <f>'Exp_3 (Ann)'!Z103</f>
        <v>16.278456385434406</v>
      </c>
    </row>
    <row r="104" spans="1:49" x14ac:dyDescent="0.2">
      <c r="A104" s="181" t="str">
        <f>'Exp_3 (All)'!A104</f>
        <v>Basketball_0</v>
      </c>
      <c r="B104" s="193">
        <f t="shared" si="23"/>
        <v>0</v>
      </c>
      <c r="C104" s="28">
        <v>0</v>
      </c>
      <c r="D104" s="196">
        <f t="shared" si="24"/>
        <v>0</v>
      </c>
      <c r="E104" s="9">
        <v>0</v>
      </c>
      <c r="F104" s="193">
        <f t="shared" si="25"/>
        <v>0</v>
      </c>
      <c r="G104" s="28">
        <v>0</v>
      </c>
      <c r="H104" s="196">
        <f t="shared" si="26"/>
        <v>0</v>
      </c>
      <c r="I104" s="8">
        <v>0</v>
      </c>
      <c r="J104" s="193">
        <f t="shared" si="27"/>
        <v>0</v>
      </c>
      <c r="K104" s="29">
        <v>0</v>
      </c>
      <c r="L104" s="196">
        <f t="shared" si="28"/>
        <v>0</v>
      </c>
      <c r="M104" s="8">
        <v>0</v>
      </c>
      <c r="N104" s="193">
        <f t="shared" si="29"/>
        <v>0</v>
      </c>
      <c r="O104" s="29">
        <v>0</v>
      </c>
      <c r="P104" s="196">
        <f t="shared" si="30"/>
        <v>0</v>
      </c>
      <c r="Q104" s="8">
        <v>0</v>
      </c>
      <c r="R104" s="193">
        <f t="shared" si="31"/>
        <v>0</v>
      </c>
      <c r="S104" s="28">
        <v>0</v>
      </c>
      <c r="T104" s="196">
        <f t="shared" si="32"/>
        <v>0</v>
      </c>
      <c r="U104" s="8">
        <v>0</v>
      </c>
      <c r="V104" s="193">
        <f t="shared" si="33"/>
        <v>0</v>
      </c>
      <c r="W104" s="28">
        <v>0</v>
      </c>
      <c r="X104" s="196">
        <f t="shared" si="34"/>
        <v>0</v>
      </c>
      <c r="Y104" s="8">
        <v>0</v>
      </c>
      <c r="Z104" s="193">
        <f t="shared" si="35"/>
        <v>0</v>
      </c>
      <c r="AA104" s="28">
        <v>0</v>
      </c>
      <c r="AB104" s="196">
        <f t="shared" si="36"/>
        <v>0</v>
      </c>
      <c r="AC104" s="8">
        <v>0</v>
      </c>
      <c r="AD104" s="193">
        <f t="shared" si="37"/>
        <v>0</v>
      </c>
      <c r="AE104" s="28">
        <v>0</v>
      </c>
      <c r="AF104" s="196">
        <f t="shared" si="38"/>
        <v>0</v>
      </c>
      <c r="AG104" s="8">
        <v>0</v>
      </c>
      <c r="AH104" s="193">
        <f t="shared" si="39"/>
        <v>0</v>
      </c>
      <c r="AI104" s="28">
        <v>0</v>
      </c>
      <c r="AJ104" s="196">
        <f t="shared" si="40"/>
        <v>0</v>
      </c>
      <c r="AK104" s="8">
        <v>0</v>
      </c>
      <c r="AL104" s="193">
        <f t="shared" si="41"/>
        <v>0</v>
      </c>
      <c r="AM104" s="28">
        <v>0</v>
      </c>
      <c r="AN104" s="196">
        <f t="shared" si="42"/>
        <v>0</v>
      </c>
      <c r="AO104" s="8">
        <v>0</v>
      </c>
      <c r="AP104" s="193">
        <f t="shared" si="43"/>
        <v>0</v>
      </c>
      <c r="AQ104" s="28">
        <v>0</v>
      </c>
      <c r="AR104" s="196">
        <f t="shared" si="44"/>
        <v>0.19</v>
      </c>
      <c r="AS104" s="8">
        <v>19</v>
      </c>
      <c r="AT104" s="209">
        <f t="shared" si="45"/>
        <v>0</v>
      </c>
      <c r="AU104" s="106">
        <v>0</v>
      </c>
      <c r="AV104" s="92">
        <f>'Exp_3 (Ann)'!Y104</f>
        <v>0.82608695652173914</v>
      </c>
      <c r="AW104" s="79">
        <f>'Exp_3 (Ann)'!Z104</f>
        <v>3.9617738670844203</v>
      </c>
    </row>
    <row r="105" spans="1:49" x14ac:dyDescent="0.2">
      <c r="A105" s="181" t="str">
        <f>'Exp_3 (All)'!A105</f>
        <v>Basketball_3</v>
      </c>
      <c r="B105" s="193">
        <f t="shared" si="23"/>
        <v>0</v>
      </c>
      <c r="C105" s="28">
        <v>0</v>
      </c>
      <c r="D105" s="196">
        <f t="shared" si="24"/>
        <v>0</v>
      </c>
      <c r="E105" s="9">
        <v>0</v>
      </c>
      <c r="F105" s="193">
        <f t="shared" si="25"/>
        <v>0.5</v>
      </c>
      <c r="G105" s="28">
        <v>50</v>
      </c>
      <c r="H105" s="196">
        <f t="shared" si="26"/>
        <v>0.17</v>
      </c>
      <c r="I105" s="8">
        <v>17</v>
      </c>
      <c r="J105" s="193">
        <f t="shared" si="27"/>
        <v>0.6</v>
      </c>
      <c r="K105" s="29">
        <v>60</v>
      </c>
      <c r="L105" s="196">
        <f t="shared" si="28"/>
        <v>0.89</v>
      </c>
      <c r="M105" s="8">
        <v>89</v>
      </c>
      <c r="N105" s="193">
        <f t="shared" si="29"/>
        <v>0</v>
      </c>
      <c r="O105" s="29">
        <v>0</v>
      </c>
      <c r="P105" s="196">
        <f t="shared" si="30"/>
        <v>0.39</v>
      </c>
      <c r="Q105" s="8">
        <v>39</v>
      </c>
      <c r="R105" s="193">
        <f t="shared" si="31"/>
        <v>0.71</v>
      </c>
      <c r="S105" s="28">
        <v>71</v>
      </c>
      <c r="T105" s="196">
        <f t="shared" si="32"/>
        <v>0.59</v>
      </c>
      <c r="U105" s="8">
        <v>59</v>
      </c>
      <c r="V105" s="193">
        <f t="shared" si="33"/>
        <v>0.09</v>
      </c>
      <c r="W105" s="28">
        <v>9</v>
      </c>
      <c r="X105" s="196">
        <f t="shared" si="34"/>
        <v>0.1</v>
      </c>
      <c r="Y105" s="8">
        <v>10</v>
      </c>
      <c r="Z105" s="193">
        <f t="shared" si="35"/>
        <v>0.3</v>
      </c>
      <c r="AA105" s="28">
        <v>30</v>
      </c>
      <c r="AB105" s="196">
        <f t="shared" si="36"/>
        <v>0.1</v>
      </c>
      <c r="AC105" s="8">
        <v>10</v>
      </c>
      <c r="AD105" s="193">
        <f t="shared" si="37"/>
        <v>0.36</v>
      </c>
      <c r="AE105" s="28">
        <v>36</v>
      </c>
      <c r="AF105" s="196">
        <f t="shared" si="38"/>
        <v>0</v>
      </c>
      <c r="AG105" s="8">
        <v>0</v>
      </c>
      <c r="AH105" s="193">
        <f t="shared" si="39"/>
        <v>0.19</v>
      </c>
      <c r="AI105" s="28">
        <v>19</v>
      </c>
      <c r="AJ105" s="196">
        <f t="shared" si="40"/>
        <v>0.2</v>
      </c>
      <c r="AK105" s="8">
        <v>20</v>
      </c>
      <c r="AL105" s="193">
        <f t="shared" si="41"/>
        <v>0.5</v>
      </c>
      <c r="AM105" s="28">
        <v>50</v>
      </c>
      <c r="AN105" s="196">
        <f t="shared" si="42"/>
        <v>0.91</v>
      </c>
      <c r="AO105" s="8">
        <v>91</v>
      </c>
      <c r="AP105" s="193">
        <f t="shared" si="43"/>
        <v>0.2</v>
      </c>
      <c r="AQ105" s="28">
        <v>20</v>
      </c>
      <c r="AR105" s="196">
        <f t="shared" si="44"/>
        <v>0.59</v>
      </c>
      <c r="AS105" s="8">
        <v>59</v>
      </c>
      <c r="AT105" s="209">
        <f t="shared" si="45"/>
        <v>0</v>
      </c>
      <c r="AU105" s="106">
        <v>0</v>
      </c>
      <c r="AV105" s="92">
        <f>'Exp_3 (Ann)'!Y105</f>
        <v>32.130434782608695</v>
      </c>
      <c r="AW105" s="79">
        <f>'Exp_3 (Ann)'!Z105</f>
        <v>29.005178766160309</v>
      </c>
    </row>
    <row r="106" spans="1:49" x14ac:dyDescent="0.2">
      <c r="A106" s="181" t="str">
        <f>'Exp_3 (All)'!A106</f>
        <v>Basketball_12</v>
      </c>
      <c r="B106" s="193">
        <f t="shared" si="23"/>
        <v>0.1</v>
      </c>
      <c r="C106" s="28">
        <v>10</v>
      </c>
      <c r="D106" s="196">
        <f t="shared" si="24"/>
        <v>0.24</v>
      </c>
      <c r="E106" s="9">
        <v>24</v>
      </c>
      <c r="F106" s="193">
        <f t="shared" si="25"/>
        <v>0.5</v>
      </c>
      <c r="G106" s="28">
        <v>50</v>
      </c>
      <c r="H106" s="196">
        <f t="shared" si="26"/>
        <v>0.6</v>
      </c>
      <c r="I106" s="8">
        <v>60</v>
      </c>
      <c r="J106" s="193">
        <f t="shared" si="27"/>
        <v>0.77</v>
      </c>
      <c r="K106" s="29">
        <v>77</v>
      </c>
      <c r="L106" s="196">
        <f t="shared" si="28"/>
        <v>0.81</v>
      </c>
      <c r="M106" s="8">
        <v>81</v>
      </c>
      <c r="N106" s="193">
        <f t="shared" si="29"/>
        <v>0.38</v>
      </c>
      <c r="O106" s="29">
        <v>38</v>
      </c>
      <c r="P106" s="196">
        <f t="shared" si="30"/>
        <v>0.38</v>
      </c>
      <c r="Q106" s="8">
        <v>38</v>
      </c>
      <c r="R106" s="193">
        <f t="shared" si="31"/>
        <v>0.61</v>
      </c>
      <c r="S106" s="28">
        <v>61</v>
      </c>
      <c r="T106" s="196">
        <f t="shared" si="32"/>
        <v>0.5</v>
      </c>
      <c r="U106" s="8">
        <v>50</v>
      </c>
      <c r="V106" s="193">
        <f t="shared" si="33"/>
        <v>0.6</v>
      </c>
      <c r="W106" s="28">
        <v>60</v>
      </c>
      <c r="X106" s="196">
        <f t="shared" si="34"/>
        <v>0.39</v>
      </c>
      <c r="Y106" s="8">
        <v>39</v>
      </c>
      <c r="Z106" s="193">
        <f t="shared" si="35"/>
        <v>0.41</v>
      </c>
      <c r="AA106" s="28">
        <v>41</v>
      </c>
      <c r="AB106" s="196">
        <f t="shared" si="36"/>
        <v>0.2</v>
      </c>
      <c r="AC106" s="8">
        <v>20</v>
      </c>
      <c r="AD106" s="193">
        <f t="shared" si="37"/>
        <v>0.38</v>
      </c>
      <c r="AE106" s="28">
        <v>38</v>
      </c>
      <c r="AF106" s="196">
        <f t="shared" si="38"/>
        <v>0.51</v>
      </c>
      <c r="AG106" s="8">
        <v>51</v>
      </c>
      <c r="AH106" s="193">
        <f t="shared" si="39"/>
        <v>0.28000000000000003</v>
      </c>
      <c r="AI106" s="28">
        <v>28</v>
      </c>
      <c r="AJ106" s="196">
        <f t="shared" si="40"/>
        <v>0.4</v>
      </c>
      <c r="AK106" s="8">
        <v>40</v>
      </c>
      <c r="AL106" s="193">
        <f t="shared" si="41"/>
        <v>0.68</v>
      </c>
      <c r="AM106" s="28">
        <v>68</v>
      </c>
      <c r="AN106" s="196">
        <f t="shared" si="42"/>
        <v>0.57999999999999996</v>
      </c>
      <c r="AO106" s="8">
        <v>58</v>
      </c>
      <c r="AP106" s="193">
        <f t="shared" si="43"/>
        <v>0.6</v>
      </c>
      <c r="AQ106" s="28">
        <v>60</v>
      </c>
      <c r="AR106" s="196">
        <f t="shared" si="44"/>
        <v>0.69</v>
      </c>
      <c r="AS106" s="8">
        <v>69</v>
      </c>
      <c r="AT106" s="209">
        <f t="shared" si="45"/>
        <v>0.78</v>
      </c>
      <c r="AU106" s="106">
        <v>78</v>
      </c>
      <c r="AV106" s="92">
        <f>'Exp_3 (Ann)'!Y106</f>
        <v>49.521739130434781</v>
      </c>
      <c r="AW106" s="79">
        <f>'Exp_3 (Ann)'!Z106</f>
        <v>19.1094207257653</v>
      </c>
    </row>
    <row r="107" spans="1:49" x14ac:dyDescent="0.2">
      <c r="A107" s="181" t="str">
        <f>'Exp_3 (All)'!A107</f>
        <v>Basketball_0_PckErr3</v>
      </c>
      <c r="B107" s="193">
        <f t="shared" si="23"/>
        <v>0.21</v>
      </c>
      <c r="C107" s="28">
        <v>21</v>
      </c>
      <c r="D107" s="196">
        <f t="shared" si="24"/>
        <v>0.93</v>
      </c>
      <c r="E107" s="9">
        <v>93</v>
      </c>
      <c r="F107" s="193">
        <f t="shared" si="25"/>
        <v>0.2</v>
      </c>
      <c r="G107" s="28">
        <v>20</v>
      </c>
      <c r="H107" s="196">
        <f t="shared" si="26"/>
        <v>0.51</v>
      </c>
      <c r="I107" s="8">
        <v>51</v>
      </c>
      <c r="J107" s="193">
        <f t="shared" si="27"/>
        <v>0.59</v>
      </c>
      <c r="K107" s="29">
        <v>59</v>
      </c>
      <c r="L107" s="196">
        <f t="shared" si="28"/>
        <v>0.8</v>
      </c>
      <c r="M107" s="8">
        <v>80</v>
      </c>
      <c r="N107" s="193">
        <f t="shared" si="29"/>
        <v>0.28999999999999998</v>
      </c>
      <c r="O107" s="29">
        <v>29</v>
      </c>
      <c r="P107" s="196">
        <f t="shared" si="30"/>
        <v>0.45</v>
      </c>
      <c r="Q107" s="8">
        <v>45</v>
      </c>
      <c r="R107" s="193">
        <f t="shared" si="31"/>
        <v>0.84</v>
      </c>
      <c r="S107" s="28">
        <v>84</v>
      </c>
      <c r="T107" s="196">
        <f t="shared" si="32"/>
        <v>0.31</v>
      </c>
      <c r="U107" s="8">
        <v>31</v>
      </c>
      <c r="V107" s="193">
        <f t="shared" si="33"/>
        <v>0.2</v>
      </c>
      <c r="W107" s="28">
        <v>20</v>
      </c>
      <c r="X107" s="196">
        <f t="shared" si="34"/>
        <v>0.4</v>
      </c>
      <c r="Y107" s="8">
        <v>40</v>
      </c>
      <c r="Z107" s="193">
        <f t="shared" si="35"/>
        <v>0.37</v>
      </c>
      <c r="AA107" s="28">
        <v>37</v>
      </c>
      <c r="AB107" s="196">
        <f t="shared" si="36"/>
        <v>0.19</v>
      </c>
      <c r="AC107" s="8">
        <v>19</v>
      </c>
      <c r="AD107" s="193">
        <f t="shared" si="37"/>
        <v>0.28000000000000003</v>
      </c>
      <c r="AE107" s="28">
        <v>28</v>
      </c>
      <c r="AF107" s="196">
        <f t="shared" si="38"/>
        <v>0.39</v>
      </c>
      <c r="AG107" s="8">
        <v>39</v>
      </c>
      <c r="AH107" s="193">
        <f t="shared" si="39"/>
        <v>0.3</v>
      </c>
      <c r="AI107" s="28">
        <v>30</v>
      </c>
      <c r="AJ107" s="196">
        <f t="shared" si="40"/>
        <v>0.39</v>
      </c>
      <c r="AK107" s="8">
        <v>39</v>
      </c>
      <c r="AL107" s="193">
        <f t="shared" si="41"/>
        <v>0.62</v>
      </c>
      <c r="AM107" s="28">
        <v>62</v>
      </c>
      <c r="AN107" s="196">
        <f t="shared" si="42"/>
        <v>0.72</v>
      </c>
      <c r="AO107" s="8">
        <v>72</v>
      </c>
      <c r="AP107" s="193">
        <f t="shared" si="43"/>
        <v>0.1</v>
      </c>
      <c r="AQ107" s="28">
        <v>10</v>
      </c>
      <c r="AR107" s="196">
        <f t="shared" si="44"/>
        <v>0.3</v>
      </c>
      <c r="AS107" s="8">
        <v>30</v>
      </c>
      <c r="AT107" s="209">
        <f t="shared" si="45"/>
        <v>0.63</v>
      </c>
      <c r="AU107" s="106">
        <v>63</v>
      </c>
      <c r="AV107" s="92">
        <f>'Exp_3 (Ann)'!Y107</f>
        <v>43.565217391304351</v>
      </c>
      <c r="AW107" s="79">
        <f>'Exp_3 (Ann)'!Z107</f>
        <v>23.01743625040595</v>
      </c>
    </row>
    <row r="108" spans="1:49" x14ac:dyDescent="0.2">
      <c r="A108" s="181" t="str">
        <f>'Exp_3 (All)'!A108</f>
        <v>Basketball_2_PckErr1</v>
      </c>
      <c r="B108" s="193">
        <f t="shared" si="23"/>
        <v>0.09</v>
      </c>
      <c r="C108" s="28">
        <v>9</v>
      </c>
      <c r="D108" s="196">
        <f t="shared" si="24"/>
        <v>0.64</v>
      </c>
      <c r="E108" s="9">
        <v>64</v>
      </c>
      <c r="F108" s="193">
        <f t="shared" si="25"/>
        <v>0.04</v>
      </c>
      <c r="G108" s="28">
        <v>4</v>
      </c>
      <c r="H108" s="196">
        <f t="shared" si="26"/>
        <v>0.78</v>
      </c>
      <c r="I108" s="8">
        <v>78</v>
      </c>
      <c r="J108" s="193">
        <f t="shared" si="27"/>
        <v>0.3</v>
      </c>
      <c r="K108" s="29">
        <v>30</v>
      </c>
      <c r="L108" s="196">
        <f t="shared" si="28"/>
        <v>0.7</v>
      </c>
      <c r="M108" s="8">
        <v>70</v>
      </c>
      <c r="N108" s="193">
        <f t="shared" si="29"/>
        <v>0.09</v>
      </c>
      <c r="O108" s="29">
        <v>9</v>
      </c>
      <c r="P108" s="196">
        <f t="shared" si="30"/>
        <v>0.15</v>
      </c>
      <c r="Q108" s="8">
        <v>15</v>
      </c>
      <c r="R108" s="193">
        <f t="shared" si="31"/>
        <v>0.62</v>
      </c>
      <c r="S108" s="28">
        <v>62</v>
      </c>
      <c r="T108" s="196">
        <f t="shared" si="32"/>
        <v>0.09</v>
      </c>
      <c r="U108" s="8">
        <v>9</v>
      </c>
      <c r="V108" s="193">
        <f t="shared" si="33"/>
        <v>0.14000000000000001</v>
      </c>
      <c r="W108" s="28">
        <v>14</v>
      </c>
      <c r="X108" s="196">
        <f t="shared" si="34"/>
        <v>0.1</v>
      </c>
      <c r="Y108" s="8">
        <v>10</v>
      </c>
      <c r="Z108" s="193">
        <f t="shared" si="35"/>
        <v>0.28999999999999998</v>
      </c>
      <c r="AA108" s="28">
        <v>29</v>
      </c>
      <c r="AB108" s="196">
        <f t="shared" si="36"/>
        <v>0.09</v>
      </c>
      <c r="AC108" s="8">
        <v>9</v>
      </c>
      <c r="AD108" s="193">
        <f t="shared" si="37"/>
        <v>7.0000000000000007E-2</v>
      </c>
      <c r="AE108" s="28">
        <v>7</v>
      </c>
      <c r="AF108" s="196">
        <f t="shared" si="38"/>
        <v>0.2</v>
      </c>
      <c r="AG108" s="8">
        <v>20</v>
      </c>
      <c r="AH108" s="193">
        <f t="shared" si="39"/>
        <v>7.0000000000000007E-2</v>
      </c>
      <c r="AI108" s="28">
        <v>7</v>
      </c>
      <c r="AJ108" s="196">
        <f t="shared" si="40"/>
        <v>0.2</v>
      </c>
      <c r="AK108" s="8">
        <v>20</v>
      </c>
      <c r="AL108" s="193">
        <f t="shared" si="41"/>
        <v>0.28999999999999998</v>
      </c>
      <c r="AM108" s="28">
        <v>29</v>
      </c>
      <c r="AN108" s="196">
        <f t="shared" si="42"/>
        <v>0.7</v>
      </c>
      <c r="AO108" s="8">
        <v>70</v>
      </c>
      <c r="AP108" s="193">
        <f t="shared" si="43"/>
        <v>0.1</v>
      </c>
      <c r="AQ108" s="28">
        <v>10</v>
      </c>
      <c r="AR108" s="196">
        <f t="shared" si="44"/>
        <v>0.39</v>
      </c>
      <c r="AS108" s="8">
        <v>39</v>
      </c>
      <c r="AT108" s="209">
        <f t="shared" si="45"/>
        <v>0.3</v>
      </c>
      <c r="AU108" s="106">
        <v>30</v>
      </c>
      <c r="AV108" s="92">
        <f>'Exp_3 (Ann)'!Y108</f>
        <v>28</v>
      </c>
      <c r="AW108" s="79">
        <f>'Exp_3 (Ann)'!Z108</f>
        <v>23.982948488078318</v>
      </c>
    </row>
    <row r="109" spans="1:49" x14ac:dyDescent="0.2">
      <c r="A109" s="181" t="str">
        <f>'Exp_3 (All)'!A109</f>
        <v>Basketball_2_PckErr3</v>
      </c>
      <c r="B109" s="193">
        <f t="shared" si="23"/>
        <v>0.39</v>
      </c>
      <c r="C109" s="28">
        <v>39</v>
      </c>
      <c r="D109" s="196">
        <f t="shared" si="24"/>
        <v>0.83</v>
      </c>
      <c r="E109" s="9">
        <v>83</v>
      </c>
      <c r="F109" s="193">
        <f t="shared" si="25"/>
        <v>0.73</v>
      </c>
      <c r="G109" s="28">
        <v>73</v>
      </c>
      <c r="H109" s="196">
        <f t="shared" si="26"/>
        <v>0.69</v>
      </c>
      <c r="I109" s="8">
        <v>69</v>
      </c>
      <c r="J109" s="193">
        <f t="shared" si="27"/>
        <v>1</v>
      </c>
      <c r="K109" s="29">
        <v>100</v>
      </c>
      <c r="L109" s="196">
        <f t="shared" si="28"/>
        <v>1</v>
      </c>
      <c r="M109" s="8">
        <v>100</v>
      </c>
      <c r="N109" s="193">
        <f t="shared" si="29"/>
        <v>0.59</v>
      </c>
      <c r="O109" s="29">
        <v>59</v>
      </c>
      <c r="P109" s="196">
        <f t="shared" si="30"/>
        <v>0.6</v>
      </c>
      <c r="Q109" s="8">
        <v>60</v>
      </c>
      <c r="R109" s="193">
        <f t="shared" si="31"/>
        <v>0.87</v>
      </c>
      <c r="S109" s="28">
        <v>87</v>
      </c>
      <c r="T109" s="196">
        <f t="shared" si="32"/>
        <v>0.7</v>
      </c>
      <c r="U109" s="8">
        <v>70</v>
      </c>
      <c r="V109" s="193">
        <f t="shared" si="33"/>
        <v>0.28999999999999998</v>
      </c>
      <c r="W109" s="28">
        <v>29</v>
      </c>
      <c r="X109" s="196">
        <f t="shared" si="34"/>
        <v>0.6</v>
      </c>
      <c r="Y109" s="8">
        <v>60</v>
      </c>
      <c r="Z109" s="193">
        <f t="shared" si="35"/>
        <v>0.24</v>
      </c>
      <c r="AA109" s="28">
        <v>24</v>
      </c>
      <c r="AB109" s="196">
        <f t="shared" si="36"/>
        <v>0.2</v>
      </c>
      <c r="AC109" s="8">
        <v>20</v>
      </c>
      <c r="AD109" s="193">
        <f t="shared" si="37"/>
        <v>0.72</v>
      </c>
      <c r="AE109" s="28">
        <v>72</v>
      </c>
      <c r="AF109" s="196">
        <f t="shared" si="38"/>
        <v>0.37</v>
      </c>
      <c r="AG109" s="8">
        <v>37</v>
      </c>
      <c r="AH109" s="193">
        <f t="shared" si="39"/>
        <v>0.86</v>
      </c>
      <c r="AI109" s="28">
        <v>86</v>
      </c>
      <c r="AJ109" s="196">
        <f t="shared" si="40"/>
        <v>0.39</v>
      </c>
      <c r="AK109" s="8">
        <v>39</v>
      </c>
      <c r="AL109" s="193">
        <f t="shared" si="41"/>
        <v>0.89</v>
      </c>
      <c r="AM109" s="28">
        <v>89</v>
      </c>
      <c r="AN109" s="196">
        <f t="shared" si="42"/>
        <v>0.88</v>
      </c>
      <c r="AO109" s="8">
        <v>88</v>
      </c>
      <c r="AP109" s="193">
        <f t="shared" si="43"/>
        <v>0.4</v>
      </c>
      <c r="AQ109" s="28">
        <v>40</v>
      </c>
      <c r="AR109" s="196">
        <f t="shared" si="44"/>
        <v>0.6</v>
      </c>
      <c r="AS109" s="8">
        <v>60</v>
      </c>
      <c r="AT109" s="209">
        <f t="shared" si="45"/>
        <v>0.77</v>
      </c>
      <c r="AU109" s="106">
        <v>77</v>
      </c>
      <c r="AV109" s="92">
        <f>'Exp_3 (Ann)'!Y109</f>
        <v>63.521739130434781</v>
      </c>
      <c r="AW109" s="79">
        <f>'Exp_3 (Ann)'!Z109</f>
        <v>24.239092327022988</v>
      </c>
    </row>
    <row r="110" spans="1:49" x14ac:dyDescent="0.2">
      <c r="A110" s="181" t="str">
        <f>'Exp_3 (All)'!A110</f>
        <v>Basketball_3_PckErr1</v>
      </c>
      <c r="B110" s="193">
        <f t="shared" si="23"/>
        <v>0.31</v>
      </c>
      <c r="C110" s="28">
        <v>31</v>
      </c>
      <c r="D110" s="196">
        <f t="shared" si="24"/>
        <v>0.24</v>
      </c>
      <c r="E110" s="9">
        <v>24</v>
      </c>
      <c r="F110" s="193">
        <f t="shared" si="25"/>
        <v>0.08</v>
      </c>
      <c r="G110" s="28">
        <v>8</v>
      </c>
      <c r="H110" s="196">
        <f t="shared" si="26"/>
        <v>0.39</v>
      </c>
      <c r="I110" s="8">
        <v>39</v>
      </c>
      <c r="J110" s="193">
        <f t="shared" si="27"/>
        <v>0.85</v>
      </c>
      <c r="K110" s="29">
        <v>85</v>
      </c>
      <c r="L110" s="196">
        <f t="shared" si="28"/>
        <v>1</v>
      </c>
      <c r="M110" s="8">
        <v>100</v>
      </c>
      <c r="N110" s="193">
        <f t="shared" si="29"/>
        <v>0.18</v>
      </c>
      <c r="O110" s="29">
        <v>18</v>
      </c>
      <c r="P110" s="196">
        <f t="shared" si="30"/>
        <v>0.4</v>
      </c>
      <c r="Q110" s="8">
        <v>40</v>
      </c>
      <c r="R110" s="193">
        <f t="shared" si="31"/>
        <v>0.5</v>
      </c>
      <c r="S110" s="28">
        <v>50</v>
      </c>
      <c r="T110" s="196">
        <f t="shared" si="32"/>
        <v>0.39</v>
      </c>
      <c r="U110" s="8">
        <v>39</v>
      </c>
      <c r="V110" s="193">
        <f t="shared" si="33"/>
        <v>0.1</v>
      </c>
      <c r="W110" s="28">
        <v>10</v>
      </c>
      <c r="X110" s="196">
        <f t="shared" si="34"/>
        <v>0.1</v>
      </c>
      <c r="Y110" s="8">
        <v>10</v>
      </c>
      <c r="Z110" s="193">
        <f t="shared" si="35"/>
        <v>0.26</v>
      </c>
      <c r="AA110" s="28">
        <v>26</v>
      </c>
      <c r="AB110" s="196">
        <f t="shared" si="36"/>
        <v>0.3</v>
      </c>
      <c r="AC110" s="8">
        <v>30</v>
      </c>
      <c r="AD110" s="193">
        <f t="shared" si="37"/>
        <v>0.28999999999999998</v>
      </c>
      <c r="AE110" s="28">
        <v>29</v>
      </c>
      <c r="AF110" s="196">
        <f t="shared" si="38"/>
        <v>0.09</v>
      </c>
      <c r="AG110" s="8">
        <v>9</v>
      </c>
      <c r="AH110" s="193">
        <f t="shared" si="39"/>
        <v>0.08</v>
      </c>
      <c r="AI110" s="28">
        <v>8</v>
      </c>
      <c r="AJ110" s="196">
        <f t="shared" si="40"/>
        <v>0.09</v>
      </c>
      <c r="AK110" s="8">
        <v>9</v>
      </c>
      <c r="AL110" s="193">
        <f t="shared" si="41"/>
        <v>0.55000000000000004</v>
      </c>
      <c r="AM110" s="28">
        <v>55</v>
      </c>
      <c r="AN110" s="196">
        <f t="shared" si="42"/>
        <v>0.79</v>
      </c>
      <c r="AO110" s="8">
        <v>79</v>
      </c>
      <c r="AP110" s="193">
        <f t="shared" si="43"/>
        <v>0.49</v>
      </c>
      <c r="AQ110" s="28">
        <v>49</v>
      </c>
      <c r="AR110" s="196">
        <f t="shared" si="44"/>
        <v>0.2</v>
      </c>
      <c r="AS110" s="8">
        <v>20</v>
      </c>
      <c r="AT110" s="209">
        <f t="shared" si="45"/>
        <v>0.5</v>
      </c>
      <c r="AU110" s="106">
        <v>50</v>
      </c>
      <c r="AV110" s="92">
        <f>'Exp_3 (Ann)'!Y110</f>
        <v>35.565217391304351</v>
      </c>
      <c r="AW110" s="79">
        <f>'Exp_3 (Ann)'!Z110</f>
        <v>25.769654611853635</v>
      </c>
    </row>
    <row r="111" spans="1:49" x14ac:dyDescent="0.2">
      <c r="A111" s="181" t="str">
        <f>'Exp_3 (All)'!A111</f>
        <v>Basketball_3_PckErr3</v>
      </c>
      <c r="B111" s="193">
        <f t="shared" si="23"/>
        <v>0.4</v>
      </c>
      <c r="C111" s="28">
        <v>40</v>
      </c>
      <c r="D111" s="196">
        <f t="shared" si="24"/>
        <v>0.72</v>
      </c>
      <c r="E111" s="9">
        <v>72</v>
      </c>
      <c r="F111" s="193">
        <f t="shared" si="25"/>
        <v>0.52</v>
      </c>
      <c r="G111" s="28">
        <v>52</v>
      </c>
      <c r="H111" s="196">
        <f t="shared" si="26"/>
        <v>0.57999999999999996</v>
      </c>
      <c r="I111" s="8">
        <v>58</v>
      </c>
      <c r="J111" s="193">
        <f t="shared" si="27"/>
        <v>1</v>
      </c>
      <c r="K111" s="29">
        <v>100</v>
      </c>
      <c r="L111" s="196">
        <f t="shared" si="28"/>
        <v>1</v>
      </c>
      <c r="M111" s="8">
        <v>100</v>
      </c>
      <c r="N111" s="193">
        <f t="shared" si="29"/>
        <v>0.41</v>
      </c>
      <c r="O111" s="29">
        <v>41</v>
      </c>
      <c r="P111" s="196">
        <f t="shared" si="30"/>
        <v>0.52</v>
      </c>
      <c r="Q111" s="8">
        <v>52</v>
      </c>
      <c r="R111" s="193">
        <f t="shared" si="31"/>
        <v>0.87</v>
      </c>
      <c r="S111" s="28">
        <v>87</v>
      </c>
      <c r="T111" s="196">
        <f t="shared" si="32"/>
        <v>0.6</v>
      </c>
      <c r="U111" s="8">
        <v>60</v>
      </c>
      <c r="V111" s="193">
        <f t="shared" si="33"/>
        <v>0.39</v>
      </c>
      <c r="W111" s="28">
        <v>39</v>
      </c>
      <c r="X111" s="196">
        <f t="shared" si="34"/>
        <v>0.6</v>
      </c>
      <c r="Y111" s="8">
        <v>60</v>
      </c>
      <c r="Z111" s="193">
        <f t="shared" si="35"/>
        <v>0.69</v>
      </c>
      <c r="AA111" s="28">
        <v>69</v>
      </c>
      <c r="AB111" s="196">
        <f t="shared" si="36"/>
        <v>0.3</v>
      </c>
      <c r="AC111" s="8">
        <v>30</v>
      </c>
      <c r="AD111" s="193">
        <f t="shared" si="37"/>
        <v>0.52</v>
      </c>
      <c r="AE111" s="28">
        <v>52</v>
      </c>
      <c r="AF111" s="196">
        <f t="shared" si="38"/>
        <v>0.8</v>
      </c>
      <c r="AG111" s="8">
        <v>80</v>
      </c>
      <c r="AH111" s="193">
        <f t="shared" si="39"/>
        <v>0.71</v>
      </c>
      <c r="AI111" s="28">
        <v>71</v>
      </c>
      <c r="AJ111" s="196">
        <f t="shared" si="40"/>
        <v>0.6</v>
      </c>
      <c r="AK111" s="8">
        <v>60</v>
      </c>
      <c r="AL111" s="193">
        <f t="shared" si="41"/>
        <v>0.87</v>
      </c>
      <c r="AM111" s="28">
        <v>87</v>
      </c>
      <c r="AN111" s="196">
        <f t="shared" si="42"/>
        <v>0.7</v>
      </c>
      <c r="AO111" s="8">
        <v>70</v>
      </c>
      <c r="AP111" s="193">
        <f t="shared" si="43"/>
        <v>0.4</v>
      </c>
      <c r="AQ111" s="28">
        <v>40</v>
      </c>
      <c r="AR111" s="196">
        <f t="shared" si="44"/>
        <v>0.5</v>
      </c>
      <c r="AS111" s="8">
        <v>50</v>
      </c>
      <c r="AT111" s="209">
        <f t="shared" si="45"/>
        <v>0.72</v>
      </c>
      <c r="AU111" s="106">
        <v>72</v>
      </c>
      <c r="AV111" s="92">
        <f>'Exp_3 (Ann)'!Y111</f>
        <v>62.695652173913047</v>
      </c>
      <c r="AW111" s="79">
        <f>'Exp_3 (Ann)'!Z111</f>
        <v>19.398769367267267</v>
      </c>
    </row>
    <row r="112" spans="1:49" x14ac:dyDescent="0.2">
      <c r="A112" s="181" t="str">
        <f>'Exp_3 (All)'!A112</f>
        <v>Basketball_8_PckErr1</v>
      </c>
      <c r="B112" s="193">
        <f t="shared" si="23"/>
        <v>0</v>
      </c>
      <c r="C112" s="28">
        <v>0</v>
      </c>
      <c r="D112" s="196">
        <f t="shared" si="24"/>
        <v>0.8</v>
      </c>
      <c r="E112" s="9">
        <v>80</v>
      </c>
      <c r="F112" s="193">
        <f t="shared" si="25"/>
        <v>0.6</v>
      </c>
      <c r="G112" s="28">
        <v>60</v>
      </c>
      <c r="H112" s="196">
        <f t="shared" si="26"/>
        <v>0.4</v>
      </c>
      <c r="I112" s="8">
        <v>40</v>
      </c>
      <c r="J112" s="193">
        <f t="shared" si="27"/>
        <v>0.8</v>
      </c>
      <c r="K112" s="29">
        <v>80</v>
      </c>
      <c r="L112" s="196">
        <f t="shared" si="28"/>
        <v>0.79</v>
      </c>
      <c r="M112" s="8">
        <v>79</v>
      </c>
      <c r="N112" s="193">
        <f t="shared" si="29"/>
        <v>0.38</v>
      </c>
      <c r="O112" s="29">
        <v>38</v>
      </c>
      <c r="P112" s="196">
        <f t="shared" si="30"/>
        <v>0.05</v>
      </c>
      <c r="Q112" s="8">
        <v>5</v>
      </c>
      <c r="R112" s="193">
        <f t="shared" si="31"/>
        <v>0.88</v>
      </c>
      <c r="S112" s="28">
        <v>88</v>
      </c>
      <c r="T112" s="196">
        <f t="shared" si="32"/>
        <v>0.3</v>
      </c>
      <c r="U112" s="8">
        <v>30</v>
      </c>
      <c r="V112" s="193">
        <f t="shared" si="33"/>
        <v>0.39</v>
      </c>
      <c r="W112" s="28">
        <v>39</v>
      </c>
      <c r="X112" s="196">
        <f t="shared" si="34"/>
        <v>0.2</v>
      </c>
      <c r="Y112" s="8">
        <v>20</v>
      </c>
      <c r="Z112" s="193">
        <f t="shared" si="35"/>
        <v>0.51</v>
      </c>
      <c r="AA112" s="28">
        <v>51</v>
      </c>
      <c r="AB112" s="196">
        <f t="shared" si="36"/>
        <v>0.09</v>
      </c>
      <c r="AC112" s="8">
        <v>9</v>
      </c>
      <c r="AD112" s="193">
        <f t="shared" si="37"/>
        <v>0.5</v>
      </c>
      <c r="AE112" s="28">
        <v>50</v>
      </c>
      <c r="AF112" s="196">
        <f t="shared" si="38"/>
        <v>0.5</v>
      </c>
      <c r="AG112" s="8">
        <v>50</v>
      </c>
      <c r="AH112" s="193">
        <f t="shared" si="39"/>
        <v>0.4</v>
      </c>
      <c r="AI112" s="28">
        <v>40</v>
      </c>
      <c r="AJ112" s="196">
        <f t="shared" si="40"/>
        <v>0.3</v>
      </c>
      <c r="AK112" s="8">
        <v>30</v>
      </c>
      <c r="AL112" s="193">
        <f t="shared" si="41"/>
        <v>0.6</v>
      </c>
      <c r="AM112" s="28">
        <v>60</v>
      </c>
      <c r="AN112" s="196">
        <f t="shared" si="42"/>
        <v>0.81</v>
      </c>
      <c r="AO112" s="8">
        <v>81</v>
      </c>
      <c r="AP112" s="193">
        <f t="shared" si="43"/>
        <v>0.4</v>
      </c>
      <c r="AQ112" s="28">
        <v>40</v>
      </c>
      <c r="AR112" s="196">
        <f t="shared" si="44"/>
        <v>0.59</v>
      </c>
      <c r="AS112" s="8">
        <v>59</v>
      </c>
      <c r="AT112" s="209">
        <f t="shared" si="45"/>
        <v>0.59</v>
      </c>
      <c r="AU112" s="106">
        <v>59</v>
      </c>
      <c r="AV112" s="92">
        <f>'Exp_3 (Ann)'!Y112</f>
        <v>47.304347826086953</v>
      </c>
      <c r="AW112" s="79">
        <f>'Exp_3 (Ann)'!Z112</f>
        <v>24.966222240547864</v>
      </c>
    </row>
    <row r="113" spans="1:49" x14ac:dyDescent="0.2">
      <c r="A113" s="181" t="str">
        <f>'Exp_3 (All)'!A113</f>
        <v>Basketball_8_PckErr3</v>
      </c>
      <c r="B113" s="193">
        <f t="shared" si="23"/>
        <v>0.19</v>
      </c>
      <c r="C113" s="28">
        <v>19</v>
      </c>
      <c r="D113" s="196">
        <f t="shared" si="24"/>
        <v>0.82</v>
      </c>
      <c r="E113" s="9">
        <v>82</v>
      </c>
      <c r="F113" s="193">
        <f t="shared" si="25"/>
        <v>0.61</v>
      </c>
      <c r="G113" s="28">
        <v>61</v>
      </c>
      <c r="H113" s="196">
        <f t="shared" si="26"/>
        <v>0.71</v>
      </c>
      <c r="I113" s="8">
        <v>71</v>
      </c>
      <c r="J113" s="193">
        <f t="shared" si="27"/>
        <v>0.89</v>
      </c>
      <c r="K113" s="29">
        <v>89</v>
      </c>
      <c r="L113" s="196">
        <f t="shared" si="28"/>
        <v>1</v>
      </c>
      <c r="M113" s="8">
        <v>100</v>
      </c>
      <c r="N113" s="193">
        <f t="shared" si="29"/>
        <v>0.49</v>
      </c>
      <c r="O113" s="29">
        <v>49</v>
      </c>
      <c r="P113" s="196">
        <f t="shared" si="30"/>
        <v>0.59</v>
      </c>
      <c r="Q113" s="8">
        <v>59</v>
      </c>
      <c r="R113" s="193">
        <f t="shared" si="31"/>
        <v>0.76</v>
      </c>
      <c r="S113" s="28">
        <v>76</v>
      </c>
      <c r="T113" s="196">
        <f t="shared" si="32"/>
        <v>0.7</v>
      </c>
      <c r="U113" s="8">
        <v>70</v>
      </c>
      <c r="V113" s="193">
        <f t="shared" si="33"/>
        <v>0.59</v>
      </c>
      <c r="W113" s="28">
        <v>59</v>
      </c>
      <c r="X113" s="196">
        <f t="shared" si="34"/>
        <v>0.5</v>
      </c>
      <c r="Y113" s="8">
        <v>50</v>
      </c>
      <c r="Z113" s="193">
        <f t="shared" si="35"/>
        <v>0.66</v>
      </c>
      <c r="AA113" s="28">
        <v>66</v>
      </c>
      <c r="AB113" s="196">
        <f t="shared" si="36"/>
        <v>0.2</v>
      </c>
      <c r="AC113" s="8">
        <v>20</v>
      </c>
      <c r="AD113" s="193">
        <f t="shared" si="37"/>
        <v>0.53</v>
      </c>
      <c r="AE113" s="28">
        <v>53</v>
      </c>
      <c r="AF113" s="196">
        <f t="shared" si="38"/>
        <v>0.7</v>
      </c>
      <c r="AG113" s="8">
        <v>70</v>
      </c>
      <c r="AH113" s="193">
        <f t="shared" si="39"/>
        <v>0.6</v>
      </c>
      <c r="AI113" s="28">
        <v>60</v>
      </c>
      <c r="AJ113" s="196">
        <f t="shared" si="40"/>
        <v>0.49</v>
      </c>
      <c r="AK113" s="8">
        <v>49</v>
      </c>
      <c r="AL113" s="193">
        <f t="shared" si="41"/>
        <v>0.89</v>
      </c>
      <c r="AM113" s="28">
        <v>89</v>
      </c>
      <c r="AN113" s="196">
        <f t="shared" si="42"/>
        <v>0.9</v>
      </c>
      <c r="AO113" s="8">
        <v>90</v>
      </c>
      <c r="AP113" s="193">
        <f t="shared" si="43"/>
        <v>0.59</v>
      </c>
      <c r="AQ113" s="28">
        <v>59</v>
      </c>
      <c r="AR113" s="196">
        <f t="shared" si="44"/>
        <v>0.6</v>
      </c>
      <c r="AS113" s="8">
        <v>60</v>
      </c>
      <c r="AT113" s="209">
        <f t="shared" si="45"/>
        <v>0.83</v>
      </c>
      <c r="AU113" s="106">
        <v>83</v>
      </c>
      <c r="AV113" s="92">
        <f>'Exp_3 (Ann)'!Y113</f>
        <v>64.521739130434781</v>
      </c>
      <c r="AW113" s="79">
        <f>'Exp_3 (Ann)'!Z113</f>
        <v>20.241428186265981</v>
      </c>
    </row>
    <row r="114" spans="1:49" x14ac:dyDescent="0.2">
      <c r="A114" s="181" t="str">
        <f>'Exp_3 (All)'!A114</f>
        <v>Basketball_10_PckErr1</v>
      </c>
      <c r="B114" s="193">
        <f t="shared" si="23"/>
        <v>0.4</v>
      </c>
      <c r="C114" s="28">
        <v>40</v>
      </c>
      <c r="D114" s="196">
        <f t="shared" si="24"/>
        <v>0.42</v>
      </c>
      <c r="E114" s="9">
        <v>42</v>
      </c>
      <c r="F114" s="193">
        <f t="shared" si="25"/>
        <v>0.57999999999999996</v>
      </c>
      <c r="G114" s="28">
        <v>58</v>
      </c>
      <c r="H114" s="196">
        <f t="shared" si="26"/>
        <v>0.5</v>
      </c>
      <c r="I114" s="8">
        <v>50</v>
      </c>
      <c r="J114" s="193">
        <f t="shared" si="27"/>
        <v>0.9</v>
      </c>
      <c r="K114" s="29">
        <v>90</v>
      </c>
      <c r="L114" s="196">
        <f t="shared" si="28"/>
        <v>0.28999999999999998</v>
      </c>
      <c r="M114" s="8">
        <v>29</v>
      </c>
      <c r="N114" s="193">
        <f t="shared" si="29"/>
        <v>0.19</v>
      </c>
      <c r="O114" s="29">
        <v>19</v>
      </c>
      <c r="P114" s="196">
        <f t="shared" si="30"/>
        <v>0.67</v>
      </c>
      <c r="Q114" s="8">
        <v>67</v>
      </c>
      <c r="R114" s="193">
        <f t="shared" si="31"/>
        <v>0.87</v>
      </c>
      <c r="S114" s="28">
        <v>87</v>
      </c>
      <c r="T114" s="196">
        <f t="shared" si="32"/>
        <v>0.39</v>
      </c>
      <c r="U114" s="8">
        <v>39</v>
      </c>
      <c r="V114" s="193">
        <f t="shared" si="33"/>
        <v>0.31</v>
      </c>
      <c r="W114" s="28">
        <v>31</v>
      </c>
      <c r="X114" s="196">
        <f t="shared" si="34"/>
        <v>0.3</v>
      </c>
      <c r="Y114" s="8">
        <v>30</v>
      </c>
      <c r="Z114" s="193">
        <f t="shared" si="35"/>
        <v>0.52</v>
      </c>
      <c r="AA114" s="28">
        <v>52</v>
      </c>
      <c r="AB114" s="196">
        <f t="shared" si="36"/>
        <v>0.28999999999999998</v>
      </c>
      <c r="AC114" s="8">
        <v>29</v>
      </c>
      <c r="AD114" s="193">
        <f t="shared" si="37"/>
        <v>0.25</v>
      </c>
      <c r="AE114" s="28">
        <v>25</v>
      </c>
      <c r="AF114" s="196">
        <f t="shared" si="38"/>
        <v>0.64</v>
      </c>
      <c r="AG114" s="8">
        <v>64</v>
      </c>
      <c r="AH114" s="193">
        <f t="shared" si="39"/>
        <v>0.51</v>
      </c>
      <c r="AI114" s="28">
        <v>51</v>
      </c>
      <c r="AJ114" s="196">
        <f t="shared" si="40"/>
        <v>0.6</v>
      </c>
      <c r="AK114" s="8">
        <v>60</v>
      </c>
      <c r="AL114" s="193">
        <f t="shared" si="41"/>
        <v>0.82</v>
      </c>
      <c r="AM114" s="28">
        <v>82</v>
      </c>
      <c r="AN114" s="196">
        <f t="shared" si="42"/>
        <v>0.87</v>
      </c>
      <c r="AO114" s="8">
        <v>87</v>
      </c>
      <c r="AP114" s="193">
        <f t="shared" si="43"/>
        <v>0.69</v>
      </c>
      <c r="AQ114" s="28">
        <v>69</v>
      </c>
      <c r="AR114" s="196">
        <f t="shared" si="44"/>
        <v>0.5</v>
      </c>
      <c r="AS114" s="8">
        <v>50</v>
      </c>
      <c r="AT114" s="209">
        <f t="shared" si="45"/>
        <v>0.68</v>
      </c>
      <c r="AU114" s="106">
        <v>68</v>
      </c>
      <c r="AV114" s="92">
        <f>'Exp_3 (Ann)'!Y114</f>
        <v>53</v>
      </c>
      <c r="AW114" s="79">
        <f>'Exp_3 (Ann)'!Z114</f>
        <v>21.328597959291439</v>
      </c>
    </row>
    <row r="115" spans="1:49" x14ac:dyDescent="0.2">
      <c r="A115" s="181" t="str">
        <f>'Exp_3 (All)'!A115</f>
        <v>Basketball_10_PckErr3</v>
      </c>
      <c r="B115" s="193">
        <f t="shared" si="23"/>
        <v>0.18</v>
      </c>
      <c r="C115" s="28">
        <v>18</v>
      </c>
      <c r="D115" s="196">
        <f t="shared" si="24"/>
        <v>0.92</v>
      </c>
      <c r="E115" s="9">
        <v>92</v>
      </c>
      <c r="F115" s="193">
        <f t="shared" si="25"/>
        <v>0.6</v>
      </c>
      <c r="G115" s="28">
        <v>60</v>
      </c>
      <c r="H115" s="196">
        <f t="shared" si="26"/>
        <v>0.69</v>
      </c>
      <c r="I115" s="8">
        <v>69</v>
      </c>
      <c r="J115" s="193">
        <f t="shared" si="27"/>
        <v>0.95</v>
      </c>
      <c r="K115" s="29">
        <v>95</v>
      </c>
      <c r="L115" s="196">
        <f t="shared" si="28"/>
        <v>0.89</v>
      </c>
      <c r="M115" s="8">
        <v>89</v>
      </c>
      <c r="N115" s="193">
        <f t="shared" si="29"/>
        <v>0.41</v>
      </c>
      <c r="O115" s="29">
        <v>41</v>
      </c>
      <c r="P115" s="196">
        <f t="shared" si="30"/>
        <v>0.67</v>
      </c>
      <c r="Q115" s="8">
        <v>67</v>
      </c>
      <c r="R115" s="193">
        <f t="shared" si="31"/>
        <v>0.88</v>
      </c>
      <c r="S115" s="28">
        <v>88</v>
      </c>
      <c r="T115" s="196">
        <f t="shared" si="32"/>
        <v>0.6</v>
      </c>
      <c r="U115" s="8">
        <v>60</v>
      </c>
      <c r="V115" s="193">
        <f t="shared" si="33"/>
        <v>0.61</v>
      </c>
      <c r="W115" s="28">
        <v>61</v>
      </c>
      <c r="X115" s="196">
        <f t="shared" si="34"/>
        <v>0.79</v>
      </c>
      <c r="Y115" s="8">
        <v>79</v>
      </c>
      <c r="Z115" s="193">
        <f t="shared" si="35"/>
        <v>0.61</v>
      </c>
      <c r="AA115" s="28">
        <v>61</v>
      </c>
      <c r="AB115" s="196">
        <f t="shared" si="36"/>
        <v>0.28999999999999998</v>
      </c>
      <c r="AC115" s="8">
        <v>29</v>
      </c>
      <c r="AD115" s="193">
        <f t="shared" si="37"/>
        <v>0.67</v>
      </c>
      <c r="AE115" s="28">
        <v>67</v>
      </c>
      <c r="AF115" s="196">
        <f t="shared" si="38"/>
        <v>0.32</v>
      </c>
      <c r="AG115" s="8">
        <v>32</v>
      </c>
      <c r="AH115" s="193">
        <f t="shared" si="39"/>
        <v>0.79</v>
      </c>
      <c r="AI115" s="28">
        <v>79</v>
      </c>
      <c r="AJ115" s="196">
        <f t="shared" si="40"/>
        <v>0.59</v>
      </c>
      <c r="AK115" s="8">
        <v>59</v>
      </c>
      <c r="AL115" s="193">
        <f t="shared" si="41"/>
        <v>0.84</v>
      </c>
      <c r="AM115" s="28">
        <v>84</v>
      </c>
      <c r="AN115" s="196">
        <f t="shared" si="42"/>
        <v>0.88</v>
      </c>
      <c r="AO115" s="8">
        <v>88</v>
      </c>
      <c r="AP115" s="193">
        <f t="shared" si="43"/>
        <v>1</v>
      </c>
      <c r="AQ115" s="28">
        <v>100</v>
      </c>
      <c r="AR115" s="196">
        <f t="shared" si="44"/>
        <v>0.7</v>
      </c>
      <c r="AS115" s="8">
        <v>70</v>
      </c>
      <c r="AT115" s="209">
        <f t="shared" si="45"/>
        <v>0.84</v>
      </c>
      <c r="AU115" s="106">
        <v>84</v>
      </c>
      <c r="AV115" s="92">
        <f>'Exp_3 (Ann)'!Y115</f>
        <v>68.347826086956516</v>
      </c>
      <c r="AW115" s="79">
        <f>'Exp_3 (Ann)'!Z115</f>
        <v>22.034288765987547</v>
      </c>
    </row>
    <row r="116" spans="1:49" x14ac:dyDescent="0.2">
      <c r="A116" s="181" t="str">
        <f>'Exp_3 (All)'!A116</f>
        <v>Basketball_11_PckErr1</v>
      </c>
      <c r="B116" s="193">
        <f t="shared" si="23"/>
        <v>0.3</v>
      </c>
      <c r="C116" s="28">
        <v>30</v>
      </c>
      <c r="D116" s="196">
        <f t="shared" si="24"/>
        <v>0.7</v>
      </c>
      <c r="E116" s="9">
        <v>70</v>
      </c>
      <c r="F116" s="193">
        <f t="shared" si="25"/>
        <v>0.75</v>
      </c>
      <c r="G116" s="28">
        <v>75</v>
      </c>
      <c r="H116" s="196">
        <f t="shared" si="26"/>
        <v>0.76</v>
      </c>
      <c r="I116" s="8">
        <v>76</v>
      </c>
      <c r="J116" s="193">
        <f t="shared" si="27"/>
        <v>1</v>
      </c>
      <c r="K116" s="29">
        <v>100</v>
      </c>
      <c r="L116" s="196">
        <f t="shared" si="28"/>
        <v>1</v>
      </c>
      <c r="M116" s="8">
        <v>100</v>
      </c>
      <c r="N116" s="193">
        <f t="shared" si="29"/>
        <v>0.31</v>
      </c>
      <c r="O116" s="29">
        <v>31</v>
      </c>
      <c r="P116" s="196">
        <f t="shared" si="30"/>
        <v>0.57999999999999996</v>
      </c>
      <c r="Q116" s="8">
        <v>58</v>
      </c>
      <c r="R116" s="193">
        <f t="shared" si="31"/>
        <v>1</v>
      </c>
      <c r="S116" s="28">
        <v>100</v>
      </c>
      <c r="T116" s="196">
        <f t="shared" si="32"/>
        <v>0.57999999999999996</v>
      </c>
      <c r="U116" s="8">
        <v>58</v>
      </c>
      <c r="V116" s="193">
        <f t="shared" si="33"/>
        <v>0.63</v>
      </c>
      <c r="W116" s="28">
        <v>63</v>
      </c>
      <c r="X116" s="196">
        <f t="shared" si="34"/>
        <v>0.8</v>
      </c>
      <c r="Y116" s="8">
        <v>80</v>
      </c>
      <c r="Z116" s="193">
        <f t="shared" si="35"/>
        <v>0.7</v>
      </c>
      <c r="AA116" s="28">
        <v>70</v>
      </c>
      <c r="AB116" s="196">
        <f t="shared" si="36"/>
        <v>0.2</v>
      </c>
      <c r="AC116" s="8">
        <v>20</v>
      </c>
      <c r="AD116" s="193">
        <f t="shared" si="37"/>
        <v>0.5</v>
      </c>
      <c r="AE116" s="28">
        <v>50</v>
      </c>
      <c r="AF116" s="196">
        <f t="shared" si="38"/>
        <v>0.69</v>
      </c>
      <c r="AG116" s="8">
        <v>69</v>
      </c>
      <c r="AH116" s="193">
        <f t="shared" si="39"/>
        <v>0.78</v>
      </c>
      <c r="AI116" s="28">
        <v>78</v>
      </c>
      <c r="AJ116" s="196">
        <f t="shared" si="40"/>
        <v>0.28999999999999998</v>
      </c>
      <c r="AK116" s="8">
        <v>29</v>
      </c>
      <c r="AL116" s="193">
        <f t="shared" si="41"/>
        <v>0.94</v>
      </c>
      <c r="AM116" s="28">
        <v>94</v>
      </c>
      <c r="AN116" s="196">
        <f t="shared" si="42"/>
        <v>0.93</v>
      </c>
      <c r="AO116" s="8">
        <v>93</v>
      </c>
      <c r="AP116" s="193">
        <f t="shared" si="43"/>
        <v>0.6</v>
      </c>
      <c r="AQ116" s="28">
        <v>60</v>
      </c>
      <c r="AR116" s="196">
        <f t="shared" si="44"/>
        <v>0.69</v>
      </c>
      <c r="AS116" s="8">
        <v>69</v>
      </c>
      <c r="AT116" s="209">
        <f t="shared" si="45"/>
        <v>0.75</v>
      </c>
      <c r="AU116" s="106">
        <v>75</v>
      </c>
      <c r="AV116" s="92">
        <f>'Exp_3 (Ann)'!Y116</f>
        <v>67.304347826086953</v>
      </c>
      <c r="AW116" s="79">
        <f>'Exp_3 (Ann)'!Z116</f>
        <v>23.383045105780649</v>
      </c>
    </row>
    <row r="117" spans="1:49" x14ac:dyDescent="0.2">
      <c r="A117" s="181" t="str">
        <f>'Exp_3 (All)'!A117</f>
        <v>Basketball_11_PckErr3</v>
      </c>
      <c r="B117" s="193">
        <f t="shared" si="23"/>
        <v>0.49</v>
      </c>
      <c r="C117" s="28">
        <v>49</v>
      </c>
      <c r="D117" s="196">
        <f t="shared" si="24"/>
        <v>0.93</v>
      </c>
      <c r="E117" s="9">
        <v>93</v>
      </c>
      <c r="F117" s="193">
        <f t="shared" si="25"/>
        <v>0.83</v>
      </c>
      <c r="G117" s="28">
        <v>83</v>
      </c>
      <c r="H117" s="196">
        <f t="shared" si="26"/>
        <v>1</v>
      </c>
      <c r="I117" s="8">
        <v>100</v>
      </c>
      <c r="J117" s="193">
        <f t="shared" si="27"/>
        <v>1</v>
      </c>
      <c r="K117" s="29">
        <v>100</v>
      </c>
      <c r="L117" s="196">
        <f t="shared" si="28"/>
        <v>1</v>
      </c>
      <c r="M117" s="8">
        <v>100</v>
      </c>
      <c r="N117" s="193">
        <f t="shared" si="29"/>
        <v>0.49</v>
      </c>
      <c r="O117" s="29">
        <v>49</v>
      </c>
      <c r="P117" s="196">
        <f t="shared" si="30"/>
        <v>0.78</v>
      </c>
      <c r="Q117" s="8">
        <v>78</v>
      </c>
      <c r="R117" s="193">
        <f t="shared" si="31"/>
        <v>1</v>
      </c>
      <c r="S117" s="28">
        <v>100</v>
      </c>
      <c r="T117" s="196">
        <f t="shared" si="32"/>
        <v>0.9</v>
      </c>
      <c r="U117" s="8">
        <v>90</v>
      </c>
      <c r="V117" s="193">
        <f t="shared" si="33"/>
        <v>0.79</v>
      </c>
      <c r="W117" s="28">
        <v>79</v>
      </c>
      <c r="X117" s="196">
        <f t="shared" si="34"/>
        <v>0.8</v>
      </c>
      <c r="Y117" s="8">
        <v>80</v>
      </c>
      <c r="Z117" s="193">
        <f t="shared" si="35"/>
        <v>0.7</v>
      </c>
      <c r="AA117" s="28">
        <v>70</v>
      </c>
      <c r="AB117" s="196">
        <f t="shared" si="36"/>
        <v>0.6</v>
      </c>
      <c r="AC117" s="8">
        <v>60</v>
      </c>
      <c r="AD117" s="193">
        <f t="shared" si="37"/>
        <v>0.54</v>
      </c>
      <c r="AE117" s="28">
        <v>54</v>
      </c>
      <c r="AF117" s="196">
        <f t="shared" si="38"/>
        <v>0.76</v>
      </c>
      <c r="AG117" s="8">
        <v>76</v>
      </c>
      <c r="AH117" s="193">
        <f t="shared" si="39"/>
        <v>0.68</v>
      </c>
      <c r="AI117" s="28">
        <v>68</v>
      </c>
      <c r="AJ117" s="196">
        <f t="shared" si="40"/>
        <v>0.69</v>
      </c>
      <c r="AK117" s="8">
        <v>69</v>
      </c>
      <c r="AL117" s="193">
        <f t="shared" si="41"/>
        <v>0.95</v>
      </c>
      <c r="AM117" s="28">
        <v>95</v>
      </c>
      <c r="AN117" s="196">
        <f t="shared" si="42"/>
        <v>0.97</v>
      </c>
      <c r="AO117" s="8">
        <v>97</v>
      </c>
      <c r="AP117" s="193">
        <f t="shared" si="43"/>
        <v>0.8</v>
      </c>
      <c r="AQ117" s="28">
        <v>80</v>
      </c>
      <c r="AR117" s="196">
        <f t="shared" si="44"/>
        <v>0.89</v>
      </c>
      <c r="AS117" s="8">
        <v>89</v>
      </c>
      <c r="AT117" s="209">
        <f t="shared" si="45"/>
        <v>0.87</v>
      </c>
      <c r="AU117" s="106">
        <v>87</v>
      </c>
      <c r="AV117" s="92">
        <f>'Exp_3 (Ann)'!Y117</f>
        <v>80.260869565217391</v>
      </c>
      <c r="AW117" s="79">
        <f>'Exp_3 (Ann)'!Z117</f>
        <v>16.382411275800841</v>
      </c>
    </row>
    <row r="118" spans="1:49" x14ac:dyDescent="0.2">
      <c r="A118" s="181" t="str">
        <f>'Exp_3 (All)'!A118</f>
        <v>Basketball_12_PckErr1</v>
      </c>
      <c r="B118" s="193">
        <f t="shared" si="23"/>
        <v>0.19</v>
      </c>
      <c r="C118" s="28">
        <v>19</v>
      </c>
      <c r="D118" s="196">
        <f t="shared" si="24"/>
        <v>0.83</v>
      </c>
      <c r="E118" s="9">
        <v>83</v>
      </c>
      <c r="F118" s="193">
        <f t="shared" si="25"/>
        <v>0.57999999999999996</v>
      </c>
      <c r="G118" s="28">
        <v>58</v>
      </c>
      <c r="H118" s="196">
        <f t="shared" si="26"/>
        <v>0.66</v>
      </c>
      <c r="I118" s="8">
        <v>66</v>
      </c>
      <c r="J118" s="193">
        <f t="shared" si="27"/>
        <v>0.59</v>
      </c>
      <c r="K118" s="29">
        <v>59</v>
      </c>
      <c r="L118" s="196">
        <f t="shared" si="28"/>
        <v>0.69</v>
      </c>
      <c r="M118" s="8">
        <v>69</v>
      </c>
      <c r="N118" s="193">
        <f t="shared" si="29"/>
        <v>0.39</v>
      </c>
      <c r="O118" s="29">
        <v>39</v>
      </c>
      <c r="P118" s="196">
        <f t="shared" si="30"/>
        <v>0.59</v>
      </c>
      <c r="Q118" s="8">
        <v>59</v>
      </c>
      <c r="R118" s="193">
        <f t="shared" si="31"/>
        <v>0.91</v>
      </c>
      <c r="S118" s="28">
        <v>91</v>
      </c>
      <c r="T118" s="196">
        <f t="shared" si="32"/>
        <v>0.49</v>
      </c>
      <c r="U118" s="8">
        <v>49</v>
      </c>
      <c r="V118" s="193">
        <f t="shared" si="33"/>
        <v>0.28000000000000003</v>
      </c>
      <c r="W118" s="28">
        <v>28</v>
      </c>
      <c r="X118" s="196">
        <f t="shared" si="34"/>
        <v>0.39</v>
      </c>
      <c r="Y118" s="8">
        <v>39</v>
      </c>
      <c r="Z118" s="193">
        <f t="shared" si="35"/>
        <v>0.34</v>
      </c>
      <c r="AA118" s="28">
        <v>34</v>
      </c>
      <c r="AB118" s="196">
        <f t="shared" si="36"/>
        <v>0.2</v>
      </c>
      <c r="AC118" s="8">
        <v>20</v>
      </c>
      <c r="AD118" s="193">
        <f t="shared" si="37"/>
        <v>0.75</v>
      </c>
      <c r="AE118" s="28">
        <v>75</v>
      </c>
      <c r="AF118" s="196">
        <f t="shared" si="38"/>
        <v>0.7</v>
      </c>
      <c r="AG118" s="8">
        <v>70</v>
      </c>
      <c r="AH118" s="193">
        <f t="shared" si="39"/>
        <v>0.69</v>
      </c>
      <c r="AI118" s="28">
        <v>69</v>
      </c>
      <c r="AJ118" s="196">
        <f t="shared" si="40"/>
        <v>0.6</v>
      </c>
      <c r="AK118" s="8">
        <v>60</v>
      </c>
      <c r="AL118" s="193">
        <f t="shared" si="41"/>
        <v>0.79</v>
      </c>
      <c r="AM118" s="28">
        <v>79</v>
      </c>
      <c r="AN118" s="196">
        <f t="shared" si="42"/>
        <v>0.7</v>
      </c>
      <c r="AO118" s="8">
        <v>70</v>
      </c>
      <c r="AP118" s="193">
        <f t="shared" si="43"/>
        <v>0.59</v>
      </c>
      <c r="AQ118" s="28">
        <v>59</v>
      </c>
      <c r="AR118" s="196">
        <f t="shared" si="44"/>
        <v>0.5</v>
      </c>
      <c r="AS118" s="8">
        <v>50</v>
      </c>
      <c r="AT118" s="209">
        <f t="shared" si="45"/>
        <v>0.68</v>
      </c>
      <c r="AU118" s="106">
        <v>68</v>
      </c>
      <c r="AV118" s="92">
        <f>'Exp_3 (Ann)'!Y118</f>
        <v>57.086956521739133</v>
      </c>
      <c r="AW118" s="79">
        <f>'Exp_3 (Ann)'!Z118</f>
        <v>19.579472189650485</v>
      </c>
    </row>
    <row r="119" spans="1:49" x14ac:dyDescent="0.2">
      <c r="A119" s="181" t="str">
        <f>'Exp_3 (All)'!A119</f>
        <v>Basketball_12_PckErr3</v>
      </c>
      <c r="B119" s="193">
        <f t="shared" si="23"/>
        <v>0.49</v>
      </c>
      <c r="C119" s="28">
        <v>49</v>
      </c>
      <c r="D119" s="196">
        <f t="shared" si="24"/>
        <v>0.89</v>
      </c>
      <c r="E119" s="9">
        <v>89</v>
      </c>
      <c r="F119" s="193">
        <f t="shared" si="25"/>
        <v>0.6</v>
      </c>
      <c r="G119" s="28">
        <v>60</v>
      </c>
      <c r="H119" s="196">
        <f t="shared" si="26"/>
        <v>0.76</v>
      </c>
      <c r="I119" s="8">
        <v>76</v>
      </c>
      <c r="J119" s="193">
        <f t="shared" si="27"/>
        <v>0.9</v>
      </c>
      <c r="K119" s="29">
        <v>90</v>
      </c>
      <c r="L119" s="196">
        <f t="shared" si="28"/>
        <v>0.8</v>
      </c>
      <c r="M119" s="8">
        <v>80</v>
      </c>
      <c r="N119" s="193">
        <f t="shared" si="29"/>
        <v>0.7</v>
      </c>
      <c r="O119" s="29">
        <v>70</v>
      </c>
      <c r="P119" s="196">
        <f t="shared" si="30"/>
        <v>0.55000000000000004</v>
      </c>
      <c r="Q119" s="8">
        <v>55</v>
      </c>
      <c r="R119" s="193">
        <f t="shared" si="31"/>
        <v>0.86</v>
      </c>
      <c r="S119" s="28">
        <v>86</v>
      </c>
      <c r="T119" s="196">
        <f t="shared" si="32"/>
        <v>0.8</v>
      </c>
      <c r="U119" s="8">
        <v>80</v>
      </c>
      <c r="V119" s="193">
        <f t="shared" si="33"/>
        <v>0.68</v>
      </c>
      <c r="W119" s="28">
        <v>68</v>
      </c>
      <c r="X119" s="196">
        <f t="shared" si="34"/>
        <v>0.89</v>
      </c>
      <c r="Y119" s="8">
        <v>89</v>
      </c>
      <c r="Z119" s="193">
        <f t="shared" si="35"/>
        <v>0.64</v>
      </c>
      <c r="AA119" s="28">
        <v>64</v>
      </c>
      <c r="AB119" s="196">
        <f t="shared" si="36"/>
        <v>0.21</v>
      </c>
      <c r="AC119" s="8">
        <v>21</v>
      </c>
      <c r="AD119" s="193">
        <f t="shared" si="37"/>
        <v>0.73</v>
      </c>
      <c r="AE119" s="28">
        <v>73</v>
      </c>
      <c r="AF119" s="196">
        <f t="shared" si="38"/>
        <v>0.81</v>
      </c>
      <c r="AG119" s="8">
        <v>81</v>
      </c>
      <c r="AH119" s="193">
        <f t="shared" si="39"/>
        <v>0.87</v>
      </c>
      <c r="AI119" s="28">
        <v>87</v>
      </c>
      <c r="AJ119" s="196">
        <f t="shared" si="40"/>
        <v>0.49</v>
      </c>
      <c r="AK119" s="8">
        <v>49</v>
      </c>
      <c r="AL119" s="193">
        <f t="shared" si="41"/>
        <v>0.8</v>
      </c>
      <c r="AM119" s="28">
        <v>80</v>
      </c>
      <c r="AN119" s="196">
        <f t="shared" si="42"/>
        <v>0.89</v>
      </c>
      <c r="AO119" s="8">
        <v>89</v>
      </c>
      <c r="AP119" s="193">
        <f t="shared" si="43"/>
        <v>0.69</v>
      </c>
      <c r="AQ119" s="28">
        <v>69</v>
      </c>
      <c r="AR119" s="196">
        <f t="shared" si="44"/>
        <v>0.79</v>
      </c>
      <c r="AS119" s="8">
        <v>79</v>
      </c>
      <c r="AT119" s="209">
        <f t="shared" si="45"/>
        <v>0.9</v>
      </c>
      <c r="AU119" s="106">
        <v>90</v>
      </c>
      <c r="AV119" s="92">
        <f>'Exp_3 (Ann)'!Y119</f>
        <v>72.782608695652172</v>
      </c>
      <c r="AW119" s="79">
        <f>'Exp_3 (Ann)'!Z119</f>
        <v>17.117127312456077</v>
      </c>
    </row>
    <row r="120" spans="1:49" x14ac:dyDescent="0.2">
      <c r="A120" s="181" t="str">
        <f>'Exp_3 (All)'!A120</f>
        <v>Basketball_14_PckErr1</v>
      </c>
      <c r="B120" s="193">
        <f t="shared" si="23"/>
        <v>0.21</v>
      </c>
      <c r="C120" s="28">
        <v>21</v>
      </c>
      <c r="D120" s="196">
        <f t="shared" si="24"/>
        <v>0.8</v>
      </c>
      <c r="E120" s="9">
        <v>80</v>
      </c>
      <c r="F120" s="193">
        <f t="shared" si="25"/>
        <v>0.82</v>
      </c>
      <c r="G120" s="28">
        <v>82</v>
      </c>
      <c r="H120" s="196">
        <f t="shared" si="26"/>
        <v>0.68</v>
      </c>
      <c r="I120" s="8">
        <v>68</v>
      </c>
      <c r="J120" s="193">
        <f t="shared" si="27"/>
        <v>0.87</v>
      </c>
      <c r="K120" s="29">
        <v>87</v>
      </c>
      <c r="L120" s="196">
        <f t="shared" si="28"/>
        <v>0.99</v>
      </c>
      <c r="M120" s="8">
        <v>99</v>
      </c>
      <c r="N120" s="193">
        <f t="shared" si="29"/>
        <v>0.4</v>
      </c>
      <c r="O120" s="29">
        <v>40</v>
      </c>
      <c r="P120" s="196">
        <f t="shared" si="30"/>
        <v>0.7</v>
      </c>
      <c r="Q120" s="8">
        <v>70</v>
      </c>
      <c r="R120" s="193">
        <f t="shared" si="31"/>
        <v>0.99</v>
      </c>
      <c r="S120" s="28">
        <v>99</v>
      </c>
      <c r="T120" s="196">
        <f t="shared" si="32"/>
        <v>0.79</v>
      </c>
      <c r="U120" s="8">
        <v>79</v>
      </c>
      <c r="V120" s="193">
        <f t="shared" si="33"/>
        <v>0.52</v>
      </c>
      <c r="W120" s="28">
        <v>52</v>
      </c>
      <c r="X120" s="196">
        <f t="shared" si="34"/>
        <v>0.59</v>
      </c>
      <c r="Y120" s="8">
        <v>59</v>
      </c>
      <c r="Z120" s="193">
        <f t="shared" si="35"/>
        <v>0.64</v>
      </c>
      <c r="AA120" s="28">
        <v>64</v>
      </c>
      <c r="AB120" s="196">
        <f t="shared" si="36"/>
        <v>0.39</v>
      </c>
      <c r="AC120" s="8">
        <v>39</v>
      </c>
      <c r="AD120" s="193">
        <f t="shared" si="37"/>
        <v>0.55000000000000004</v>
      </c>
      <c r="AE120" s="28">
        <v>55</v>
      </c>
      <c r="AF120" s="196">
        <f t="shared" si="38"/>
        <v>0.68</v>
      </c>
      <c r="AG120" s="8">
        <v>68</v>
      </c>
      <c r="AH120" s="193">
        <f t="shared" si="39"/>
        <v>0.79</v>
      </c>
      <c r="AI120" s="28">
        <v>79</v>
      </c>
      <c r="AJ120" s="196">
        <f t="shared" si="40"/>
        <v>0.69</v>
      </c>
      <c r="AK120" s="8">
        <v>69</v>
      </c>
      <c r="AL120" s="193">
        <f t="shared" si="41"/>
        <v>0.89</v>
      </c>
      <c r="AM120" s="28">
        <v>89</v>
      </c>
      <c r="AN120" s="196">
        <f t="shared" si="42"/>
        <v>0.83</v>
      </c>
      <c r="AO120" s="8">
        <v>83</v>
      </c>
      <c r="AP120" s="193">
        <f t="shared" si="43"/>
        <v>0.9</v>
      </c>
      <c r="AQ120" s="28">
        <v>90</v>
      </c>
      <c r="AR120" s="196">
        <f t="shared" si="44"/>
        <v>0.5</v>
      </c>
      <c r="AS120" s="8">
        <v>50</v>
      </c>
      <c r="AT120" s="209">
        <f t="shared" si="45"/>
        <v>0.89</v>
      </c>
      <c r="AU120" s="106">
        <v>89</v>
      </c>
      <c r="AV120" s="92">
        <f>'Exp_3 (Ann)'!Y120</f>
        <v>70.043478260869563</v>
      </c>
      <c r="AW120" s="79">
        <f>'Exp_3 (Ann)'!Z120</f>
        <v>20.2764490814289</v>
      </c>
    </row>
    <row r="121" spans="1:49" x14ac:dyDescent="0.2">
      <c r="A121" s="181" t="str">
        <f>'Exp_3 (All)'!A121</f>
        <v>Basketball_14_PckErr3</v>
      </c>
      <c r="B121" s="193">
        <f t="shared" si="23"/>
        <v>0.69</v>
      </c>
      <c r="C121" s="28">
        <v>69</v>
      </c>
      <c r="D121" s="196">
        <f t="shared" si="24"/>
        <v>0.94</v>
      </c>
      <c r="E121" s="9">
        <v>94</v>
      </c>
      <c r="F121" s="193">
        <f t="shared" si="25"/>
        <v>0.89</v>
      </c>
      <c r="G121" s="28">
        <v>89</v>
      </c>
      <c r="H121" s="196">
        <f t="shared" si="26"/>
        <v>0.79</v>
      </c>
      <c r="I121" s="8">
        <v>79</v>
      </c>
      <c r="J121" s="193">
        <f t="shared" si="27"/>
        <v>1</v>
      </c>
      <c r="K121" s="29">
        <v>100</v>
      </c>
      <c r="L121" s="196">
        <f t="shared" si="28"/>
        <v>1</v>
      </c>
      <c r="M121" s="8">
        <v>100</v>
      </c>
      <c r="N121" s="193">
        <f t="shared" si="29"/>
        <v>0.61</v>
      </c>
      <c r="O121" s="29">
        <v>61</v>
      </c>
      <c r="P121" s="196">
        <f t="shared" si="30"/>
        <v>0.79</v>
      </c>
      <c r="Q121" s="8">
        <v>79</v>
      </c>
      <c r="R121" s="193">
        <f t="shared" si="31"/>
        <v>0.93</v>
      </c>
      <c r="S121" s="28">
        <v>93</v>
      </c>
      <c r="T121" s="196">
        <f t="shared" si="32"/>
        <v>0.9</v>
      </c>
      <c r="U121" s="8">
        <v>90</v>
      </c>
      <c r="V121" s="193">
        <f t="shared" si="33"/>
        <v>0.8</v>
      </c>
      <c r="W121" s="28">
        <v>80</v>
      </c>
      <c r="X121" s="196">
        <f t="shared" si="34"/>
        <v>0.8</v>
      </c>
      <c r="Y121" s="8">
        <v>80</v>
      </c>
      <c r="Z121" s="193">
        <f t="shared" si="35"/>
        <v>0.77</v>
      </c>
      <c r="AA121" s="28">
        <v>77</v>
      </c>
      <c r="AB121" s="196">
        <f t="shared" si="36"/>
        <v>0.3</v>
      </c>
      <c r="AC121" s="8">
        <v>30</v>
      </c>
      <c r="AD121" s="193">
        <f t="shared" si="37"/>
        <v>0.75</v>
      </c>
      <c r="AE121" s="28">
        <v>75</v>
      </c>
      <c r="AF121" s="196">
        <f t="shared" si="38"/>
        <v>0.82</v>
      </c>
      <c r="AG121" s="8">
        <v>82</v>
      </c>
      <c r="AH121" s="193">
        <f t="shared" si="39"/>
        <v>0.94</v>
      </c>
      <c r="AI121" s="28">
        <v>94</v>
      </c>
      <c r="AJ121" s="196">
        <f t="shared" si="40"/>
        <v>0.9</v>
      </c>
      <c r="AK121" s="8">
        <v>90</v>
      </c>
      <c r="AL121" s="193">
        <f t="shared" si="41"/>
        <v>0.92</v>
      </c>
      <c r="AM121" s="28">
        <v>92</v>
      </c>
      <c r="AN121" s="196">
        <f t="shared" si="42"/>
        <v>0.95</v>
      </c>
      <c r="AO121" s="8">
        <v>95</v>
      </c>
      <c r="AP121" s="193">
        <f t="shared" si="43"/>
        <v>1</v>
      </c>
      <c r="AQ121" s="28">
        <v>100</v>
      </c>
      <c r="AR121" s="196">
        <f t="shared" si="44"/>
        <v>0.91</v>
      </c>
      <c r="AS121" s="8">
        <v>91</v>
      </c>
      <c r="AT121" s="209">
        <f t="shared" si="45"/>
        <v>0.99</v>
      </c>
      <c r="AU121" s="106">
        <v>99</v>
      </c>
      <c r="AV121" s="92">
        <f>'Exp_3 (Ann)'!Y121</f>
        <v>84.304347826086953</v>
      </c>
      <c r="AW121" s="79">
        <f>'Exp_3 (Ann)'!Z121</f>
        <v>15.795381323230043</v>
      </c>
    </row>
    <row r="122" spans="1:49" x14ac:dyDescent="0.2">
      <c r="A122" s="181" t="str">
        <f>'Exp_3 (All)'!A122</f>
        <v>Basketball_15_PckErr1</v>
      </c>
      <c r="B122" s="193">
        <f t="shared" si="23"/>
        <v>0.31</v>
      </c>
      <c r="C122" s="28">
        <v>31</v>
      </c>
      <c r="D122" s="196">
        <f t="shared" si="24"/>
        <v>0.47</v>
      </c>
      <c r="E122" s="9">
        <v>47</v>
      </c>
      <c r="F122" s="193">
        <f t="shared" si="25"/>
        <v>0.61</v>
      </c>
      <c r="G122" s="28">
        <v>61</v>
      </c>
      <c r="H122" s="196">
        <f t="shared" si="26"/>
        <v>0.83</v>
      </c>
      <c r="I122" s="8">
        <v>83</v>
      </c>
      <c r="J122" s="193">
        <f t="shared" si="27"/>
        <v>1</v>
      </c>
      <c r="K122" s="29">
        <v>100</v>
      </c>
      <c r="L122" s="196">
        <f t="shared" si="28"/>
        <v>1</v>
      </c>
      <c r="M122" s="8">
        <v>100</v>
      </c>
      <c r="N122" s="193">
        <f t="shared" si="29"/>
        <v>0.7</v>
      </c>
      <c r="O122" s="29">
        <v>70</v>
      </c>
      <c r="P122" s="196">
        <f t="shared" si="30"/>
        <v>0.75</v>
      </c>
      <c r="Q122" s="8">
        <v>75</v>
      </c>
      <c r="R122" s="193">
        <f t="shared" si="31"/>
        <v>0.73</v>
      </c>
      <c r="S122" s="28">
        <v>73</v>
      </c>
      <c r="T122" s="196">
        <f t="shared" si="32"/>
        <v>0.8</v>
      </c>
      <c r="U122" s="8">
        <v>80</v>
      </c>
      <c r="V122" s="193">
        <f t="shared" si="33"/>
        <v>0.69</v>
      </c>
      <c r="W122" s="28">
        <v>69</v>
      </c>
      <c r="X122" s="196">
        <f t="shared" si="34"/>
        <v>0.9</v>
      </c>
      <c r="Y122" s="8">
        <v>90</v>
      </c>
      <c r="Z122" s="193">
        <f t="shared" si="35"/>
        <v>0.75</v>
      </c>
      <c r="AA122" s="28">
        <v>75</v>
      </c>
      <c r="AB122" s="196">
        <f t="shared" si="36"/>
        <v>0.39</v>
      </c>
      <c r="AC122" s="8">
        <v>39</v>
      </c>
      <c r="AD122" s="193">
        <f t="shared" si="37"/>
        <v>0.67</v>
      </c>
      <c r="AE122" s="28">
        <v>67</v>
      </c>
      <c r="AF122" s="196">
        <f t="shared" si="38"/>
        <v>0.69</v>
      </c>
      <c r="AG122" s="8">
        <v>69</v>
      </c>
      <c r="AH122" s="193">
        <f t="shared" si="39"/>
        <v>0.8</v>
      </c>
      <c r="AI122" s="28">
        <v>80</v>
      </c>
      <c r="AJ122" s="196">
        <f t="shared" si="40"/>
        <v>0.6</v>
      </c>
      <c r="AK122" s="8">
        <v>60</v>
      </c>
      <c r="AL122" s="193">
        <f t="shared" si="41"/>
        <v>0.97</v>
      </c>
      <c r="AM122" s="28">
        <v>97</v>
      </c>
      <c r="AN122" s="196">
        <f t="shared" si="42"/>
        <v>1</v>
      </c>
      <c r="AO122" s="8">
        <v>100</v>
      </c>
      <c r="AP122" s="193">
        <f t="shared" si="43"/>
        <v>0.69</v>
      </c>
      <c r="AQ122" s="28">
        <v>69</v>
      </c>
      <c r="AR122" s="196">
        <f t="shared" si="44"/>
        <v>0.85</v>
      </c>
      <c r="AS122" s="8">
        <v>85</v>
      </c>
      <c r="AT122" s="209">
        <f t="shared" si="45"/>
        <v>0.86</v>
      </c>
      <c r="AU122" s="106">
        <v>86</v>
      </c>
      <c r="AV122" s="92">
        <f>'Exp_3 (Ann)'!Y122</f>
        <v>74.173913043478265</v>
      </c>
      <c r="AW122" s="79">
        <f>'Exp_3 (Ann)'!Z122</f>
        <v>18.514495976526661</v>
      </c>
    </row>
    <row r="123" spans="1:49" x14ac:dyDescent="0.2">
      <c r="A123" s="181" t="str">
        <f>'Exp_3 (All)'!A123</f>
        <v>Basketball_15_PckErr3</v>
      </c>
      <c r="B123" s="193">
        <f t="shared" si="23"/>
        <v>0.8</v>
      </c>
      <c r="C123" s="28">
        <v>80</v>
      </c>
      <c r="D123" s="196">
        <f t="shared" si="24"/>
        <v>0.99</v>
      </c>
      <c r="E123" s="9">
        <v>99</v>
      </c>
      <c r="F123" s="193">
        <f t="shared" si="25"/>
        <v>0.84</v>
      </c>
      <c r="G123" s="28">
        <v>84</v>
      </c>
      <c r="H123" s="196">
        <f t="shared" si="26"/>
        <v>0.95</v>
      </c>
      <c r="I123" s="8">
        <v>95</v>
      </c>
      <c r="J123" s="193">
        <f t="shared" si="27"/>
        <v>1</v>
      </c>
      <c r="K123" s="29">
        <v>100</v>
      </c>
      <c r="L123" s="196">
        <f t="shared" si="28"/>
        <v>0.99</v>
      </c>
      <c r="M123" s="8">
        <v>99</v>
      </c>
      <c r="N123" s="193">
        <f t="shared" si="29"/>
        <v>0.8</v>
      </c>
      <c r="O123" s="29">
        <v>80</v>
      </c>
      <c r="P123" s="196">
        <f t="shared" si="30"/>
        <v>0.67</v>
      </c>
      <c r="Q123" s="8">
        <v>67</v>
      </c>
      <c r="R123" s="193">
        <f t="shared" si="31"/>
        <v>0.9</v>
      </c>
      <c r="S123" s="28">
        <v>90</v>
      </c>
      <c r="T123" s="196">
        <f t="shared" si="32"/>
        <v>0.79</v>
      </c>
      <c r="U123" s="8">
        <v>79</v>
      </c>
      <c r="V123" s="193">
        <f t="shared" si="33"/>
        <v>0.9</v>
      </c>
      <c r="W123" s="28">
        <v>90</v>
      </c>
      <c r="X123" s="196">
        <f t="shared" si="34"/>
        <v>0.9</v>
      </c>
      <c r="Y123" s="8">
        <v>90</v>
      </c>
      <c r="Z123" s="193">
        <f t="shared" si="35"/>
        <v>0.8</v>
      </c>
      <c r="AA123" s="28">
        <v>80</v>
      </c>
      <c r="AB123" s="196">
        <f t="shared" si="36"/>
        <v>0.49</v>
      </c>
      <c r="AC123" s="8">
        <v>49</v>
      </c>
      <c r="AD123" s="193">
        <f t="shared" si="37"/>
        <v>0.89</v>
      </c>
      <c r="AE123" s="28">
        <v>89</v>
      </c>
      <c r="AF123" s="196">
        <f t="shared" si="38"/>
        <v>0.8</v>
      </c>
      <c r="AG123" s="8">
        <v>80</v>
      </c>
      <c r="AH123" s="193">
        <f t="shared" si="39"/>
        <v>1</v>
      </c>
      <c r="AI123" s="28">
        <v>100</v>
      </c>
      <c r="AJ123" s="196">
        <f t="shared" si="40"/>
        <v>0.8</v>
      </c>
      <c r="AK123" s="8">
        <v>80</v>
      </c>
      <c r="AL123" s="193">
        <f t="shared" si="41"/>
        <v>0.9</v>
      </c>
      <c r="AM123" s="28">
        <v>90</v>
      </c>
      <c r="AN123" s="196">
        <f t="shared" si="42"/>
        <v>0.99</v>
      </c>
      <c r="AO123" s="8">
        <v>99</v>
      </c>
      <c r="AP123" s="193">
        <f t="shared" si="43"/>
        <v>1</v>
      </c>
      <c r="AQ123" s="28">
        <v>100</v>
      </c>
      <c r="AR123" s="196">
        <f t="shared" si="44"/>
        <v>1</v>
      </c>
      <c r="AS123" s="8">
        <v>100</v>
      </c>
      <c r="AT123" s="209">
        <f t="shared" si="45"/>
        <v>0.99</v>
      </c>
      <c r="AU123" s="106">
        <v>99</v>
      </c>
      <c r="AV123" s="92">
        <f>'Exp_3 (Ann)'!Y123</f>
        <v>87.782608695652172</v>
      </c>
      <c r="AW123" s="79">
        <f>'Exp_3 (Ann)'!Z123</f>
        <v>12.620173323039497</v>
      </c>
    </row>
    <row r="124" spans="1:49" x14ac:dyDescent="0.2">
      <c r="A124" s="181" t="str">
        <f>'Exp_3 (All)'!A124</f>
        <v>Barbecue_0</v>
      </c>
      <c r="B124" s="193">
        <f t="shared" si="23"/>
        <v>0</v>
      </c>
      <c r="C124" s="28">
        <v>0</v>
      </c>
      <c r="D124" s="196">
        <f t="shared" si="24"/>
        <v>0</v>
      </c>
      <c r="E124" s="9">
        <v>0</v>
      </c>
      <c r="F124" s="193">
        <f t="shared" si="25"/>
        <v>0</v>
      </c>
      <c r="G124" s="28">
        <v>0</v>
      </c>
      <c r="H124" s="196">
        <f t="shared" si="26"/>
        <v>0</v>
      </c>
      <c r="I124" s="8">
        <v>0</v>
      </c>
      <c r="J124" s="193">
        <f t="shared" si="27"/>
        <v>0</v>
      </c>
      <c r="K124" s="29">
        <v>0</v>
      </c>
      <c r="L124" s="196">
        <f t="shared" si="28"/>
        <v>0</v>
      </c>
      <c r="M124" s="8">
        <v>0</v>
      </c>
      <c r="N124" s="193">
        <f t="shared" si="29"/>
        <v>0</v>
      </c>
      <c r="O124" s="29">
        <v>0</v>
      </c>
      <c r="P124" s="196">
        <f t="shared" si="30"/>
        <v>0</v>
      </c>
      <c r="Q124" s="8">
        <v>0</v>
      </c>
      <c r="R124" s="193">
        <f t="shared" si="31"/>
        <v>0</v>
      </c>
      <c r="S124" s="28">
        <v>0</v>
      </c>
      <c r="T124" s="196">
        <f t="shared" si="32"/>
        <v>0</v>
      </c>
      <c r="U124" s="8">
        <v>0</v>
      </c>
      <c r="V124" s="193">
        <f t="shared" si="33"/>
        <v>0</v>
      </c>
      <c r="W124" s="28">
        <v>0</v>
      </c>
      <c r="X124" s="196">
        <f t="shared" si="34"/>
        <v>0</v>
      </c>
      <c r="Y124" s="8">
        <v>0</v>
      </c>
      <c r="Z124" s="193">
        <f t="shared" si="35"/>
        <v>0</v>
      </c>
      <c r="AA124" s="28">
        <v>0</v>
      </c>
      <c r="AB124" s="196">
        <f t="shared" si="36"/>
        <v>0</v>
      </c>
      <c r="AC124" s="8">
        <v>0</v>
      </c>
      <c r="AD124" s="193">
        <f t="shared" si="37"/>
        <v>0.53</v>
      </c>
      <c r="AE124" s="28">
        <v>53</v>
      </c>
      <c r="AF124" s="196">
        <f t="shared" si="38"/>
        <v>0</v>
      </c>
      <c r="AG124" s="8">
        <v>0</v>
      </c>
      <c r="AH124" s="193">
        <f t="shared" si="39"/>
        <v>0</v>
      </c>
      <c r="AI124" s="28">
        <v>0</v>
      </c>
      <c r="AJ124" s="196">
        <f t="shared" si="40"/>
        <v>0</v>
      </c>
      <c r="AK124" s="8">
        <v>0</v>
      </c>
      <c r="AL124" s="193">
        <f t="shared" si="41"/>
        <v>0</v>
      </c>
      <c r="AM124" s="28">
        <v>0</v>
      </c>
      <c r="AN124" s="196">
        <f t="shared" si="42"/>
        <v>0</v>
      </c>
      <c r="AO124" s="8">
        <v>0</v>
      </c>
      <c r="AP124" s="193">
        <f t="shared" si="43"/>
        <v>0</v>
      </c>
      <c r="AQ124" s="28">
        <v>0</v>
      </c>
      <c r="AR124" s="196">
        <f t="shared" si="44"/>
        <v>0</v>
      </c>
      <c r="AS124" s="8">
        <v>0</v>
      </c>
      <c r="AT124" s="209">
        <f t="shared" si="45"/>
        <v>0</v>
      </c>
      <c r="AU124" s="106">
        <v>0</v>
      </c>
      <c r="AV124" s="92">
        <f>'Exp_3 (Ann)'!Y124</f>
        <v>2.3043478260869565</v>
      </c>
      <c r="AW124" s="79">
        <f>'Exp_3 (Ann)'!Z124</f>
        <v>11.051263945024962</v>
      </c>
    </row>
    <row r="125" spans="1:49" x14ac:dyDescent="0.2">
      <c r="A125" s="181" t="str">
        <f>'Exp_3 (All)'!A125</f>
        <v>Barbecue_3</v>
      </c>
      <c r="B125" s="193">
        <f t="shared" si="23"/>
        <v>0.1</v>
      </c>
      <c r="C125" s="28">
        <v>10</v>
      </c>
      <c r="D125" s="196">
        <f t="shared" si="24"/>
        <v>0.17</v>
      </c>
      <c r="E125" s="9">
        <v>17</v>
      </c>
      <c r="F125" s="193">
        <f t="shared" si="25"/>
        <v>0</v>
      </c>
      <c r="G125" s="28">
        <v>0</v>
      </c>
      <c r="H125" s="196">
        <f t="shared" si="26"/>
        <v>0</v>
      </c>
      <c r="I125" s="8">
        <v>0</v>
      </c>
      <c r="J125" s="193">
        <f t="shared" si="27"/>
        <v>0.65</v>
      </c>
      <c r="K125" s="29">
        <v>65</v>
      </c>
      <c r="L125" s="196">
        <f t="shared" si="28"/>
        <v>0</v>
      </c>
      <c r="M125" s="8">
        <v>0</v>
      </c>
      <c r="N125" s="193">
        <f t="shared" si="29"/>
        <v>7.0000000000000007E-2</v>
      </c>
      <c r="O125" s="29">
        <v>7</v>
      </c>
      <c r="P125" s="196">
        <f t="shared" si="30"/>
        <v>0.71</v>
      </c>
      <c r="Q125" s="8">
        <v>71</v>
      </c>
      <c r="R125" s="193">
        <f t="shared" si="31"/>
        <v>0.71</v>
      </c>
      <c r="S125" s="28">
        <v>71</v>
      </c>
      <c r="T125" s="196">
        <f t="shared" si="32"/>
        <v>0.2</v>
      </c>
      <c r="U125" s="8">
        <v>20</v>
      </c>
      <c r="V125" s="193">
        <f t="shared" si="33"/>
        <v>0.1</v>
      </c>
      <c r="W125" s="28">
        <v>10</v>
      </c>
      <c r="X125" s="196">
        <f t="shared" si="34"/>
        <v>0</v>
      </c>
      <c r="Y125" s="8">
        <v>0</v>
      </c>
      <c r="Z125" s="193">
        <f t="shared" si="35"/>
        <v>0.4</v>
      </c>
      <c r="AA125" s="28">
        <v>40</v>
      </c>
      <c r="AB125" s="196">
        <f t="shared" si="36"/>
        <v>0.2</v>
      </c>
      <c r="AC125" s="8">
        <v>20</v>
      </c>
      <c r="AD125" s="193">
        <f t="shared" si="37"/>
        <v>0.35</v>
      </c>
      <c r="AE125" s="28">
        <v>35</v>
      </c>
      <c r="AF125" s="196">
        <f t="shared" si="38"/>
        <v>0.19</v>
      </c>
      <c r="AG125" s="8">
        <v>19</v>
      </c>
      <c r="AH125" s="193">
        <f t="shared" si="39"/>
        <v>0.1</v>
      </c>
      <c r="AI125" s="28">
        <v>10</v>
      </c>
      <c r="AJ125" s="196">
        <f t="shared" si="40"/>
        <v>0.1</v>
      </c>
      <c r="AK125" s="8">
        <v>10</v>
      </c>
      <c r="AL125" s="193">
        <f t="shared" si="41"/>
        <v>0.49</v>
      </c>
      <c r="AM125" s="28">
        <v>49</v>
      </c>
      <c r="AN125" s="196">
        <f t="shared" si="42"/>
        <v>0.72</v>
      </c>
      <c r="AO125" s="8">
        <v>72</v>
      </c>
      <c r="AP125" s="193">
        <f t="shared" si="43"/>
        <v>0</v>
      </c>
      <c r="AQ125" s="28">
        <v>0</v>
      </c>
      <c r="AR125" s="196">
        <f t="shared" si="44"/>
        <v>0.5</v>
      </c>
      <c r="AS125" s="8">
        <v>50</v>
      </c>
      <c r="AT125" s="209">
        <f t="shared" si="45"/>
        <v>0.05</v>
      </c>
      <c r="AU125" s="106">
        <v>5</v>
      </c>
      <c r="AV125" s="92">
        <f>'Exp_3 (Ann)'!Y125</f>
        <v>25.260869565217391</v>
      </c>
      <c r="AW125" s="79">
        <f>'Exp_3 (Ann)'!Z125</f>
        <v>25.641261831282705</v>
      </c>
    </row>
    <row r="126" spans="1:49" x14ac:dyDescent="0.2">
      <c r="A126" s="181" t="str">
        <f>'Exp_3 (All)'!A126</f>
        <v>Barbecue_12</v>
      </c>
      <c r="B126" s="193">
        <f t="shared" si="23"/>
        <v>0.39</v>
      </c>
      <c r="C126" s="28">
        <v>39</v>
      </c>
      <c r="D126" s="196">
        <f t="shared" si="24"/>
        <v>0.68</v>
      </c>
      <c r="E126" s="9">
        <v>68</v>
      </c>
      <c r="F126" s="193">
        <f t="shared" si="25"/>
        <v>0.57999999999999996</v>
      </c>
      <c r="G126" s="28">
        <v>58</v>
      </c>
      <c r="H126" s="196">
        <f t="shared" si="26"/>
        <v>0.57999999999999996</v>
      </c>
      <c r="I126" s="8">
        <v>58</v>
      </c>
      <c r="J126" s="193">
        <f t="shared" si="27"/>
        <v>0.6</v>
      </c>
      <c r="K126" s="29">
        <v>60</v>
      </c>
      <c r="L126" s="196">
        <f t="shared" si="28"/>
        <v>1</v>
      </c>
      <c r="M126" s="8">
        <v>100</v>
      </c>
      <c r="N126" s="193">
        <f t="shared" si="29"/>
        <v>0.6</v>
      </c>
      <c r="O126" s="29">
        <v>60</v>
      </c>
      <c r="P126" s="196">
        <f t="shared" si="30"/>
        <v>0.41</v>
      </c>
      <c r="Q126" s="8">
        <v>41</v>
      </c>
      <c r="R126" s="193">
        <f t="shared" si="31"/>
        <v>0.66</v>
      </c>
      <c r="S126" s="28">
        <v>66</v>
      </c>
      <c r="T126" s="196">
        <f t="shared" si="32"/>
        <v>0.69</v>
      </c>
      <c r="U126" s="8">
        <v>69</v>
      </c>
      <c r="V126" s="193">
        <f t="shared" si="33"/>
        <v>0.51</v>
      </c>
      <c r="W126" s="28">
        <v>51</v>
      </c>
      <c r="X126" s="196">
        <f t="shared" si="34"/>
        <v>0.5</v>
      </c>
      <c r="Y126" s="8">
        <v>50</v>
      </c>
      <c r="Z126" s="193">
        <f t="shared" si="35"/>
        <v>0.54</v>
      </c>
      <c r="AA126" s="28">
        <v>54</v>
      </c>
      <c r="AB126" s="196">
        <f t="shared" si="36"/>
        <v>0.4</v>
      </c>
      <c r="AC126" s="8">
        <v>40</v>
      </c>
      <c r="AD126" s="193">
        <f t="shared" si="37"/>
        <v>0.62</v>
      </c>
      <c r="AE126" s="28">
        <v>62</v>
      </c>
      <c r="AF126" s="196">
        <f t="shared" si="38"/>
        <v>0.7</v>
      </c>
      <c r="AG126" s="8">
        <v>70</v>
      </c>
      <c r="AH126" s="193">
        <f t="shared" si="39"/>
        <v>0.49</v>
      </c>
      <c r="AI126" s="28">
        <v>49</v>
      </c>
      <c r="AJ126" s="196">
        <f t="shared" si="40"/>
        <v>0.39</v>
      </c>
      <c r="AK126" s="8">
        <v>39</v>
      </c>
      <c r="AL126" s="193">
        <f t="shared" si="41"/>
        <v>0.87</v>
      </c>
      <c r="AM126" s="28">
        <v>87</v>
      </c>
      <c r="AN126" s="196">
        <f t="shared" si="42"/>
        <v>0.75</v>
      </c>
      <c r="AO126" s="8">
        <v>75</v>
      </c>
      <c r="AP126" s="193">
        <f t="shared" si="43"/>
        <v>0.8</v>
      </c>
      <c r="AQ126" s="28">
        <v>80</v>
      </c>
      <c r="AR126" s="196">
        <f t="shared" si="44"/>
        <v>0.5</v>
      </c>
      <c r="AS126" s="8">
        <v>50</v>
      </c>
      <c r="AT126" s="209">
        <f t="shared" si="45"/>
        <v>0.68</v>
      </c>
      <c r="AU126" s="106">
        <v>68</v>
      </c>
      <c r="AV126" s="92">
        <f>'Exp_3 (Ann)'!Y126</f>
        <v>60.608695652173914</v>
      </c>
      <c r="AW126" s="79">
        <f>'Exp_3 (Ann)'!Z126</f>
        <v>15.643003462003486</v>
      </c>
    </row>
    <row r="127" spans="1:49" x14ac:dyDescent="0.2">
      <c r="A127" s="181" t="str">
        <f>'Exp_3 (All)'!A127</f>
        <v>Barbecue_0_PckErr3</v>
      </c>
      <c r="B127" s="193">
        <f t="shared" si="23"/>
        <v>0.2</v>
      </c>
      <c r="C127" s="28">
        <v>20</v>
      </c>
      <c r="D127" s="196">
        <f t="shared" si="24"/>
        <v>0.9</v>
      </c>
      <c r="E127" s="9">
        <v>90</v>
      </c>
      <c r="F127" s="193">
        <f t="shared" si="25"/>
        <v>0.3</v>
      </c>
      <c r="G127" s="28">
        <v>30</v>
      </c>
      <c r="H127" s="196">
        <f t="shared" si="26"/>
        <v>0.2</v>
      </c>
      <c r="I127" s="8">
        <v>20</v>
      </c>
      <c r="J127" s="193">
        <f t="shared" si="27"/>
        <v>0.35</v>
      </c>
      <c r="K127" s="29">
        <v>35</v>
      </c>
      <c r="L127" s="196">
        <f t="shared" si="28"/>
        <v>0.7</v>
      </c>
      <c r="M127" s="8">
        <v>70</v>
      </c>
      <c r="N127" s="193">
        <f t="shared" si="29"/>
        <v>0.28999999999999998</v>
      </c>
      <c r="O127" s="29">
        <v>29</v>
      </c>
      <c r="P127" s="196">
        <f t="shared" si="30"/>
        <v>0.34</v>
      </c>
      <c r="Q127" s="8">
        <v>34</v>
      </c>
      <c r="R127" s="193">
        <f t="shared" si="31"/>
        <v>0.92</v>
      </c>
      <c r="S127" s="28">
        <v>92</v>
      </c>
      <c r="T127" s="196">
        <f t="shared" si="32"/>
        <v>0.19</v>
      </c>
      <c r="U127" s="8">
        <v>19</v>
      </c>
      <c r="V127" s="193">
        <f t="shared" si="33"/>
        <v>0.19</v>
      </c>
      <c r="W127" s="28">
        <v>19</v>
      </c>
      <c r="X127" s="196">
        <f t="shared" si="34"/>
        <v>0.59</v>
      </c>
      <c r="Y127" s="8">
        <v>59</v>
      </c>
      <c r="Z127" s="193">
        <f t="shared" si="35"/>
        <v>0.4</v>
      </c>
      <c r="AA127" s="28">
        <v>40</v>
      </c>
      <c r="AB127" s="196">
        <f t="shared" si="36"/>
        <v>0.1</v>
      </c>
      <c r="AC127" s="8">
        <v>10</v>
      </c>
      <c r="AD127" s="193">
        <f t="shared" si="37"/>
        <v>0.24</v>
      </c>
      <c r="AE127" s="28">
        <v>24</v>
      </c>
      <c r="AF127" s="196">
        <f t="shared" si="38"/>
        <v>0.48</v>
      </c>
      <c r="AG127" s="8">
        <v>48</v>
      </c>
      <c r="AH127" s="193">
        <f t="shared" si="39"/>
        <v>0.51</v>
      </c>
      <c r="AI127" s="28">
        <v>51</v>
      </c>
      <c r="AJ127" s="196">
        <f t="shared" si="40"/>
        <v>0.2</v>
      </c>
      <c r="AK127" s="8">
        <v>20</v>
      </c>
      <c r="AL127" s="193">
        <f t="shared" si="41"/>
        <v>0.59</v>
      </c>
      <c r="AM127" s="28">
        <v>59</v>
      </c>
      <c r="AN127" s="196">
        <f t="shared" si="42"/>
        <v>0.74</v>
      </c>
      <c r="AO127" s="8">
        <v>74</v>
      </c>
      <c r="AP127" s="193">
        <f t="shared" si="43"/>
        <v>0.3</v>
      </c>
      <c r="AQ127" s="28">
        <v>30</v>
      </c>
      <c r="AR127" s="196">
        <f t="shared" si="44"/>
        <v>0.4</v>
      </c>
      <c r="AS127" s="8">
        <v>40</v>
      </c>
      <c r="AT127" s="209">
        <f t="shared" si="45"/>
        <v>0.5</v>
      </c>
      <c r="AU127" s="106">
        <v>50</v>
      </c>
      <c r="AV127" s="92">
        <f>'Exp_3 (Ann)'!Y127</f>
        <v>41.869565217391305</v>
      </c>
      <c r="AW127" s="79">
        <f>'Exp_3 (Ann)'!Z127</f>
        <v>23.166010265484935</v>
      </c>
    </row>
    <row r="128" spans="1:49" x14ac:dyDescent="0.2">
      <c r="A128" s="181" t="str">
        <f>'Exp_3 (All)'!A128</f>
        <v>Barbecue_2_PckErr1</v>
      </c>
      <c r="B128" s="193">
        <f t="shared" si="23"/>
        <v>0.1</v>
      </c>
      <c r="C128" s="28">
        <v>10</v>
      </c>
      <c r="D128" s="196">
        <f t="shared" si="24"/>
        <v>0.76</v>
      </c>
      <c r="E128" s="9">
        <v>76</v>
      </c>
      <c r="F128" s="193">
        <f t="shared" si="25"/>
        <v>0.08</v>
      </c>
      <c r="G128" s="28">
        <v>8</v>
      </c>
      <c r="H128" s="196">
        <f t="shared" si="26"/>
        <v>0.12</v>
      </c>
      <c r="I128" s="8">
        <v>12</v>
      </c>
      <c r="J128" s="193">
        <f t="shared" si="27"/>
        <v>0.19</v>
      </c>
      <c r="K128" s="29">
        <v>19</v>
      </c>
      <c r="L128" s="196">
        <f t="shared" si="28"/>
        <v>0.19</v>
      </c>
      <c r="M128" s="8">
        <v>19</v>
      </c>
      <c r="N128" s="193">
        <f t="shared" si="29"/>
        <v>0.18</v>
      </c>
      <c r="O128" s="29">
        <v>18</v>
      </c>
      <c r="P128" s="196">
        <f t="shared" si="30"/>
        <v>0.05</v>
      </c>
      <c r="Q128" s="8">
        <v>5</v>
      </c>
      <c r="R128" s="193">
        <f t="shared" si="31"/>
        <v>0.57999999999999996</v>
      </c>
      <c r="S128" s="28">
        <v>58</v>
      </c>
      <c r="T128" s="196">
        <f t="shared" si="32"/>
        <v>0.19</v>
      </c>
      <c r="U128" s="8">
        <v>19</v>
      </c>
      <c r="V128" s="193">
        <f t="shared" si="33"/>
        <v>0</v>
      </c>
      <c r="W128" s="28">
        <v>0</v>
      </c>
      <c r="X128" s="196">
        <f t="shared" si="34"/>
        <v>0.3</v>
      </c>
      <c r="Y128" s="8">
        <v>30</v>
      </c>
      <c r="Z128" s="193">
        <f t="shared" si="35"/>
        <v>0.2</v>
      </c>
      <c r="AA128" s="28">
        <v>20</v>
      </c>
      <c r="AB128" s="196">
        <f t="shared" si="36"/>
        <v>0.09</v>
      </c>
      <c r="AC128" s="8">
        <v>9</v>
      </c>
      <c r="AD128" s="193">
        <f t="shared" si="37"/>
        <v>0.1</v>
      </c>
      <c r="AE128" s="28">
        <v>10</v>
      </c>
      <c r="AF128" s="196">
        <f t="shared" si="38"/>
        <v>0.28999999999999998</v>
      </c>
      <c r="AG128" s="8">
        <v>29</v>
      </c>
      <c r="AH128" s="193">
        <f t="shared" si="39"/>
        <v>0</v>
      </c>
      <c r="AI128" s="28">
        <v>0</v>
      </c>
      <c r="AJ128" s="196">
        <f t="shared" si="40"/>
        <v>0</v>
      </c>
      <c r="AK128" s="8">
        <v>0</v>
      </c>
      <c r="AL128" s="193">
        <f t="shared" si="41"/>
        <v>0.22</v>
      </c>
      <c r="AM128" s="28">
        <v>22</v>
      </c>
      <c r="AN128" s="196">
        <f t="shared" si="42"/>
        <v>0.14000000000000001</v>
      </c>
      <c r="AO128" s="8">
        <v>14</v>
      </c>
      <c r="AP128" s="193">
        <f t="shared" si="43"/>
        <v>0.1</v>
      </c>
      <c r="AQ128" s="28">
        <v>10</v>
      </c>
      <c r="AR128" s="196">
        <f t="shared" si="44"/>
        <v>0.1</v>
      </c>
      <c r="AS128" s="8">
        <v>10</v>
      </c>
      <c r="AT128" s="209">
        <f t="shared" si="45"/>
        <v>0.13</v>
      </c>
      <c r="AU128" s="106">
        <v>13</v>
      </c>
      <c r="AV128" s="92">
        <f>'Exp_3 (Ann)'!Y128</f>
        <v>17.869565217391305</v>
      </c>
      <c r="AW128" s="79">
        <f>'Exp_3 (Ann)'!Z128</f>
        <v>17.718260605750235</v>
      </c>
    </row>
    <row r="129" spans="1:49" x14ac:dyDescent="0.2">
      <c r="A129" s="181" t="str">
        <f>'Exp_3 (All)'!A129</f>
        <v>Barbecue_2_PckErr3</v>
      </c>
      <c r="B129" s="193">
        <f t="shared" si="23"/>
        <v>0.1</v>
      </c>
      <c r="C129" s="28">
        <v>10</v>
      </c>
      <c r="D129" s="196">
        <f t="shared" si="24"/>
        <v>0.69</v>
      </c>
      <c r="E129" s="9">
        <v>69</v>
      </c>
      <c r="F129" s="193">
        <f t="shared" si="25"/>
        <v>0.28999999999999998</v>
      </c>
      <c r="G129" s="28">
        <v>29</v>
      </c>
      <c r="H129" s="196">
        <f t="shared" si="26"/>
        <v>0.3</v>
      </c>
      <c r="I129" s="8">
        <v>30</v>
      </c>
      <c r="J129" s="193">
        <f t="shared" si="27"/>
        <v>0.36</v>
      </c>
      <c r="K129" s="29">
        <v>36</v>
      </c>
      <c r="L129" s="196">
        <f t="shared" si="28"/>
        <v>0.79</v>
      </c>
      <c r="M129" s="8">
        <v>79</v>
      </c>
      <c r="N129" s="193">
        <f t="shared" si="29"/>
        <v>0.41</v>
      </c>
      <c r="O129" s="29">
        <v>41</v>
      </c>
      <c r="P129" s="196">
        <f t="shared" si="30"/>
        <v>0.43</v>
      </c>
      <c r="Q129" s="8">
        <v>43</v>
      </c>
      <c r="R129" s="193">
        <f t="shared" si="31"/>
        <v>0.8</v>
      </c>
      <c r="S129" s="28">
        <v>80</v>
      </c>
      <c r="T129" s="196">
        <f t="shared" si="32"/>
        <v>0.31</v>
      </c>
      <c r="U129" s="8">
        <v>31</v>
      </c>
      <c r="V129" s="193">
        <f t="shared" si="33"/>
        <v>0.2</v>
      </c>
      <c r="W129" s="28">
        <v>20</v>
      </c>
      <c r="X129" s="196">
        <f t="shared" si="34"/>
        <v>0.6</v>
      </c>
      <c r="Y129" s="8">
        <v>60</v>
      </c>
      <c r="Z129" s="193">
        <f t="shared" si="35"/>
        <v>0.6</v>
      </c>
      <c r="AA129" s="28">
        <v>60</v>
      </c>
      <c r="AB129" s="196">
        <f t="shared" si="36"/>
        <v>0.2</v>
      </c>
      <c r="AC129" s="8">
        <v>20</v>
      </c>
      <c r="AD129" s="193">
        <f t="shared" si="37"/>
        <v>0.35</v>
      </c>
      <c r="AE129" s="28">
        <v>35</v>
      </c>
      <c r="AF129" s="196">
        <f t="shared" si="38"/>
        <v>0.22</v>
      </c>
      <c r="AG129" s="8">
        <v>22</v>
      </c>
      <c r="AH129" s="193">
        <f t="shared" si="39"/>
        <v>0.48</v>
      </c>
      <c r="AI129" s="28">
        <v>48</v>
      </c>
      <c r="AJ129" s="196">
        <f t="shared" si="40"/>
        <v>0.2</v>
      </c>
      <c r="AK129" s="8">
        <v>20</v>
      </c>
      <c r="AL129" s="193">
        <f t="shared" si="41"/>
        <v>0.44</v>
      </c>
      <c r="AM129" s="28">
        <v>44</v>
      </c>
      <c r="AN129" s="196">
        <f t="shared" si="42"/>
        <v>0.28999999999999998</v>
      </c>
      <c r="AO129" s="8">
        <v>29</v>
      </c>
      <c r="AP129" s="193">
        <f t="shared" si="43"/>
        <v>0.4</v>
      </c>
      <c r="AQ129" s="28">
        <v>40</v>
      </c>
      <c r="AR129" s="196">
        <f t="shared" si="44"/>
        <v>0.28999999999999998</v>
      </c>
      <c r="AS129" s="8">
        <v>29</v>
      </c>
      <c r="AT129" s="209">
        <f t="shared" si="45"/>
        <v>0.57999999999999996</v>
      </c>
      <c r="AU129" s="106">
        <v>58</v>
      </c>
      <c r="AV129" s="92">
        <f>'Exp_3 (Ann)'!Y129</f>
        <v>40.565217391304351</v>
      </c>
      <c r="AW129" s="79">
        <f>'Exp_3 (Ann)'!Z129</f>
        <v>19.279820083460134</v>
      </c>
    </row>
    <row r="130" spans="1:49" x14ac:dyDescent="0.2">
      <c r="A130" s="181" t="str">
        <f>'Exp_3 (All)'!A130</f>
        <v>Barbecue_3_PckErr1</v>
      </c>
      <c r="B130" s="193">
        <f t="shared" si="23"/>
        <v>0.1</v>
      </c>
      <c r="C130" s="28">
        <v>10</v>
      </c>
      <c r="D130" s="196">
        <f t="shared" si="24"/>
        <v>0.63</v>
      </c>
      <c r="E130" s="9">
        <v>63</v>
      </c>
      <c r="F130" s="193">
        <f t="shared" si="25"/>
        <v>0.19</v>
      </c>
      <c r="G130" s="28">
        <v>19</v>
      </c>
      <c r="H130" s="196">
        <f t="shared" si="26"/>
        <v>0.39</v>
      </c>
      <c r="I130" s="8">
        <v>39</v>
      </c>
      <c r="J130" s="193">
        <f t="shared" si="27"/>
        <v>0.35</v>
      </c>
      <c r="K130" s="29">
        <v>35</v>
      </c>
      <c r="L130" s="196">
        <f t="shared" si="28"/>
        <v>1</v>
      </c>
      <c r="M130" s="8">
        <v>100</v>
      </c>
      <c r="N130" s="193">
        <f t="shared" si="29"/>
        <v>0.11</v>
      </c>
      <c r="O130" s="29">
        <v>11</v>
      </c>
      <c r="P130" s="196">
        <f t="shared" si="30"/>
        <v>0.66</v>
      </c>
      <c r="Q130" s="8">
        <v>66</v>
      </c>
      <c r="R130" s="193">
        <f t="shared" si="31"/>
        <v>0.7</v>
      </c>
      <c r="S130" s="28">
        <v>70</v>
      </c>
      <c r="T130" s="196">
        <f t="shared" si="32"/>
        <v>0.19</v>
      </c>
      <c r="U130" s="8">
        <v>19</v>
      </c>
      <c r="V130" s="193">
        <f t="shared" si="33"/>
        <v>0.1</v>
      </c>
      <c r="W130" s="28">
        <v>10</v>
      </c>
      <c r="X130" s="196">
        <f t="shared" si="34"/>
        <v>0.2</v>
      </c>
      <c r="Y130" s="8">
        <v>20</v>
      </c>
      <c r="Z130" s="193">
        <f t="shared" si="35"/>
        <v>0.61</v>
      </c>
      <c r="AA130" s="28">
        <v>61</v>
      </c>
      <c r="AB130" s="196">
        <f t="shared" si="36"/>
        <v>0.11</v>
      </c>
      <c r="AC130" s="8">
        <v>11</v>
      </c>
      <c r="AD130" s="193">
        <f t="shared" si="37"/>
        <v>0.31</v>
      </c>
      <c r="AE130" s="28">
        <v>31</v>
      </c>
      <c r="AF130" s="196">
        <f t="shared" si="38"/>
        <v>0.25</v>
      </c>
      <c r="AG130" s="8">
        <v>25</v>
      </c>
      <c r="AH130" s="193">
        <f t="shared" si="39"/>
        <v>0.3</v>
      </c>
      <c r="AI130" s="28">
        <v>30</v>
      </c>
      <c r="AJ130" s="196">
        <f t="shared" si="40"/>
        <v>0.2</v>
      </c>
      <c r="AK130" s="8">
        <v>20</v>
      </c>
      <c r="AL130" s="193">
        <f t="shared" si="41"/>
        <v>0.49</v>
      </c>
      <c r="AM130" s="28">
        <v>49</v>
      </c>
      <c r="AN130" s="196">
        <f t="shared" si="42"/>
        <v>0.61</v>
      </c>
      <c r="AO130" s="8">
        <v>61</v>
      </c>
      <c r="AP130" s="193">
        <f t="shared" si="43"/>
        <v>0.6</v>
      </c>
      <c r="AQ130" s="28">
        <v>60</v>
      </c>
      <c r="AR130" s="196">
        <f t="shared" si="44"/>
        <v>0.17</v>
      </c>
      <c r="AS130" s="8">
        <v>17</v>
      </c>
      <c r="AT130" s="209">
        <f t="shared" si="45"/>
        <v>0.09</v>
      </c>
      <c r="AU130" s="106">
        <v>9</v>
      </c>
      <c r="AV130" s="92">
        <f>'Exp_3 (Ann)'!Y130</f>
        <v>36.347826086956523</v>
      </c>
      <c r="AW130" s="79">
        <f>'Exp_3 (Ann)'!Z130</f>
        <v>25.088223777940435</v>
      </c>
    </row>
    <row r="131" spans="1:49" x14ac:dyDescent="0.2">
      <c r="A131" s="181" t="str">
        <f>'Exp_3 (All)'!A131</f>
        <v>Barbecue_3_PckErr3</v>
      </c>
      <c r="B131" s="193">
        <f t="shared" si="23"/>
        <v>0.2</v>
      </c>
      <c r="C131" s="28">
        <v>20</v>
      </c>
      <c r="D131" s="196">
        <f t="shared" si="24"/>
        <v>0.78</v>
      </c>
      <c r="E131" s="9">
        <v>78</v>
      </c>
      <c r="F131" s="193">
        <f t="shared" si="25"/>
        <v>0.27</v>
      </c>
      <c r="G131" s="28">
        <v>27</v>
      </c>
      <c r="H131" s="196">
        <f t="shared" si="26"/>
        <v>0.5</v>
      </c>
      <c r="I131" s="8">
        <v>50</v>
      </c>
      <c r="J131" s="193">
        <f t="shared" si="27"/>
        <v>0.2</v>
      </c>
      <c r="K131" s="29">
        <v>20</v>
      </c>
      <c r="L131" s="196">
        <f t="shared" si="28"/>
        <v>1</v>
      </c>
      <c r="M131" s="8">
        <v>100</v>
      </c>
      <c r="N131" s="193">
        <f t="shared" si="29"/>
        <v>0.2</v>
      </c>
      <c r="O131" s="29">
        <v>20</v>
      </c>
      <c r="P131" s="196">
        <f t="shared" si="30"/>
        <v>0.79</v>
      </c>
      <c r="Q131" s="8">
        <v>79</v>
      </c>
      <c r="R131" s="193">
        <f t="shared" si="31"/>
        <v>0.87</v>
      </c>
      <c r="S131" s="28">
        <v>87</v>
      </c>
      <c r="T131" s="196">
        <f t="shared" si="32"/>
        <v>0.39</v>
      </c>
      <c r="U131" s="8">
        <v>39</v>
      </c>
      <c r="V131" s="193">
        <f t="shared" si="33"/>
        <v>0.2</v>
      </c>
      <c r="W131" s="28">
        <v>20</v>
      </c>
      <c r="X131" s="196">
        <f t="shared" si="34"/>
        <v>0.7</v>
      </c>
      <c r="Y131" s="8">
        <v>70</v>
      </c>
      <c r="Z131" s="193">
        <f t="shared" si="35"/>
        <v>0.37</v>
      </c>
      <c r="AA131" s="28">
        <v>37</v>
      </c>
      <c r="AB131" s="196">
        <f t="shared" si="36"/>
        <v>0.28999999999999998</v>
      </c>
      <c r="AC131" s="8">
        <v>29</v>
      </c>
      <c r="AD131" s="193">
        <f t="shared" si="37"/>
        <v>0.68</v>
      </c>
      <c r="AE131" s="28">
        <v>68</v>
      </c>
      <c r="AF131" s="196">
        <f t="shared" si="38"/>
        <v>0.73</v>
      </c>
      <c r="AG131" s="8">
        <v>73</v>
      </c>
      <c r="AH131" s="193">
        <f t="shared" si="39"/>
        <v>0.68</v>
      </c>
      <c r="AI131" s="28">
        <v>68</v>
      </c>
      <c r="AJ131" s="196">
        <f t="shared" si="40"/>
        <v>0.3</v>
      </c>
      <c r="AK131" s="8">
        <v>30</v>
      </c>
      <c r="AL131" s="193">
        <f t="shared" si="41"/>
        <v>0.69</v>
      </c>
      <c r="AM131" s="28">
        <v>69</v>
      </c>
      <c r="AN131" s="196">
        <f t="shared" si="42"/>
        <v>0.84</v>
      </c>
      <c r="AO131" s="8">
        <v>84</v>
      </c>
      <c r="AP131" s="193">
        <f t="shared" si="43"/>
        <v>0.28999999999999998</v>
      </c>
      <c r="AQ131" s="28">
        <v>29</v>
      </c>
      <c r="AR131" s="196">
        <f t="shared" si="44"/>
        <v>0.3</v>
      </c>
      <c r="AS131" s="8">
        <v>30</v>
      </c>
      <c r="AT131" s="209">
        <f t="shared" si="45"/>
        <v>0.38</v>
      </c>
      <c r="AU131" s="106">
        <v>38</v>
      </c>
      <c r="AV131" s="92">
        <f>'Exp_3 (Ann)'!Y131</f>
        <v>50.652173913043477</v>
      </c>
      <c r="AW131" s="79">
        <f>'Exp_3 (Ann)'!Z131</f>
        <v>25.95732283375256</v>
      </c>
    </row>
    <row r="132" spans="1:49" x14ac:dyDescent="0.2">
      <c r="A132" s="181" t="str">
        <f>'Exp_3 (All)'!A132</f>
        <v>Barbecue_8_PckErr1</v>
      </c>
      <c r="B132" s="193">
        <f t="shared" si="23"/>
        <v>0.19</v>
      </c>
      <c r="C132" s="28">
        <v>19</v>
      </c>
      <c r="D132" s="196">
        <f t="shared" si="24"/>
        <v>0.4</v>
      </c>
      <c r="E132" s="9">
        <v>40</v>
      </c>
      <c r="F132" s="193">
        <f t="shared" si="25"/>
        <v>0.3</v>
      </c>
      <c r="G132" s="28">
        <v>30</v>
      </c>
      <c r="H132" s="196">
        <f t="shared" si="26"/>
        <v>0.28000000000000003</v>
      </c>
      <c r="I132" s="8">
        <v>28</v>
      </c>
      <c r="J132" s="193">
        <f t="shared" si="27"/>
        <v>0.3</v>
      </c>
      <c r="K132" s="29">
        <v>30</v>
      </c>
      <c r="L132" s="196">
        <f t="shared" si="28"/>
        <v>0.59</v>
      </c>
      <c r="M132" s="8">
        <v>59</v>
      </c>
      <c r="N132" s="193">
        <f t="shared" si="29"/>
        <v>0.39</v>
      </c>
      <c r="O132" s="29">
        <v>39</v>
      </c>
      <c r="P132" s="196">
        <f t="shared" si="30"/>
        <v>0.1</v>
      </c>
      <c r="Q132" s="8">
        <v>10</v>
      </c>
      <c r="R132" s="193">
        <f t="shared" si="31"/>
        <v>0.92</v>
      </c>
      <c r="S132" s="28">
        <v>92</v>
      </c>
      <c r="T132" s="196">
        <f t="shared" si="32"/>
        <v>0.4</v>
      </c>
      <c r="U132" s="8">
        <v>40</v>
      </c>
      <c r="V132" s="193">
        <f t="shared" si="33"/>
        <v>0.39</v>
      </c>
      <c r="W132" s="28">
        <v>39</v>
      </c>
      <c r="X132" s="196">
        <f t="shared" si="34"/>
        <v>0.6</v>
      </c>
      <c r="Y132" s="8">
        <v>60</v>
      </c>
      <c r="Z132" s="193">
        <f t="shared" si="35"/>
        <v>0.54</v>
      </c>
      <c r="AA132" s="28">
        <v>54</v>
      </c>
      <c r="AB132" s="196">
        <f t="shared" si="36"/>
        <v>0.1</v>
      </c>
      <c r="AC132" s="8">
        <v>10</v>
      </c>
      <c r="AD132" s="193">
        <f t="shared" si="37"/>
        <v>0.39</v>
      </c>
      <c r="AE132" s="28">
        <v>39</v>
      </c>
      <c r="AF132" s="196">
        <f t="shared" si="38"/>
        <v>0.57999999999999996</v>
      </c>
      <c r="AG132" s="8">
        <v>58</v>
      </c>
      <c r="AH132" s="193">
        <f t="shared" si="39"/>
        <v>0.6</v>
      </c>
      <c r="AI132" s="28">
        <v>60</v>
      </c>
      <c r="AJ132" s="196">
        <f t="shared" si="40"/>
        <v>0.19</v>
      </c>
      <c r="AK132" s="8">
        <v>19</v>
      </c>
      <c r="AL132" s="193">
        <f t="shared" si="41"/>
        <v>0.8</v>
      </c>
      <c r="AM132" s="28">
        <v>80</v>
      </c>
      <c r="AN132" s="196">
        <f t="shared" si="42"/>
        <v>0.66</v>
      </c>
      <c r="AO132" s="8">
        <v>66</v>
      </c>
      <c r="AP132" s="193">
        <f t="shared" si="43"/>
        <v>0.59</v>
      </c>
      <c r="AQ132" s="28">
        <v>59</v>
      </c>
      <c r="AR132" s="196">
        <f t="shared" si="44"/>
        <v>0.2</v>
      </c>
      <c r="AS132" s="8">
        <v>20</v>
      </c>
      <c r="AT132" s="209">
        <f t="shared" si="45"/>
        <v>0.27</v>
      </c>
      <c r="AU132" s="106">
        <v>27</v>
      </c>
      <c r="AV132" s="92">
        <f>'Exp_3 (Ann)'!Y132</f>
        <v>42.521739130434781</v>
      </c>
      <c r="AW132" s="79">
        <f>'Exp_3 (Ann)'!Z132</f>
        <v>21.819235811168991</v>
      </c>
    </row>
    <row r="133" spans="1:49" x14ac:dyDescent="0.2">
      <c r="A133" s="181" t="str">
        <f>'Exp_3 (All)'!A133</f>
        <v>Barbecue_8_PckErr3</v>
      </c>
      <c r="B133" s="193">
        <f t="shared" ref="B133:B143" si="46">((C133-0)/(100-0))</f>
        <v>0.19</v>
      </c>
      <c r="C133" s="28">
        <v>19</v>
      </c>
      <c r="D133" s="196">
        <f t="shared" ref="D133:D143" si="47">((E133-0)/(100-0))</f>
        <v>0.93</v>
      </c>
      <c r="E133" s="9">
        <v>93</v>
      </c>
      <c r="F133" s="193">
        <f t="shared" ref="F133:F143" si="48">((G133-0)/(100-0))</f>
        <v>0.4</v>
      </c>
      <c r="G133" s="28">
        <v>40</v>
      </c>
      <c r="H133" s="196">
        <f t="shared" ref="H133:H143" si="49">((I133-0)/(100-0))</f>
        <v>1</v>
      </c>
      <c r="I133" s="8">
        <v>100</v>
      </c>
      <c r="J133" s="193">
        <f t="shared" ref="J133:J143" si="50">((K133-0)/(100-0))</f>
        <v>0.35</v>
      </c>
      <c r="K133" s="29">
        <v>35</v>
      </c>
      <c r="L133" s="196">
        <f t="shared" ref="L133:L143" si="51">((M133-0)/(100-0))</f>
        <v>1</v>
      </c>
      <c r="M133" s="8">
        <v>100</v>
      </c>
      <c r="N133" s="193">
        <f t="shared" ref="N133:N143" si="52">((O133-0)/(100-0))</f>
        <v>0.5</v>
      </c>
      <c r="O133" s="29">
        <v>50</v>
      </c>
      <c r="P133" s="196">
        <f t="shared" ref="P133:P143" si="53">((Q133-0)/(100-0))</f>
        <v>0.57999999999999996</v>
      </c>
      <c r="Q133" s="8">
        <v>58</v>
      </c>
      <c r="R133" s="193">
        <f t="shared" ref="R133:R143" si="54">((S133-0)/(100-0))</f>
        <v>1</v>
      </c>
      <c r="S133" s="28">
        <v>100</v>
      </c>
      <c r="T133" s="196">
        <f t="shared" ref="T133:T143" si="55">((U133-0)/(100-0))</f>
        <v>0.5</v>
      </c>
      <c r="U133" s="8">
        <v>50</v>
      </c>
      <c r="V133" s="193">
        <f t="shared" ref="V133:V143" si="56">((W133-0)/(100-0))</f>
        <v>0.78</v>
      </c>
      <c r="W133" s="28">
        <v>78</v>
      </c>
      <c r="X133" s="196">
        <f t="shared" ref="X133:X143" si="57">((Y133-0)/(100-0))</f>
        <v>0.79</v>
      </c>
      <c r="Y133" s="8">
        <v>79</v>
      </c>
      <c r="Z133" s="193">
        <f t="shared" ref="Z133:Z143" si="58">((AA133-0)/(100-0))</f>
        <v>0.38</v>
      </c>
      <c r="AA133" s="28">
        <v>38</v>
      </c>
      <c r="AB133" s="196">
        <f t="shared" ref="AB133:AB143" si="59">((AC133-0)/(100-0))</f>
        <v>0.3</v>
      </c>
      <c r="AC133" s="8">
        <v>30</v>
      </c>
      <c r="AD133" s="193">
        <f t="shared" ref="AD133:AD143" si="60">((AE133-0)/(100-0))</f>
        <v>0.64</v>
      </c>
      <c r="AE133" s="28">
        <v>64</v>
      </c>
      <c r="AF133" s="196">
        <f t="shared" ref="AF133:AF143" si="61">((AG133-0)/(100-0))</f>
        <v>0.4</v>
      </c>
      <c r="AG133" s="8">
        <v>40</v>
      </c>
      <c r="AH133" s="193">
        <f t="shared" ref="AH133:AH143" si="62">((AI133-0)/(100-0))</f>
        <v>0.97</v>
      </c>
      <c r="AI133" s="28">
        <v>97</v>
      </c>
      <c r="AJ133" s="196">
        <f t="shared" ref="AJ133:AJ143" si="63">((AK133-0)/(100-0))</f>
        <v>0.4</v>
      </c>
      <c r="AK133" s="8">
        <v>40</v>
      </c>
      <c r="AL133" s="193">
        <f t="shared" ref="AL133:AL143" si="64">((AM133-0)/(100-0))</f>
        <v>0.93</v>
      </c>
      <c r="AM133" s="28">
        <v>93</v>
      </c>
      <c r="AN133" s="196">
        <f t="shared" ref="AN133:AN143" si="65">((AO133-0)/(100-0))</f>
        <v>0.91</v>
      </c>
      <c r="AO133" s="8">
        <v>91</v>
      </c>
      <c r="AP133" s="193">
        <f t="shared" ref="AP133:AP143" si="66">((AQ133-0)/(100-0))</f>
        <v>0.4</v>
      </c>
      <c r="AQ133" s="28">
        <v>40</v>
      </c>
      <c r="AR133" s="196">
        <f t="shared" ref="AR133:AR143" si="67">((AS133-0)/(100-0))</f>
        <v>0.6</v>
      </c>
      <c r="AS133" s="8">
        <v>60</v>
      </c>
      <c r="AT133" s="209">
        <f t="shared" ref="AT133:AT143" si="68">((AU133-0)/(100-0))</f>
        <v>0.8</v>
      </c>
      <c r="AU133" s="106">
        <v>80</v>
      </c>
      <c r="AV133" s="92">
        <f>'Exp_3 (Ann)'!Y133</f>
        <v>64.130434782608702</v>
      </c>
      <c r="AW133" s="79">
        <f>'Exp_3 (Ann)'!Z133</f>
        <v>26.552357107876315</v>
      </c>
    </row>
    <row r="134" spans="1:49" x14ac:dyDescent="0.2">
      <c r="A134" s="181" t="str">
        <f>'Exp_3 (All)'!A134</f>
        <v>Barbecue_10_PckErr1</v>
      </c>
      <c r="B134" s="193">
        <f t="shared" si="46"/>
        <v>0.5</v>
      </c>
      <c r="C134" s="28">
        <v>50</v>
      </c>
      <c r="D134" s="196">
        <f t="shared" si="47"/>
        <v>0.8</v>
      </c>
      <c r="E134" s="9">
        <v>80</v>
      </c>
      <c r="F134" s="193">
        <f t="shared" si="48"/>
        <v>0.57999999999999996</v>
      </c>
      <c r="G134" s="28">
        <v>58</v>
      </c>
      <c r="H134" s="196">
        <f t="shared" si="49"/>
        <v>0.61</v>
      </c>
      <c r="I134" s="8">
        <v>61</v>
      </c>
      <c r="J134" s="193">
        <f t="shared" si="50"/>
        <v>0.75</v>
      </c>
      <c r="K134" s="29">
        <v>75</v>
      </c>
      <c r="L134" s="196">
        <f t="shared" si="51"/>
        <v>0.09</v>
      </c>
      <c r="M134" s="8">
        <v>9</v>
      </c>
      <c r="N134" s="193">
        <f t="shared" si="52"/>
        <v>0.5</v>
      </c>
      <c r="O134" s="29">
        <v>50</v>
      </c>
      <c r="P134" s="196">
        <f t="shared" si="53"/>
        <v>0.72</v>
      </c>
      <c r="Q134" s="8">
        <v>72</v>
      </c>
      <c r="R134" s="193">
        <f t="shared" si="54"/>
        <v>0.79</v>
      </c>
      <c r="S134" s="28">
        <v>79</v>
      </c>
      <c r="T134" s="196">
        <f t="shared" si="55"/>
        <v>0.6</v>
      </c>
      <c r="U134" s="8">
        <v>60</v>
      </c>
      <c r="V134" s="193">
        <f t="shared" si="56"/>
        <v>0.59</v>
      </c>
      <c r="W134" s="28">
        <v>59</v>
      </c>
      <c r="X134" s="196">
        <f t="shared" si="57"/>
        <v>0.69</v>
      </c>
      <c r="Y134" s="8">
        <v>69</v>
      </c>
      <c r="Z134" s="193">
        <f t="shared" si="58"/>
        <v>0.6</v>
      </c>
      <c r="AA134" s="28">
        <v>60</v>
      </c>
      <c r="AB134" s="196">
        <f t="shared" si="59"/>
        <v>0.3</v>
      </c>
      <c r="AC134" s="8">
        <v>30</v>
      </c>
      <c r="AD134" s="193">
        <f t="shared" si="60"/>
        <v>0.77</v>
      </c>
      <c r="AE134" s="28">
        <v>77</v>
      </c>
      <c r="AF134" s="196">
        <f t="shared" si="61"/>
        <v>0.51</v>
      </c>
      <c r="AG134" s="8">
        <v>51</v>
      </c>
      <c r="AH134" s="193">
        <f t="shared" si="62"/>
        <v>0.7</v>
      </c>
      <c r="AI134" s="28">
        <v>70</v>
      </c>
      <c r="AJ134" s="196">
        <f t="shared" si="63"/>
        <v>0.28000000000000003</v>
      </c>
      <c r="AK134" s="8">
        <v>28</v>
      </c>
      <c r="AL134" s="193">
        <f t="shared" si="64"/>
        <v>0.74</v>
      </c>
      <c r="AM134" s="28">
        <v>74</v>
      </c>
      <c r="AN134" s="196">
        <f t="shared" si="65"/>
        <v>0.79</v>
      </c>
      <c r="AO134" s="8">
        <v>79</v>
      </c>
      <c r="AP134" s="193">
        <f t="shared" si="66"/>
        <v>0.39</v>
      </c>
      <c r="AQ134" s="28">
        <v>39</v>
      </c>
      <c r="AR134" s="196">
        <f t="shared" si="67"/>
        <v>0.69</v>
      </c>
      <c r="AS134" s="8">
        <v>69</v>
      </c>
      <c r="AT134" s="209">
        <f t="shared" si="68"/>
        <v>0.67</v>
      </c>
      <c r="AU134" s="106">
        <v>67</v>
      </c>
      <c r="AV134" s="92">
        <f>'Exp_3 (Ann)'!Y134</f>
        <v>59.391304347826086</v>
      </c>
      <c r="AW134" s="79">
        <f>'Exp_3 (Ann)'!Z134</f>
        <v>18.502430136298766</v>
      </c>
    </row>
    <row r="135" spans="1:49" x14ac:dyDescent="0.2">
      <c r="A135" s="181" t="str">
        <f>'Exp_3 (All)'!A135</f>
        <v>Barbecue_10_PckErr3</v>
      </c>
      <c r="B135" s="193">
        <f t="shared" si="46"/>
        <v>0.3</v>
      </c>
      <c r="C135" s="28">
        <v>30</v>
      </c>
      <c r="D135" s="196">
        <f t="shared" si="47"/>
        <v>0.82</v>
      </c>
      <c r="E135" s="9">
        <v>82</v>
      </c>
      <c r="F135" s="193">
        <f t="shared" si="48"/>
        <v>0.79</v>
      </c>
      <c r="G135" s="28">
        <v>79</v>
      </c>
      <c r="H135" s="196">
        <f t="shared" si="49"/>
        <v>0.83</v>
      </c>
      <c r="I135" s="8">
        <v>83</v>
      </c>
      <c r="J135" s="193">
        <f t="shared" si="50"/>
        <v>0.75</v>
      </c>
      <c r="K135" s="29">
        <v>75</v>
      </c>
      <c r="L135" s="196">
        <f t="shared" si="51"/>
        <v>0.8</v>
      </c>
      <c r="M135" s="8">
        <v>80</v>
      </c>
      <c r="N135" s="193">
        <f t="shared" si="52"/>
        <v>1</v>
      </c>
      <c r="O135" s="29">
        <v>100</v>
      </c>
      <c r="P135" s="196">
        <f t="shared" si="53"/>
        <v>0.63</v>
      </c>
      <c r="Q135" s="8">
        <v>63</v>
      </c>
      <c r="R135" s="193">
        <f t="shared" si="54"/>
        <v>0.81</v>
      </c>
      <c r="S135" s="28">
        <v>81</v>
      </c>
      <c r="T135" s="196">
        <f t="shared" si="55"/>
        <v>0.6</v>
      </c>
      <c r="U135" s="8">
        <v>60</v>
      </c>
      <c r="V135" s="193">
        <f t="shared" si="56"/>
        <v>0.61</v>
      </c>
      <c r="W135" s="28">
        <v>61</v>
      </c>
      <c r="X135" s="196">
        <f t="shared" si="57"/>
        <v>0.7</v>
      </c>
      <c r="Y135" s="8">
        <v>70</v>
      </c>
      <c r="Z135" s="193">
        <f t="shared" si="58"/>
        <v>0.49</v>
      </c>
      <c r="AA135" s="28">
        <v>49</v>
      </c>
      <c r="AB135" s="196">
        <f t="shared" si="59"/>
        <v>0.49</v>
      </c>
      <c r="AC135" s="8">
        <v>49</v>
      </c>
      <c r="AD135" s="193">
        <f t="shared" si="60"/>
        <v>0.94</v>
      </c>
      <c r="AE135" s="28">
        <v>94</v>
      </c>
      <c r="AF135" s="196">
        <f t="shared" si="61"/>
        <v>0.72</v>
      </c>
      <c r="AG135" s="8">
        <v>72</v>
      </c>
      <c r="AH135" s="193">
        <f t="shared" si="62"/>
        <v>0.79</v>
      </c>
      <c r="AI135" s="28">
        <v>79</v>
      </c>
      <c r="AJ135" s="196">
        <f t="shared" si="63"/>
        <v>0.8</v>
      </c>
      <c r="AK135" s="8">
        <v>80</v>
      </c>
      <c r="AL135" s="193">
        <f t="shared" si="64"/>
        <v>0.9</v>
      </c>
      <c r="AM135" s="28">
        <v>90</v>
      </c>
      <c r="AN135" s="196">
        <f t="shared" si="65"/>
        <v>0.73</v>
      </c>
      <c r="AO135" s="8">
        <v>73</v>
      </c>
      <c r="AP135" s="193">
        <f t="shared" si="66"/>
        <v>0.6</v>
      </c>
      <c r="AQ135" s="28">
        <v>60</v>
      </c>
      <c r="AR135" s="196">
        <f t="shared" si="67"/>
        <v>0.59</v>
      </c>
      <c r="AS135" s="8">
        <v>59</v>
      </c>
      <c r="AT135" s="209">
        <f t="shared" si="68"/>
        <v>0.82</v>
      </c>
      <c r="AU135" s="106">
        <v>82</v>
      </c>
      <c r="AV135" s="92">
        <f>'Exp_3 (Ann)'!Y135</f>
        <v>71.782608695652172</v>
      </c>
      <c r="AW135" s="79">
        <f>'Exp_3 (Ann)'!Z135</f>
        <v>16.11593373522312</v>
      </c>
    </row>
    <row r="136" spans="1:49" x14ac:dyDescent="0.2">
      <c r="A136" s="181" t="str">
        <f>'Exp_3 (All)'!A136</f>
        <v>Barbecue_11_PckErr1</v>
      </c>
      <c r="B136" s="193">
        <f t="shared" si="46"/>
        <v>0.39</v>
      </c>
      <c r="C136" s="28">
        <v>39</v>
      </c>
      <c r="D136" s="196">
        <f t="shared" si="47"/>
        <v>0.8</v>
      </c>
      <c r="E136" s="9">
        <v>80</v>
      </c>
      <c r="F136" s="193">
        <f t="shared" si="48"/>
        <v>0.64</v>
      </c>
      <c r="G136" s="28">
        <v>64</v>
      </c>
      <c r="H136" s="196">
        <f t="shared" si="49"/>
        <v>0.87</v>
      </c>
      <c r="I136" s="8">
        <v>87</v>
      </c>
      <c r="J136" s="193">
        <f t="shared" si="50"/>
        <v>0.75</v>
      </c>
      <c r="K136" s="29">
        <v>75</v>
      </c>
      <c r="L136" s="196">
        <f t="shared" si="51"/>
        <v>1</v>
      </c>
      <c r="M136" s="8">
        <v>100</v>
      </c>
      <c r="N136" s="193">
        <f t="shared" si="52"/>
        <v>0.6</v>
      </c>
      <c r="O136" s="29">
        <v>60</v>
      </c>
      <c r="P136" s="196">
        <f t="shared" si="53"/>
        <v>0.54</v>
      </c>
      <c r="Q136" s="8">
        <v>54</v>
      </c>
      <c r="R136" s="193">
        <f t="shared" si="54"/>
        <v>1</v>
      </c>
      <c r="S136" s="28">
        <v>100</v>
      </c>
      <c r="T136" s="196">
        <f t="shared" si="55"/>
        <v>0.71</v>
      </c>
      <c r="U136" s="8">
        <v>71</v>
      </c>
      <c r="V136" s="193">
        <f t="shared" si="56"/>
        <v>0.78</v>
      </c>
      <c r="W136" s="28">
        <v>78</v>
      </c>
      <c r="X136" s="196">
        <f t="shared" si="57"/>
        <v>1</v>
      </c>
      <c r="Y136" s="8">
        <v>100</v>
      </c>
      <c r="Z136" s="193">
        <f t="shared" si="58"/>
        <v>0.68</v>
      </c>
      <c r="AA136" s="28">
        <v>68</v>
      </c>
      <c r="AB136" s="196">
        <f t="shared" si="59"/>
        <v>0.61</v>
      </c>
      <c r="AC136" s="8">
        <v>61</v>
      </c>
      <c r="AD136" s="193">
        <f t="shared" si="60"/>
        <v>0.71</v>
      </c>
      <c r="AE136" s="28">
        <v>71</v>
      </c>
      <c r="AF136" s="196">
        <f t="shared" si="61"/>
        <v>0.73</v>
      </c>
      <c r="AG136" s="8">
        <v>73</v>
      </c>
      <c r="AH136" s="193">
        <f t="shared" si="62"/>
        <v>0.91</v>
      </c>
      <c r="AI136" s="28">
        <v>91</v>
      </c>
      <c r="AJ136" s="196">
        <f t="shared" si="63"/>
        <v>0.6</v>
      </c>
      <c r="AK136" s="8">
        <v>60</v>
      </c>
      <c r="AL136" s="193">
        <f t="shared" si="64"/>
        <v>1</v>
      </c>
      <c r="AM136" s="28">
        <v>100</v>
      </c>
      <c r="AN136" s="196">
        <f t="shared" si="65"/>
        <v>0.96</v>
      </c>
      <c r="AO136" s="8">
        <v>96</v>
      </c>
      <c r="AP136" s="193">
        <f t="shared" si="66"/>
        <v>0.44</v>
      </c>
      <c r="AQ136" s="28">
        <v>44</v>
      </c>
      <c r="AR136" s="196">
        <f t="shared" si="67"/>
        <v>1</v>
      </c>
      <c r="AS136" s="8">
        <v>100</v>
      </c>
      <c r="AT136" s="209">
        <f t="shared" si="68"/>
        <v>0.92</v>
      </c>
      <c r="AU136" s="106">
        <v>92</v>
      </c>
      <c r="AV136" s="92">
        <f>'Exp_3 (Ann)'!Y136</f>
        <v>76.695652173913047</v>
      </c>
      <c r="AW136" s="79">
        <f>'Exp_3 (Ann)'!Z136</f>
        <v>18.796602165402827</v>
      </c>
    </row>
    <row r="137" spans="1:49" x14ac:dyDescent="0.2">
      <c r="A137" s="181" t="str">
        <f>'Exp_3 (All)'!A137</f>
        <v>Barbecue_11_PckErr3</v>
      </c>
      <c r="B137" s="193">
        <f t="shared" si="46"/>
        <v>0.79</v>
      </c>
      <c r="C137" s="28">
        <v>79</v>
      </c>
      <c r="D137" s="196">
        <f t="shared" si="47"/>
        <v>0.97</v>
      </c>
      <c r="E137" s="9">
        <v>97</v>
      </c>
      <c r="F137" s="193">
        <f t="shared" si="48"/>
        <v>0.85</v>
      </c>
      <c r="G137" s="28">
        <v>85</v>
      </c>
      <c r="H137" s="196">
        <f t="shared" si="49"/>
        <v>0.65</v>
      </c>
      <c r="I137" s="8">
        <v>65</v>
      </c>
      <c r="J137" s="193">
        <f t="shared" si="50"/>
        <v>0.94</v>
      </c>
      <c r="K137" s="29">
        <v>94</v>
      </c>
      <c r="L137" s="196">
        <f t="shared" si="51"/>
        <v>1</v>
      </c>
      <c r="M137" s="8">
        <v>100</v>
      </c>
      <c r="N137" s="193">
        <f t="shared" si="52"/>
        <v>0.7</v>
      </c>
      <c r="O137" s="29">
        <v>70</v>
      </c>
      <c r="P137" s="196">
        <f t="shared" si="53"/>
        <v>0.73</v>
      </c>
      <c r="Q137" s="8">
        <v>73</v>
      </c>
      <c r="R137" s="193">
        <f t="shared" si="54"/>
        <v>1</v>
      </c>
      <c r="S137" s="28">
        <v>100</v>
      </c>
      <c r="T137" s="196">
        <f t="shared" si="55"/>
        <v>0.89</v>
      </c>
      <c r="U137" s="8">
        <v>89</v>
      </c>
      <c r="V137" s="193">
        <f t="shared" si="56"/>
        <v>0.91</v>
      </c>
      <c r="W137" s="28">
        <v>91</v>
      </c>
      <c r="X137" s="196">
        <f t="shared" si="57"/>
        <v>1</v>
      </c>
      <c r="Y137" s="8">
        <v>100</v>
      </c>
      <c r="Z137" s="193">
        <f t="shared" si="58"/>
        <v>0.75</v>
      </c>
      <c r="AA137" s="28">
        <v>75</v>
      </c>
      <c r="AB137" s="196">
        <f t="shared" si="59"/>
        <v>0.71</v>
      </c>
      <c r="AC137" s="8">
        <v>71</v>
      </c>
      <c r="AD137" s="193">
        <f t="shared" si="60"/>
        <v>0.94</v>
      </c>
      <c r="AE137" s="28">
        <v>94</v>
      </c>
      <c r="AF137" s="196">
        <f t="shared" si="61"/>
        <v>0.8</v>
      </c>
      <c r="AG137" s="8">
        <v>80</v>
      </c>
      <c r="AH137" s="193">
        <f t="shared" si="62"/>
        <v>0.89</v>
      </c>
      <c r="AI137" s="28">
        <v>89</v>
      </c>
      <c r="AJ137" s="196">
        <f t="shared" si="63"/>
        <v>0.7</v>
      </c>
      <c r="AK137" s="8">
        <v>70</v>
      </c>
      <c r="AL137" s="193">
        <f t="shared" si="64"/>
        <v>1</v>
      </c>
      <c r="AM137" s="28">
        <v>100</v>
      </c>
      <c r="AN137" s="196">
        <f t="shared" si="65"/>
        <v>0.99</v>
      </c>
      <c r="AO137" s="8">
        <v>99</v>
      </c>
      <c r="AP137" s="193">
        <f t="shared" si="66"/>
        <v>1</v>
      </c>
      <c r="AQ137" s="28">
        <v>100</v>
      </c>
      <c r="AR137" s="196">
        <f t="shared" si="67"/>
        <v>0.8</v>
      </c>
      <c r="AS137" s="8">
        <v>80</v>
      </c>
      <c r="AT137" s="209">
        <f t="shared" si="68"/>
        <v>1</v>
      </c>
      <c r="AU137" s="106">
        <v>100</v>
      </c>
      <c r="AV137" s="92">
        <f>'Exp_3 (Ann)'!Y137</f>
        <v>87</v>
      </c>
      <c r="AW137" s="79">
        <f>'Exp_3 (Ann)'!Z137</f>
        <v>12.067989212638683</v>
      </c>
    </row>
    <row r="138" spans="1:49" x14ac:dyDescent="0.2">
      <c r="A138" s="181" t="str">
        <f>'Exp_3 (All)'!A138</f>
        <v>Barbecue_12_PckErr1</v>
      </c>
      <c r="B138" s="193">
        <f t="shared" si="46"/>
        <v>0.2</v>
      </c>
      <c r="C138" s="28">
        <v>20</v>
      </c>
      <c r="D138" s="196">
        <f t="shared" si="47"/>
        <v>0.8</v>
      </c>
      <c r="E138" s="9">
        <v>80</v>
      </c>
      <c r="F138" s="193">
        <f t="shared" si="48"/>
        <v>0.59</v>
      </c>
      <c r="G138" s="28">
        <v>59</v>
      </c>
      <c r="H138" s="196">
        <f t="shared" si="49"/>
        <v>0.59</v>
      </c>
      <c r="I138" s="8">
        <v>59</v>
      </c>
      <c r="J138" s="193">
        <f t="shared" si="50"/>
        <v>0.25</v>
      </c>
      <c r="K138" s="29">
        <v>25</v>
      </c>
      <c r="L138" s="196">
        <f t="shared" si="51"/>
        <v>0.99</v>
      </c>
      <c r="M138" s="8">
        <v>99</v>
      </c>
      <c r="N138" s="193">
        <f t="shared" si="52"/>
        <v>0.59</v>
      </c>
      <c r="O138" s="29">
        <v>59</v>
      </c>
      <c r="P138" s="196">
        <f t="shared" si="53"/>
        <v>0.59</v>
      </c>
      <c r="Q138" s="8">
        <v>59</v>
      </c>
      <c r="R138" s="193">
        <f t="shared" si="54"/>
        <v>0.91</v>
      </c>
      <c r="S138" s="28">
        <v>91</v>
      </c>
      <c r="T138" s="196">
        <f t="shared" si="55"/>
        <v>0.7</v>
      </c>
      <c r="U138" s="8">
        <v>70</v>
      </c>
      <c r="V138" s="193">
        <f t="shared" si="56"/>
        <v>0.6</v>
      </c>
      <c r="W138" s="28">
        <v>60</v>
      </c>
      <c r="X138" s="196">
        <f t="shared" si="57"/>
        <v>0.9</v>
      </c>
      <c r="Y138" s="8">
        <v>90</v>
      </c>
      <c r="Z138" s="193">
        <f t="shared" si="58"/>
        <v>0.55000000000000004</v>
      </c>
      <c r="AA138" s="28">
        <v>55</v>
      </c>
      <c r="AB138" s="196">
        <f t="shared" si="59"/>
        <v>0.4</v>
      </c>
      <c r="AC138" s="8">
        <v>40</v>
      </c>
      <c r="AD138" s="193">
        <f t="shared" si="60"/>
        <v>0.64</v>
      </c>
      <c r="AE138" s="28">
        <v>64</v>
      </c>
      <c r="AF138" s="196">
        <f t="shared" si="61"/>
        <v>0.7</v>
      </c>
      <c r="AG138" s="8">
        <v>70</v>
      </c>
      <c r="AH138" s="193">
        <f t="shared" si="62"/>
        <v>0.59</v>
      </c>
      <c r="AI138" s="28">
        <v>59</v>
      </c>
      <c r="AJ138" s="196">
        <f t="shared" si="63"/>
        <v>0.4</v>
      </c>
      <c r="AK138" s="8">
        <v>40</v>
      </c>
      <c r="AL138" s="193">
        <f t="shared" si="64"/>
        <v>0.97</v>
      </c>
      <c r="AM138" s="28">
        <v>97</v>
      </c>
      <c r="AN138" s="196">
        <f t="shared" si="65"/>
        <v>0.81</v>
      </c>
      <c r="AO138" s="8">
        <v>81</v>
      </c>
      <c r="AP138" s="193">
        <f t="shared" si="66"/>
        <v>0.59</v>
      </c>
      <c r="AQ138" s="28">
        <v>59</v>
      </c>
      <c r="AR138" s="196">
        <f t="shared" si="67"/>
        <v>0.5</v>
      </c>
      <c r="AS138" s="8">
        <v>50</v>
      </c>
      <c r="AT138" s="209">
        <f t="shared" si="68"/>
        <v>0.6</v>
      </c>
      <c r="AU138" s="106">
        <v>60</v>
      </c>
      <c r="AV138" s="92">
        <f>'Exp_3 (Ann)'!Y138</f>
        <v>62.869565217391305</v>
      </c>
      <c r="AW138" s="79">
        <f>'Exp_3 (Ann)'!Z138</f>
        <v>20.642639779715648</v>
      </c>
    </row>
    <row r="139" spans="1:49" x14ac:dyDescent="0.2">
      <c r="A139" s="181" t="str">
        <f>'Exp_3 (All)'!A139</f>
        <v>Barbecue_12_PckErr3</v>
      </c>
      <c r="B139" s="193">
        <f t="shared" si="46"/>
        <v>0.69</v>
      </c>
      <c r="C139" s="28">
        <v>69</v>
      </c>
      <c r="D139" s="196">
        <f t="shared" si="47"/>
        <v>0.98</v>
      </c>
      <c r="E139" s="9">
        <v>98</v>
      </c>
      <c r="F139" s="193">
        <f t="shared" si="48"/>
        <v>0.73</v>
      </c>
      <c r="G139" s="28">
        <v>73</v>
      </c>
      <c r="H139" s="196">
        <f t="shared" si="49"/>
        <v>0.65</v>
      </c>
      <c r="I139" s="8">
        <v>65</v>
      </c>
      <c r="J139" s="193">
        <f t="shared" si="50"/>
        <v>0.4</v>
      </c>
      <c r="K139" s="29">
        <v>40</v>
      </c>
      <c r="L139" s="196">
        <f t="shared" si="51"/>
        <v>0.9</v>
      </c>
      <c r="M139" s="8">
        <v>90</v>
      </c>
      <c r="N139" s="193">
        <f t="shared" si="52"/>
        <v>0.39</v>
      </c>
      <c r="O139" s="29">
        <v>39</v>
      </c>
      <c r="P139" s="196">
        <f t="shared" si="53"/>
        <v>0.51</v>
      </c>
      <c r="Q139" s="8">
        <v>51</v>
      </c>
      <c r="R139" s="193">
        <f t="shared" si="54"/>
        <v>0.8</v>
      </c>
      <c r="S139" s="28">
        <v>80</v>
      </c>
      <c r="T139" s="196">
        <f t="shared" si="55"/>
        <v>0.79</v>
      </c>
      <c r="U139" s="8">
        <v>79</v>
      </c>
      <c r="V139" s="193">
        <f t="shared" si="56"/>
        <v>0.71</v>
      </c>
      <c r="W139" s="28">
        <v>71</v>
      </c>
      <c r="X139" s="196">
        <f t="shared" si="57"/>
        <v>1</v>
      </c>
      <c r="Y139" s="8">
        <v>100</v>
      </c>
      <c r="Z139" s="193">
        <f t="shared" si="58"/>
        <v>0.7</v>
      </c>
      <c r="AA139" s="28">
        <v>70</v>
      </c>
      <c r="AB139" s="196">
        <f t="shared" si="59"/>
        <v>0.59</v>
      </c>
      <c r="AC139" s="8">
        <v>59</v>
      </c>
      <c r="AD139" s="193">
        <f t="shared" si="60"/>
        <v>0.87</v>
      </c>
      <c r="AE139" s="28">
        <v>87</v>
      </c>
      <c r="AF139" s="196">
        <f t="shared" si="61"/>
        <v>0.72</v>
      </c>
      <c r="AG139" s="8">
        <v>72</v>
      </c>
      <c r="AH139" s="193">
        <f t="shared" si="62"/>
        <v>0.9</v>
      </c>
      <c r="AI139" s="28">
        <v>90</v>
      </c>
      <c r="AJ139" s="196">
        <f t="shared" si="63"/>
        <v>0.5</v>
      </c>
      <c r="AK139" s="8">
        <v>50</v>
      </c>
      <c r="AL139" s="193">
        <f t="shared" si="64"/>
        <v>0.86</v>
      </c>
      <c r="AM139" s="28">
        <v>86</v>
      </c>
      <c r="AN139" s="196">
        <f t="shared" si="65"/>
        <v>0.83</v>
      </c>
      <c r="AO139" s="8">
        <v>83</v>
      </c>
      <c r="AP139" s="193">
        <f t="shared" si="66"/>
        <v>0.69</v>
      </c>
      <c r="AQ139" s="28">
        <v>69</v>
      </c>
      <c r="AR139" s="196">
        <f t="shared" si="67"/>
        <v>0.71</v>
      </c>
      <c r="AS139" s="8">
        <v>71</v>
      </c>
      <c r="AT139" s="209">
        <f t="shared" si="68"/>
        <v>0.68</v>
      </c>
      <c r="AU139" s="106">
        <v>68</v>
      </c>
      <c r="AV139" s="92">
        <f>'Exp_3 (Ann)'!Y139</f>
        <v>72.173913043478265</v>
      </c>
      <c r="AW139" s="79">
        <f>'Exp_3 (Ann)'!Z139</f>
        <v>16.595870718380084</v>
      </c>
    </row>
    <row r="140" spans="1:49" x14ac:dyDescent="0.2">
      <c r="A140" s="181" t="str">
        <f>'Exp_3 (All)'!A140</f>
        <v>Barbecue_14_PckErr1</v>
      </c>
      <c r="B140" s="193">
        <f t="shared" si="46"/>
        <v>0.4</v>
      </c>
      <c r="C140" s="28">
        <v>40</v>
      </c>
      <c r="D140" s="196">
        <f t="shared" si="47"/>
        <v>0.82</v>
      </c>
      <c r="E140" s="9">
        <v>82</v>
      </c>
      <c r="F140" s="193">
        <f t="shared" si="48"/>
        <v>0.7</v>
      </c>
      <c r="G140" s="28">
        <v>70</v>
      </c>
      <c r="H140" s="196">
        <f t="shared" si="49"/>
        <v>0.88</v>
      </c>
      <c r="I140" s="8">
        <v>88</v>
      </c>
      <c r="J140" s="193">
        <f t="shared" si="50"/>
        <v>0.85</v>
      </c>
      <c r="K140" s="29">
        <v>85</v>
      </c>
      <c r="L140" s="196">
        <f t="shared" si="51"/>
        <v>0.89</v>
      </c>
      <c r="M140" s="8">
        <v>89</v>
      </c>
      <c r="N140" s="193">
        <f t="shared" si="52"/>
        <v>0.39</v>
      </c>
      <c r="O140" s="29">
        <v>39</v>
      </c>
      <c r="P140" s="196">
        <f t="shared" si="53"/>
        <v>0.56000000000000005</v>
      </c>
      <c r="Q140" s="8">
        <v>56</v>
      </c>
      <c r="R140" s="193">
        <f t="shared" si="54"/>
        <v>0.81</v>
      </c>
      <c r="S140" s="28">
        <v>81</v>
      </c>
      <c r="T140" s="196">
        <f t="shared" si="55"/>
        <v>0.8</v>
      </c>
      <c r="U140" s="8">
        <v>80</v>
      </c>
      <c r="V140" s="193">
        <f t="shared" si="56"/>
        <v>0.91</v>
      </c>
      <c r="W140" s="28">
        <v>91</v>
      </c>
      <c r="X140" s="196">
        <f t="shared" si="57"/>
        <v>1</v>
      </c>
      <c r="Y140" s="8">
        <v>100</v>
      </c>
      <c r="Z140" s="193">
        <f t="shared" si="58"/>
        <v>0.54</v>
      </c>
      <c r="AA140" s="28">
        <v>54</v>
      </c>
      <c r="AB140" s="196">
        <f t="shared" si="59"/>
        <v>0.5</v>
      </c>
      <c r="AC140" s="8">
        <v>50</v>
      </c>
      <c r="AD140" s="193">
        <f t="shared" si="60"/>
        <v>0.82</v>
      </c>
      <c r="AE140" s="28">
        <v>82</v>
      </c>
      <c r="AF140" s="196">
        <f t="shared" si="61"/>
        <v>0.7</v>
      </c>
      <c r="AG140" s="8">
        <v>70</v>
      </c>
      <c r="AH140" s="193">
        <f t="shared" si="62"/>
        <v>0.69</v>
      </c>
      <c r="AI140" s="28">
        <v>69</v>
      </c>
      <c r="AJ140" s="196">
        <f t="shared" si="63"/>
        <v>0.7</v>
      </c>
      <c r="AK140" s="8">
        <v>70</v>
      </c>
      <c r="AL140" s="193">
        <f t="shared" si="64"/>
        <v>0.93</v>
      </c>
      <c r="AM140" s="28">
        <v>93</v>
      </c>
      <c r="AN140" s="196">
        <f t="shared" si="65"/>
        <v>0.84</v>
      </c>
      <c r="AO140" s="8">
        <v>84</v>
      </c>
      <c r="AP140" s="193">
        <f t="shared" si="66"/>
        <v>0.9</v>
      </c>
      <c r="AQ140" s="28">
        <v>90</v>
      </c>
      <c r="AR140" s="196">
        <f t="shared" si="67"/>
        <v>0.8</v>
      </c>
      <c r="AS140" s="8">
        <v>80</v>
      </c>
      <c r="AT140" s="209">
        <f t="shared" si="68"/>
        <v>0.72</v>
      </c>
      <c r="AU140" s="106">
        <v>72</v>
      </c>
      <c r="AV140" s="92">
        <f>'Exp_3 (Ann)'!Y140</f>
        <v>74.565217391304344</v>
      </c>
      <c r="AW140" s="79">
        <f>'Exp_3 (Ann)'!Z140</f>
        <v>16.819431638209746</v>
      </c>
    </row>
    <row r="141" spans="1:49" x14ac:dyDescent="0.2">
      <c r="A141" s="181" t="str">
        <f>'Exp_3 (All)'!A141</f>
        <v>Barbecue_14_PckErr3</v>
      </c>
      <c r="B141" s="193">
        <f t="shared" si="46"/>
        <v>0.3</v>
      </c>
      <c r="C141" s="28">
        <v>30</v>
      </c>
      <c r="D141" s="196">
        <f t="shared" si="47"/>
        <v>0.63</v>
      </c>
      <c r="E141" s="9">
        <v>63</v>
      </c>
      <c r="F141" s="193">
        <f t="shared" si="48"/>
        <v>0.79</v>
      </c>
      <c r="G141" s="28">
        <v>79</v>
      </c>
      <c r="H141" s="196">
        <f t="shared" si="49"/>
        <v>0.76</v>
      </c>
      <c r="I141" s="8">
        <v>76</v>
      </c>
      <c r="J141" s="193">
        <f t="shared" si="50"/>
        <v>0.94</v>
      </c>
      <c r="K141" s="29">
        <v>94</v>
      </c>
      <c r="L141" s="196">
        <f t="shared" si="51"/>
        <v>0.8</v>
      </c>
      <c r="M141" s="8">
        <v>80</v>
      </c>
      <c r="N141" s="193">
        <f t="shared" si="52"/>
        <v>0.91</v>
      </c>
      <c r="O141" s="29">
        <v>91</v>
      </c>
      <c r="P141" s="196">
        <f t="shared" si="53"/>
        <v>0.79</v>
      </c>
      <c r="Q141" s="8">
        <v>79</v>
      </c>
      <c r="R141" s="193">
        <f t="shared" si="54"/>
        <v>1</v>
      </c>
      <c r="S141" s="28">
        <v>100</v>
      </c>
      <c r="T141" s="196">
        <f t="shared" si="55"/>
        <v>0.9</v>
      </c>
      <c r="U141" s="8">
        <v>90</v>
      </c>
      <c r="V141" s="193">
        <f t="shared" si="56"/>
        <v>1</v>
      </c>
      <c r="W141" s="28">
        <v>100</v>
      </c>
      <c r="X141" s="196">
        <f t="shared" si="57"/>
        <v>1</v>
      </c>
      <c r="Y141" s="8">
        <v>100</v>
      </c>
      <c r="Z141" s="193">
        <f t="shared" si="58"/>
        <v>0.7</v>
      </c>
      <c r="AA141" s="28">
        <v>70</v>
      </c>
      <c r="AB141" s="196">
        <f t="shared" si="59"/>
        <v>0.6</v>
      </c>
      <c r="AC141" s="8">
        <v>60</v>
      </c>
      <c r="AD141" s="193">
        <f t="shared" si="60"/>
        <v>0.93</v>
      </c>
      <c r="AE141" s="28">
        <v>93</v>
      </c>
      <c r="AF141" s="196">
        <f t="shared" si="61"/>
        <v>0.79</v>
      </c>
      <c r="AG141" s="8">
        <v>79</v>
      </c>
      <c r="AH141" s="193">
        <f t="shared" si="62"/>
        <v>0.9</v>
      </c>
      <c r="AI141" s="28">
        <v>90</v>
      </c>
      <c r="AJ141" s="196">
        <f t="shared" si="63"/>
        <v>0.89</v>
      </c>
      <c r="AK141" s="8">
        <v>89</v>
      </c>
      <c r="AL141" s="193">
        <f t="shared" si="64"/>
        <v>0.93</v>
      </c>
      <c r="AM141" s="28">
        <v>93</v>
      </c>
      <c r="AN141" s="196">
        <f t="shared" si="65"/>
        <v>1</v>
      </c>
      <c r="AO141" s="8">
        <v>100</v>
      </c>
      <c r="AP141" s="193">
        <f t="shared" si="66"/>
        <v>0.8</v>
      </c>
      <c r="AQ141" s="28">
        <v>80</v>
      </c>
      <c r="AR141" s="196">
        <f t="shared" si="67"/>
        <v>0.7</v>
      </c>
      <c r="AS141" s="8">
        <v>70</v>
      </c>
      <c r="AT141" s="209">
        <f t="shared" si="68"/>
        <v>0.88</v>
      </c>
      <c r="AU141" s="106">
        <v>88</v>
      </c>
      <c r="AV141" s="92">
        <f>'Exp_3 (Ann)'!Y141</f>
        <v>82.347826086956516</v>
      </c>
      <c r="AW141" s="79">
        <f>'Exp_3 (Ann)'!Z141</f>
        <v>16.350170128812326</v>
      </c>
    </row>
    <row r="142" spans="1:49" x14ac:dyDescent="0.2">
      <c r="A142" s="181" t="str">
        <f>'Exp_3 (All)'!A142</f>
        <v>Barbecue_15_PckErr1</v>
      </c>
      <c r="B142" s="193">
        <f t="shared" si="46"/>
        <v>0.9</v>
      </c>
      <c r="C142" s="28">
        <v>90</v>
      </c>
      <c r="D142" s="196">
        <f t="shared" si="47"/>
        <v>0.9</v>
      </c>
      <c r="E142" s="9">
        <v>90</v>
      </c>
      <c r="F142" s="193">
        <f t="shared" si="48"/>
        <v>0.74</v>
      </c>
      <c r="G142" s="28">
        <v>74</v>
      </c>
      <c r="H142" s="196">
        <f t="shared" si="49"/>
        <v>0.94</v>
      </c>
      <c r="I142" s="8">
        <v>94</v>
      </c>
      <c r="J142" s="193">
        <f t="shared" si="50"/>
        <v>1</v>
      </c>
      <c r="K142" s="29">
        <v>100</v>
      </c>
      <c r="L142" s="196">
        <f t="shared" si="51"/>
        <v>1</v>
      </c>
      <c r="M142" s="8">
        <v>100</v>
      </c>
      <c r="N142" s="193">
        <f t="shared" si="52"/>
        <v>1</v>
      </c>
      <c r="O142" s="29">
        <v>100</v>
      </c>
      <c r="P142" s="196">
        <f t="shared" si="53"/>
        <v>0.89</v>
      </c>
      <c r="Q142" s="8">
        <v>89</v>
      </c>
      <c r="R142" s="193">
        <f t="shared" si="54"/>
        <v>0.79</v>
      </c>
      <c r="S142" s="28">
        <v>79</v>
      </c>
      <c r="T142" s="196">
        <f t="shared" si="55"/>
        <v>0.89</v>
      </c>
      <c r="U142" s="8">
        <v>89</v>
      </c>
      <c r="V142" s="193">
        <f t="shared" si="56"/>
        <v>1</v>
      </c>
      <c r="W142" s="28">
        <v>100</v>
      </c>
      <c r="X142" s="196">
        <f t="shared" si="57"/>
        <v>1</v>
      </c>
      <c r="Y142" s="8">
        <v>100</v>
      </c>
      <c r="Z142" s="193">
        <f t="shared" si="58"/>
        <v>0.8</v>
      </c>
      <c r="AA142" s="28">
        <v>80</v>
      </c>
      <c r="AB142" s="196">
        <f t="shared" si="59"/>
        <v>0.89</v>
      </c>
      <c r="AC142" s="8">
        <v>89</v>
      </c>
      <c r="AD142" s="193">
        <f t="shared" si="60"/>
        <v>0.98</v>
      </c>
      <c r="AE142" s="28">
        <v>98</v>
      </c>
      <c r="AF142" s="196">
        <f t="shared" si="61"/>
        <v>0.75</v>
      </c>
      <c r="AG142" s="8">
        <v>75</v>
      </c>
      <c r="AH142" s="193">
        <f t="shared" si="62"/>
        <v>0.89</v>
      </c>
      <c r="AI142" s="28">
        <v>89</v>
      </c>
      <c r="AJ142" s="196">
        <f t="shared" si="63"/>
        <v>0.79</v>
      </c>
      <c r="AK142" s="8">
        <v>79</v>
      </c>
      <c r="AL142" s="193">
        <f t="shared" si="64"/>
        <v>0.99</v>
      </c>
      <c r="AM142" s="28">
        <v>99</v>
      </c>
      <c r="AN142" s="196">
        <f t="shared" si="65"/>
        <v>1</v>
      </c>
      <c r="AO142" s="8">
        <v>100</v>
      </c>
      <c r="AP142" s="193">
        <f t="shared" si="66"/>
        <v>0.91</v>
      </c>
      <c r="AQ142" s="28">
        <v>91</v>
      </c>
      <c r="AR142" s="196">
        <f t="shared" si="67"/>
        <v>0.9</v>
      </c>
      <c r="AS142" s="8">
        <v>90</v>
      </c>
      <c r="AT142" s="209">
        <f t="shared" si="68"/>
        <v>0.84</v>
      </c>
      <c r="AU142" s="106">
        <v>84</v>
      </c>
      <c r="AV142" s="92">
        <f>'Exp_3 (Ann)'!Y142</f>
        <v>90.391304347826093</v>
      </c>
      <c r="AW142" s="79">
        <f>'Exp_3 (Ann)'!Z142</f>
        <v>8.5850775950047744</v>
      </c>
    </row>
    <row r="143" spans="1:49" x14ac:dyDescent="0.2">
      <c r="A143" s="181" t="str">
        <f>'Exp_3 (All)'!A143</f>
        <v>Barbecue_15_PckErr3</v>
      </c>
      <c r="B143" s="193">
        <f t="shared" si="46"/>
        <v>0.9</v>
      </c>
      <c r="C143" s="28">
        <v>90</v>
      </c>
      <c r="D143" s="196">
        <f t="shared" si="47"/>
        <v>0.95</v>
      </c>
      <c r="E143" s="9">
        <v>95</v>
      </c>
      <c r="F143" s="193">
        <f t="shared" si="48"/>
        <v>0.91</v>
      </c>
      <c r="G143" s="28">
        <v>91</v>
      </c>
      <c r="H143" s="196">
        <f t="shared" si="49"/>
        <v>1</v>
      </c>
      <c r="I143" s="8">
        <v>100</v>
      </c>
      <c r="J143" s="193">
        <f t="shared" si="50"/>
        <v>0.99</v>
      </c>
      <c r="K143" s="29">
        <v>99</v>
      </c>
      <c r="L143" s="196">
        <f t="shared" si="51"/>
        <v>0.99</v>
      </c>
      <c r="M143" s="8">
        <v>99</v>
      </c>
      <c r="N143" s="193">
        <f t="shared" si="52"/>
        <v>0.89</v>
      </c>
      <c r="O143" s="29">
        <v>89</v>
      </c>
      <c r="P143" s="196">
        <f t="shared" si="53"/>
        <v>0.97</v>
      </c>
      <c r="Q143" s="8">
        <v>97</v>
      </c>
      <c r="R143" s="193">
        <f t="shared" si="54"/>
        <v>1</v>
      </c>
      <c r="S143" s="28">
        <v>100</v>
      </c>
      <c r="T143" s="196">
        <f t="shared" si="55"/>
        <v>0.9</v>
      </c>
      <c r="U143" s="8">
        <v>90</v>
      </c>
      <c r="V143" s="193">
        <f t="shared" si="56"/>
        <v>0.93</v>
      </c>
      <c r="W143" s="28">
        <v>93</v>
      </c>
      <c r="X143" s="196">
        <f t="shared" si="57"/>
        <v>1</v>
      </c>
      <c r="Y143" s="8">
        <v>100</v>
      </c>
      <c r="Z143" s="193">
        <f t="shared" si="58"/>
        <v>0.7</v>
      </c>
      <c r="AA143" s="28">
        <v>70</v>
      </c>
      <c r="AB143" s="196">
        <f t="shared" si="59"/>
        <v>0.9</v>
      </c>
      <c r="AC143" s="8">
        <v>90</v>
      </c>
      <c r="AD143" s="193">
        <f t="shared" si="60"/>
        <v>0.97</v>
      </c>
      <c r="AE143" s="28">
        <v>97</v>
      </c>
      <c r="AF143" s="196">
        <f t="shared" si="61"/>
        <v>0.81</v>
      </c>
      <c r="AG143" s="8">
        <v>81</v>
      </c>
      <c r="AH143" s="193">
        <f t="shared" si="62"/>
        <v>0.99</v>
      </c>
      <c r="AI143" s="28">
        <v>99</v>
      </c>
      <c r="AJ143" s="196">
        <f t="shared" si="63"/>
        <v>0.9</v>
      </c>
      <c r="AK143" s="8">
        <v>90</v>
      </c>
      <c r="AL143" s="193">
        <f t="shared" si="64"/>
        <v>0.94</v>
      </c>
      <c r="AM143" s="28">
        <v>94</v>
      </c>
      <c r="AN143" s="196">
        <f t="shared" si="65"/>
        <v>1</v>
      </c>
      <c r="AO143" s="8">
        <v>100</v>
      </c>
      <c r="AP143" s="193">
        <f t="shared" si="66"/>
        <v>1</v>
      </c>
      <c r="AQ143" s="28">
        <v>100</v>
      </c>
      <c r="AR143" s="196">
        <f t="shared" si="67"/>
        <v>1</v>
      </c>
      <c r="AS143" s="8">
        <v>100</v>
      </c>
      <c r="AT143" s="209">
        <f t="shared" si="68"/>
        <v>0.99</v>
      </c>
      <c r="AU143" s="106">
        <v>99</v>
      </c>
      <c r="AV143" s="92">
        <f>'Exp_3 (Ann)'!Y143</f>
        <v>94.043478260869563</v>
      </c>
      <c r="AW143" s="79">
        <f>'Exp_3 (Ann)'!Z143</f>
        <v>7.3204462163398292</v>
      </c>
    </row>
  </sheetData>
  <mergeCells count="5">
    <mergeCell ref="A1:A3"/>
    <mergeCell ref="B1:Y1"/>
    <mergeCell ref="Z1:AU1"/>
    <mergeCell ref="AV2:AV3"/>
    <mergeCell ref="AW2:AW3"/>
  </mergeCells>
  <conditionalFormatting sqref="B1:B1048576 AT1:AT1048576 AR1:AR1048576 AP1:AP1048576 AN1:AN1048576 AL1:AL1048576 AJ1:AJ1048576 AH1:AH1048576 AF1:AF1048576 AD1:AD1048576 AB1:AB1048576 Z1:Z1048576 X1:X1048576 V1:V1048576 T1:T1048576 R1:R1048576 P1:P1048576 N1:N1048576 L1:L1048576 J1:J1048576 H1:H1048576 F1:F1048576 D1:D1048576">
    <cfRule type="cellIs" dxfId="42" priority="1" operator="between">
      <formula>-3</formula>
      <formula>3</formula>
    </cfRule>
  </conditionalFormatting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Q147"/>
  <sheetViews>
    <sheetView zoomScale="80" zoomScaleNormal="80" workbookViewId="0">
      <selection activeCell="Y8" sqref="Y8"/>
    </sheetView>
  </sheetViews>
  <sheetFormatPr defaultColWidth="10.625" defaultRowHeight="11.25" x14ac:dyDescent="0.2"/>
  <cols>
    <col min="1" max="1" width="20.25" style="30" bestFit="1" customWidth="1"/>
    <col min="2" max="2" width="5.625" style="30" customWidth="1"/>
    <col min="3" max="4" width="5.625" style="2" customWidth="1"/>
    <col min="5" max="5" width="5.625" style="18" customWidth="1"/>
    <col min="6" max="11" width="5.625" style="2" customWidth="1"/>
    <col min="12" max="24" width="5.625" style="18" customWidth="1"/>
    <col min="25" max="26" width="6.625" style="18" customWidth="1"/>
    <col min="27" max="27" width="6.375" style="3" customWidth="1"/>
    <col min="28" max="28" width="5.875" style="3" bestFit="1" customWidth="1"/>
    <col min="29" max="29" width="5.875" style="3" customWidth="1"/>
    <col min="30" max="30" width="7.5" style="3" bestFit="1" customWidth="1"/>
    <col min="31" max="31" width="8" style="3" customWidth="1"/>
    <col min="32" max="16384" width="10.625" style="3"/>
  </cols>
  <sheetData>
    <row r="1" spans="1:43" s="4" customFormat="1" ht="15" customHeight="1" x14ac:dyDescent="0.2">
      <c r="A1" s="281" t="s">
        <v>1</v>
      </c>
      <c r="B1" s="280" t="s">
        <v>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C1" s="71"/>
    </row>
    <row r="2" spans="1:43" ht="21" customHeight="1" x14ac:dyDescent="0.2">
      <c r="A2" s="281"/>
      <c r="B2" s="29" t="str">
        <f>'Exp_3 (All)'!B2</f>
        <v>Nikita</v>
      </c>
      <c r="C2" s="22" t="str">
        <f>'Exp_3 (All)'!D2</f>
        <v>Yuri</v>
      </c>
      <c r="D2" s="29" t="str">
        <f>'Exp_3 (All)'!F2</f>
        <v>George</v>
      </c>
      <c r="E2" s="21" t="str">
        <f>'Exp_3 (All)'!H2</f>
        <v>Chiara</v>
      </c>
      <c r="F2" s="29" t="str">
        <f>'Exp_3 (All)'!J2</f>
        <v>Junchao</v>
      </c>
      <c r="G2" s="22" t="str">
        <f>'Exp_3 (All)'!L2</f>
        <v>Rashi</v>
      </c>
      <c r="H2" s="29" t="str">
        <f>'Exp_3 (All)'!N2</f>
        <v>Grigori</v>
      </c>
      <c r="I2" s="21" t="str">
        <f>'Exp_3 (All)'!P2</f>
        <v>Max</v>
      </c>
      <c r="J2" s="29" t="str">
        <f>'Exp_3 (All)'!R2</f>
        <v>Samur</v>
      </c>
      <c r="K2" s="22" t="str">
        <f>'Exp_3 (All)'!T2</f>
        <v>Jairo</v>
      </c>
      <c r="L2" s="29" t="str">
        <f>'Exp_3 (All)'!V2</f>
        <v>Daniel</v>
      </c>
      <c r="M2" s="21" t="str">
        <f>'Exp_3 (All)'!X2</f>
        <v>Chunyan</v>
      </c>
      <c r="N2" s="29" t="str">
        <f>'Exp_3 (All)'!Z2</f>
        <v>Marcelo</v>
      </c>
      <c r="O2" s="22" t="str">
        <f>'Exp_3 (All)'!AB2</f>
        <v>Daniele</v>
      </c>
      <c r="P2" s="29" t="str">
        <f>'Exp_3 (All)'!AD2</f>
        <v>Tingting</v>
      </c>
      <c r="Q2" s="21" t="str">
        <f>'Exp_3 (All)'!AF2</f>
        <v>Alexis</v>
      </c>
      <c r="R2" s="29" t="str">
        <f>'Exp_3 (All)'!AH2</f>
        <v>Andrea</v>
      </c>
      <c r="S2" s="22" t="str">
        <f>'Exp_3 (All)'!AJ2</f>
        <v>Chayan</v>
      </c>
      <c r="T2" s="29" t="str">
        <f>'Exp_3 (All)'!AL2</f>
        <v>Gong</v>
      </c>
      <c r="U2" s="21" t="str">
        <f>'Exp_3 (All)'!AN2</f>
        <v>Claudia</v>
      </c>
      <c r="V2" s="29" t="str">
        <f>'Exp_3 (All)'!AP2</f>
        <v>Marian</v>
      </c>
      <c r="W2" s="22" t="str">
        <f>'Exp_3 (All)'!AR2</f>
        <v>Joris</v>
      </c>
      <c r="X2" s="29" t="str">
        <f>'Exp_3 (All)'!AT2</f>
        <v>Yi</v>
      </c>
      <c r="Y2" s="291" t="s">
        <v>4</v>
      </c>
      <c r="Z2" s="291" t="s">
        <v>63</v>
      </c>
      <c r="AA2" s="302" t="s">
        <v>64</v>
      </c>
      <c r="AB2" s="302" t="s">
        <v>65</v>
      </c>
      <c r="AC2" s="302" t="s">
        <v>66</v>
      </c>
      <c r="AD2" s="298" t="s">
        <v>95</v>
      </c>
      <c r="AE2" s="297"/>
    </row>
    <row r="3" spans="1:43" ht="15" customHeight="1" thickBot="1" x14ac:dyDescent="0.25">
      <c r="A3" s="300"/>
      <c r="B3" s="80" t="s">
        <v>13</v>
      </c>
      <c r="C3" s="81" t="s">
        <v>13</v>
      </c>
      <c r="D3" s="80" t="s">
        <v>13</v>
      </c>
      <c r="E3" s="81" t="s">
        <v>13</v>
      </c>
      <c r="F3" s="80" t="s">
        <v>13</v>
      </c>
      <c r="G3" s="81" t="s">
        <v>13</v>
      </c>
      <c r="H3" s="80" t="s">
        <v>13</v>
      </c>
      <c r="I3" s="81" t="s">
        <v>13</v>
      </c>
      <c r="J3" s="80" t="s">
        <v>13</v>
      </c>
      <c r="K3" s="81" t="s">
        <v>13</v>
      </c>
      <c r="L3" s="80" t="s">
        <v>13</v>
      </c>
      <c r="M3" s="81" t="s">
        <v>13</v>
      </c>
      <c r="N3" s="80" t="s">
        <v>13</v>
      </c>
      <c r="O3" s="81" t="s">
        <v>13</v>
      </c>
      <c r="P3" s="80" t="s">
        <v>13</v>
      </c>
      <c r="Q3" s="81" t="s">
        <v>13</v>
      </c>
      <c r="R3" s="80" t="s">
        <v>13</v>
      </c>
      <c r="S3" s="81" t="s">
        <v>13</v>
      </c>
      <c r="T3" s="80" t="s">
        <v>13</v>
      </c>
      <c r="U3" s="81" t="s">
        <v>13</v>
      </c>
      <c r="V3" s="80" t="s">
        <v>13</v>
      </c>
      <c r="W3" s="81" t="s">
        <v>13</v>
      </c>
      <c r="X3" s="80" t="s">
        <v>13</v>
      </c>
      <c r="Y3" s="301"/>
      <c r="Z3" s="301"/>
      <c r="AA3" s="303"/>
      <c r="AB3" s="303"/>
      <c r="AC3" s="303"/>
      <c r="AD3" s="299"/>
      <c r="AE3" s="297"/>
    </row>
    <row r="4" spans="1:43" ht="12" thickTop="1" x14ac:dyDescent="0.2">
      <c r="A4" s="82" t="str">
        <f>'Exp_3 (All)'!A4</f>
        <v>ParkJoy_0</v>
      </c>
      <c r="B4" s="83">
        <f>IF('Exp_3 (All)'!C4="","",'Exp_3 (All)'!C4)</f>
        <v>0</v>
      </c>
      <c r="C4" s="83">
        <f>IF('Exp_3 (All)'!E4="","",'Exp_3 (All)'!E4)</f>
        <v>0</v>
      </c>
      <c r="D4" s="83">
        <f>IF('Exp_3 (All)'!G4="","",'Exp_3 (All)'!G4)</f>
        <v>0</v>
      </c>
      <c r="E4" s="83">
        <f>IF('Exp_3 (All)'!I4="","",'Exp_3 (All)'!I4)</f>
        <v>0</v>
      </c>
      <c r="F4" s="83">
        <f>IF('Exp_3 (All)'!K4="","",'Exp_3 (All)'!K4)</f>
        <v>0</v>
      </c>
      <c r="G4" s="83">
        <f>IF('Exp_3 (All)'!M4="","",'Exp_3 (All)'!M4)</f>
        <v>0</v>
      </c>
      <c r="H4" s="83">
        <f>IF('Exp_3 (All)'!O4="","",'Exp_3 (All)'!O4)</f>
        <v>0</v>
      </c>
      <c r="I4" s="83">
        <f>IF('Exp_3 (All)'!Q4="","",'Exp_3 (All)'!Q4)</f>
        <v>0</v>
      </c>
      <c r="J4" s="83">
        <f>IF('Exp_3 (All)'!S4="","",'Exp_3 (All)'!S4)</f>
        <v>0</v>
      </c>
      <c r="K4" s="83">
        <f>IF('Exp_3 (All)'!U4="","",'Exp_3 (All)'!U4)</f>
        <v>0</v>
      </c>
      <c r="L4" s="83">
        <f>IF('Exp_3 (All)'!W4="","",'Exp_3 (All)'!W4)</f>
        <v>0</v>
      </c>
      <c r="M4" s="83">
        <f>IF('Exp_3 (All)'!Y4="","",'Exp_3 (All)'!Y4)</f>
        <v>0</v>
      </c>
      <c r="N4" s="83">
        <f>IF('Exp_3 (All)'!AA4="","",'Exp_3 (All)'!AA4)</f>
        <v>0</v>
      </c>
      <c r="O4" s="83">
        <f>IF('Exp_3 (All)'!AC4="","",'Exp_3 (All)'!AC4)</f>
        <v>0</v>
      </c>
      <c r="P4" s="83">
        <f>IF('Exp_3 (All)'!AE4="","",'Exp_3 (All)'!AE4)</f>
        <v>0</v>
      </c>
      <c r="Q4" s="83">
        <f>IF('Exp_3 (All)'!AG4="","",'Exp_3 (All)'!AG4)</f>
        <v>0</v>
      </c>
      <c r="R4" s="83">
        <f>IF('Exp_3 (All)'!AI4="","",'Exp_3 (All)'!AI4)</f>
        <v>0</v>
      </c>
      <c r="S4" s="83">
        <f>IF('Exp_3 (All)'!AK4="","",'Exp_3 (All)'!AK4)</f>
        <v>0</v>
      </c>
      <c r="T4" s="83">
        <f>IF('Exp_3 (All)'!AM4="","",'Exp_3 (All)'!AM4)</f>
        <v>0</v>
      </c>
      <c r="U4" s="83">
        <f>IF('Exp_3 (All)'!AO4="","",'Exp_3 (All)'!AO4)</f>
        <v>0</v>
      </c>
      <c r="V4" s="83">
        <f>IF('Exp_3 (All)'!AQ4="","",'Exp_3 (All)'!AQ4)</f>
        <v>0</v>
      </c>
      <c r="W4" s="83">
        <f>IF('Exp_3 (All)'!AS4="","",'Exp_3 (All)'!AS4)</f>
        <v>0</v>
      </c>
      <c r="X4" s="83">
        <f>IF('Exp_3 (All)'!AU4="","",'Exp_3 (All)'!AU4)</f>
        <v>0</v>
      </c>
      <c r="Y4" s="108">
        <f>AVERAGE(B4:X4)</f>
        <v>0</v>
      </c>
      <c r="Z4" s="108">
        <f>_xlfn.STDEV.S(B4:X4)</f>
        <v>0</v>
      </c>
      <c r="AA4" s="109" t="e">
        <f>_xlfn.CONFIDENCE.T(0.05,Z4,COUNT(B4:X4))</f>
        <v>#NUM!</v>
      </c>
      <c r="AB4" s="84" t="e">
        <f>Y4-AA4</f>
        <v>#NUM!</v>
      </c>
      <c r="AC4" s="84" t="e">
        <f>Y4+AA4</f>
        <v>#NUM!</v>
      </c>
      <c r="AD4" s="169" t="e">
        <f>(1.96/(AA4/Z4))^2</f>
        <v>#NUM!</v>
      </c>
      <c r="AE4" s="90"/>
      <c r="AF4" s="90"/>
    </row>
    <row r="5" spans="1:43" x14ac:dyDescent="0.2">
      <c r="A5" s="7" t="str">
        <f>'Exp_3 (All)'!A5</f>
        <v>ParkJoy_3</v>
      </c>
      <c r="B5" s="29">
        <f>IF('Exp_3 (All)'!C5="","",'Exp_3 (All)'!C5)</f>
        <v>9</v>
      </c>
      <c r="C5" s="22">
        <f>IF('Exp_3 (All)'!E5="","",'Exp_3 (All)'!E5)</f>
        <v>12</v>
      </c>
      <c r="D5" s="29">
        <f>IF('Exp_3 (All)'!G5="","",'Exp_3 (All)'!G5)</f>
        <v>0</v>
      </c>
      <c r="E5" s="22">
        <f>IF('Exp_3 (All)'!I5="","",'Exp_3 (All)'!I5)</f>
        <v>18</v>
      </c>
      <c r="F5" s="29">
        <f>IF('Exp_3 (All)'!K5="","",'Exp_3 (All)'!K5)</f>
        <v>60</v>
      </c>
      <c r="G5" s="21">
        <f>IF('Exp_3 (All)'!M5="","",'Exp_3 (All)'!M5)</f>
        <v>0</v>
      </c>
      <c r="H5" s="29">
        <f>IF('Exp_3 (All)'!O5="","",'Exp_3 (All)'!O5)</f>
        <v>39</v>
      </c>
      <c r="I5" s="21">
        <f>IF('Exp_3 (All)'!Q5="","",'Exp_3 (All)'!Q5)</f>
        <v>73</v>
      </c>
      <c r="J5" s="29">
        <f>IF('Exp_3 (All)'!S5="","",'Exp_3 (All)'!S5)</f>
        <v>79</v>
      </c>
      <c r="K5" s="21">
        <f>IF('Exp_3 (All)'!U5="","",'Exp_3 (All)'!U5)</f>
        <v>60</v>
      </c>
      <c r="L5" s="29">
        <f>IF('Exp_3 (All)'!W5="","",'Exp_3 (All)'!W5)</f>
        <v>61</v>
      </c>
      <c r="M5" s="21">
        <f>IF('Exp_3 (All)'!Y5="","",'Exp_3 (All)'!Y5)</f>
        <v>0</v>
      </c>
      <c r="N5" s="29">
        <f>IF('Exp_3 (All)'!AA5="","",'Exp_3 (All)'!AA5)</f>
        <v>68</v>
      </c>
      <c r="O5" s="21">
        <f>IF('Exp_3 (All)'!AC5="","",'Exp_3 (All)'!AC5)</f>
        <v>19</v>
      </c>
      <c r="P5" s="29">
        <f>IF('Exp_3 (All)'!AE5="","",'Exp_3 (All)'!AE5)</f>
        <v>33</v>
      </c>
      <c r="Q5" s="21">
        <f>IF('Exp_3 (All)'!AG5="","",'Exp_3 (All)'!AG5)</f>
        <v>20</v>
      </c>
      <c r="R5" s="29">
        <f>IF('Exp_3 (All)'!AI5="","",'Exp_3 (All)'!AI5)</f>
        <v>29</v>
      </c>
      <c r="S5" s="21">
        <f>IF('Exp_3 (All)'!AK5="","",'Exp_3 (All)'!AK5)</f>
        <v>9</v>
      </c>
      <c r="T5" s="29">
        <f>IF('Exp_3 (All)'!AM5="","",'Exp_3 (All)'!AM5)</f>
        <v>50</v>
      </c>
      <c r="U5" s="21">
        <f>IF('Exp_3 (All)'!AO5="","",'Exp_3 (All)'!AO5)</f>
        <v>74</v>
      </c>
      <c r="V5" s="29">
        <f>IF('Exp_3 (All)'!AQ5="","",'Exp_3 (All)'!AQ5)</f>
        <v>20</v>
      </c>
      <c r="W5" s="21">
        <f>IF('Exp_3 (All)'!AS5="","",'Exp_3 (All)'!AS5)</f>
        <v>19</v>
      </c>
      <c r="X5" s="29">
        <f>IF('Exp_3 (All)'!AU5="","",'Exp_3 (All)'!AU5)</f>
        <v>1</v>
      </c>
      <c r="Y5" s="50">
        <f t="shared" ref="Y5:Y68" si="0">AVERAGE(B5:X5)</f>
        <v>32.739130434782609</v>
      </c>
      <c r="Z5" s="50">
        <f t="shared" ref="Z5:Z68" si="1">_xlfn.STDEV.S(B5:X5)</f>
        <v>27.003732723971108</v>
      </c>
      <c r="AA5" s="79">
        <f t="shared" ref="AA5:AA68" si="2">_xlfn.CONFIDENCE.T(0.05,Z5,COUNT(B5:X5))</f>
        <v>11.677289695622735</v>
      </c>
      <c r="AB5" s="79">
        <f t="shared" ref="AB5:AB68" si="3">Y5-AA5</f>
        <v>21.061840739159877</v>
      </c>
      <c r="AC5" s="79">
        <f t="shared" ref="AC5:AC68" si="4">Y5+AA5</f>
        <v>44.416420130405342</v>
      </c>
      <c r="AD5" s="169">
        <f t="shared" ref="AD5:AD68" si="5">(1.96/(AA5/Z5))^2</f>
        <v>20.543556710786913</v>
      </c>
      <c r="AE5" s="227"/>
      <c r="AF5" s="228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</row>
    <row r="6" spans="1:43" x14ac:dyDescent="0.2">
      <c r="A6" s="7" t="str">
        <f>'Exp_3 (All)'!A6</f>
        <v>ParkJoy_12</v>
      </c>
      <c r="B6" s="29">
        <f>IF('Exp_3 (All)'!C6="","",'Exp_3 (All)'!C6)</f>
        <v>40</v>
      </c>
      <c r="C6" s="22">
        <f>IF('Exp_3 (All)'!E6="","",'Exp_3 (All)'!E6)</f>
        <v>54</v>
      </c>
      <c r="D6" s="29">
        <f>IF('Exp_3 (All)'!G6="","",'Exp_3 (All)'!G6)</f>
        <v>21</v>
      </c>
      <c r="E6" s="22">
        <f>IF('Exp_3 (All)'!I6="","",'Exp_3 (All)'!I6)</f>
        <v>60</v>
      </c>
      <c r="F6" s="29">
        <f>IF('Exp_3 (All)'!K6="","",'Exp_3 (All)'!K6)</f>
        <v>40</v>
      </c>
      <c r="G6" s="21">
        <f>IF('Exp_3 (All)'!M6="","",'Exp_3 (All)'!M6)</f>
        <v>60</v>
      </c>
      <c r="H6" s="29">
        <f>IF('Exp_3 (All)'!O6="","",'Exp_3 (All)'!O6)</f>
        <v>30</v>
      </c>
      <c r="I6" s="21">
        <f>IF('Exp_3 (All)'!Q6="","",'Exp_3 (All)'!Q6)</f>
        <v>25</v>
      </c>
      <c r="J6" s="29">
        <f>IF('Exp_3 (All)'!S6="","",'Exp_3 (All)'!S6)</f>
        <v>77</v>
      </c>
      <c r="K6" s="21">
        <f>IF('Exp_3 (All)'!U6="","",'Exp_3 (All)'!U6)</f>
        <v>50</v>
      </c>
      <c r="L6" s="29">
        <f>IF('Exp_3 (All)'!W6="","",'Exp_3 (All)'!W6)</f>
        <v>51</v>
      </c>
      <c r="M6" s="21">
        <f>IF('Exp_3 (All)'!Y6="","",'Exp_3 (All)'!Y6)</f>
        <v>50</v>
      </c>
      <c r="N6" s="29">
        <f>IF('Exp_3 (All)'!AA6="","",'Exp_3 (All)'!AA6)</f>
        <v>59</v>
      </c>
      <c r="O6" s="21">
        <f>IF('Exp_3 (All)'!AC6="","",'Exp_3 (All)'!AC6)</f>
        <v>40</v>
      </c>
      <c r="P6" s="29">
        <f>IF('Exp_3 (All)'!AE6="","",'Exp_3 (All)'!AE6)</f>
        <v>58</v>
      </c>
      <c r="Q6" s="21">
        <f>IF('Exp_3 (All)'!AG6="","",'Exp_3 (All)'!AG6)</f>
        <v>59</v>
      </c>
      <c r="R6" s="29">
        <f>IF('Exp_3 (All)'!AI6="","",'Exp_3 (All)'!AI6)</f>
        <v>59</v>
      </c>
      <c r="S6" s="21">
        <f>IF('Exp_3 (All)'!AK6="","",'Exp_3 (All)'!AK6)</f>
        <v>49</v>
      </c>
      <c r="T6" s="29">
        <f>IF('Exp_3 (All)'!AM6="","",'Exp_3 (All)'!AM6)</f>
        <v>75</v>
      </c>
      <c r="U6" s="21">
        <f>IF('Exp_3 (All)'!AO6="","",'Exp_3 (All)'!AO6)</f>
        <v>78</v>
      </c>
      <c r="V6" s="29">
        <f>IF('Exp_3 (All)'!AQ6="","",'Exp_3 (All)'!AQ6)</f>
        <v>59</v>
      </c>
      <c r="W6" s="21">
        <f>IF('Exp_3 (All)'!AS6="","",'Exp_3 (All)'!AS6)</f>
        <v>50</v>
      </c>
      <c r="X6" s="29">
        <f>IF('Exp_3 (All)'!AU6="","",'Exp_3 (All)'!AU6)</f>
        <v>51</v>
      </c>
      <c r="Y6" s="50">
        <f t="shared" si="0"/>
        <v>51.956521739130437</v>
      </c>
      <c r="Z6" s="50">
        <f t="shared" si="1"/>
        <v>14.806258691603617</v>
      </c>
      <c r="AA6" s="79">
        <f t="shared" si="2"/>
        <v>6.4027063894284328</v>
      </c>
      <c r="AB6" s="79">
        <f t="shared" si="3"/>
        <v>45.553815349702006</v>
      </c>
      <c r="AC6" s="79">
        <f t="shared" si="4"/>
        <v>58.359228128558868</v>
      </c>
      <c r="AD6" s="169">
        <f t="shared" si="5"/>
        <v>20.543556710786913</v>
      </c>
      <c r="AE6" s="226"/>
      <c r="AF6" s="155"/>
    </row>
    <row r="7" spans="1:43" x14ac:dyDescent="0.2">
      <c r="A7" s="7" t="str">
        <f>'Exp_3 (All)'!A7</f>
        <v>ParkJoy_0_PckErr3</v>
      </c>
      <c r="B7" s="29">
        <f>IF('Exp_3 (All)'!C7="","",'Exp_3 (All)'!C7)</f>
        <v>10</v>
      </c>
      <c r="C7" s="22">
        <f>IF('Exp_3 (All)'!E7="","",'Exp_3 (All)'!E7)</f>
        <v>85</v>
      </c>
      <c r="D7" s="29">
        <f>IF('Exp_3 (All)'!G7="","",'Exp_3 (All)'!G7)</f>
        <v>24</v>
      </c>
      <c r="E7" s="22">
        <f>IF('Exp_3 (All)'!I7="","",'Exp_3 (All)'!I7)</f>
        <v>33</v>
      </c>
      <c r="F7" s="29">
        <f>IF('Exp_3 (All)'!K7="","",'Exp_3 (All)'!K7)</f>
        <v>45</v>
      </c>
      <c r="G7" s="21">
        <f>IF('Exp_3 (All)'!M7="","",'Exp_3 (All)'!M7)</f>
        <v>69</v>
      </c>
      <c r="H7" s="29">
        <f>IF('Exp_3 (All)'!O7="","",'Exp_3 (All)'!O7)</f>
        <v>19</v>
      </c>
      <c r="I7" s="21">
        <f>IF('Exp_3 (All)'!Q7="","",'Exp_3 (All)'!Q7)</f>
        <v>30</v>
      </c>
      <c r="J7" s="29">
        <f>IF('Exp_3 (All)'!S7="","",'Exp_3 (All)'!S7)</f>
        <v>87</v>
      </c>
      <c r="K7" s="21">
        <f>IF('Exp_3 (All)'!U7="","",'Exp_3 (All)'!U7)</f>
        <v>50</v>
      </c>
      <c r="L7" s="29">
        <f>IF('Exp_3 (All)'!W7="","",'Exp_3 (All)'!W7)</f>
        <v>38</v>
      </c>
      <c r="M7" s="21">
        <f>IF('Exp_3 (All)'!Y7="","",'Exp_3 (All)'!Y7)</f>
        <v>19</v>
      </c>
      <c r="N7" s="29">
        <f>IF('Exp_3 (All)'!AA7="","",'Exp_3 (All)'!AA7)</f>
        <v>49</v>
      </c>
      <c r="O7" s="21">
        <f>IF('Exp_3 (All)'!AC7="","",'Exp_3 (All)'!AC7)</f>
        <v>20</v>
      </c>
      <c r="P7" s="29">
        <f>IF('Exp_3 (All)'!AE7="","",'Exp_3 (All)'!AE7)</f>
        <v>32</v>
      </c>
      <c r="Q7" s="21">
        <f>IF('Exp_3 (All)'!AG7="","",'Exp_3 (All)'!AG7)</f>
        <v>27</v>
      </c>
      <c r="R7" s="29">
        <f>IF('Exp_3 (All)'!AI7="","",'Exp_3 (All)'!AI7)</f>
        <v>40</v>
      </c>
      <c r="S7" s="21">
        <f>IF('Exp_3 (All)'!AK7="","",'Exp_3 (All)'!AK7)</f>
        <v>9</v>
      </c>
      <c r="T7" s="29">
        <f>IF('Exp_3 (All)'!AM7="","",'Exp_3 (All)'!AM7)</f>
        <v>70</v>
      </c>
      <c r="U7" s="21">
        <f>IF('Exp_3 (All)'!AO7="","",'Exp_3 (All)'!AO7)</f>
        <v>36</v>
      </c>
      <c r="V7" s="29">
        <f>IF('Exp_3 (All)'!AQ7="","",'Exp_3 (All)'!AQ7)</f>
        <v>40</v>
      </c>
      <c r="W7" s="21">
        <f>IF('Exp_3 (All)'!AS7="","",'Exp_3 (All)'!AS7)</f>
        <v>30</v>
      </c>
      <c r="X7" s="29">
        <f>IF('Exp_3 (All)'!AU7="","",'Exp_3 (All)'!AU7)</f>
        <v>28</v>
      </c>
      <c r="Y7" s="50">
        <f t="shared" si="0"/>
        <v>38.695652173913047</v>
      </c>
      <c r="Z7" s="50">
        <f t="shared" si="1"/>
        <v>21.518353229085623</v>
      </c>
      <c r="AA7" s="79">
        <f t="shared" si="2"/>
        <v>9.3052337244367322</v>
      </c>
      <c r="AB7" s="79">
        <f t="shared" si="3"/>
        <v>29.390418449476314</v>
      </c>
      <c r="AC7" s="79">
        <f t="shared" si="4"/>
        <v>48.000885898349779</v>
      </c>
      <c r="AD7" s="169">
        <f t="shared" si="5"/>
        <v>20.543556710786913</v>
      </c>
      <c r="AE7" s="226"/>
      <c r="AF7" s="155"/>
    </row>
    <row r="8" spans="1:43" x14ac:dyDescent="0.2">
      <c r="A8" s="7" t="str">
        <f>'Exp_3 (All)'!A8</f>
        <v>ParkJoy_2_PckErr1</v>
      </c>
      <c r="B8" s="29">
        <f>IF('Exp_3 (All)'!C8="","",'Exp_3 (All)'!C8)</f>
        <v>11</v>
      </c>
      <c r="C8" s="22">
        <f>IF('Exp_3 (All)'!E8="","",'Exp_3 (All)'!E8)</f>
        <v>70</v>
      </c>
      <c r="D8" s="29">
        <f>IF('Exp_3 (All)'!G8="","",'Exp_3 (All)'!G8)</f>
        <v>7</v>
      </c>
      <c r="E8" s="22">
        <f>IF('Exp_3 (All)'!I8="","",'Exp_3 (All)'!I8)</f>
        <v>19</v>
      </c>
      <c r="F8" s="29">
        <f>IF('Exp_3 (All)'!K8="","",'Exp_3 (All)'!K8)</f>
        <v>50</v>
      </c>
      <c r="G8" s="21">
        <f>IF('Exp_3 (All)'!M8="","",'Exp_3 (All)'!M8)</f>
        <v>30</v>
      </c>
      <c r="H8" s="29">
        <f>IF('Exp_3 (All)'!O8="","",'Exp_3 (All)'!O8)</f>
        <v>0</v>
      </c>
      <c r="I8" s="21">
        <f>IF('Exp_3 (All)'!Q8="","",'Exp_3 (All)'!Q8)</f>
        <v>5</v>
      </c>
      <c r="J8" s="29">
        <f>IF('Exp_3 (All)'!S8="","",'Exp_3 (All)'!S8)</f>
        <v>60</v>
      </c>
      <c r="K8" s="21">
        <f>IF('Exp_3 (All)'!U8="","",'Exp_3 (All)'!U8)</f>
        <v>40</v>
      </c>
      <c r="L8" s="29">
        <f>IF('Exp_3 (All)'!W8="","",'Exp_3 (All)'!W8)</f>
        <v>9</v>
      </c>
      <c r="M8" s="21">
        <f>IF('Exp_3 (All)'!Y8="","",'Exp_3 (All)'!Y8)</f>
        <v>20</v>
      </c>
      <c r="N8" s="29">
        <f>IF('Exp_3 (All)'!AA8="","",'Exp_3 (All)'!AA8)</f>
        <v>21</v>
      </c>
      <c r="O8" s="21">
        <f>IF('Exp_3 (All)'!AC8="","",'Exp_3 (All)'!AC8)</f>
        <v>10</v>
      </c>
      <c r="P8" s="29">
        <f>IF('Exp_3 (All)'!AE8="","",'Exp_3 (All)'!AE8)</f>
        <v>9</v>
      </c>
      <c r="Q8" s="21">
        <f>IF('Exp_3 (All)'!AG8="","",'Exp_3 (All)'!AG8)</f>
        <v>50</v>
      </c>
      <c r="R8" s="29">
        <f>IF('Exp_3 (All)'!AI8="","",'Exp_3 (All)'!AI8)</f>
        <v>9</v>
      </c>
      <c r="S8" s="21">
        <f>IF('Exp_3 (All)'!AK8="","",'Exp_3 (All)'!AK8)</f>
        <v>39</v>
      </c>
      <c r="T8" s="29">
        <f>IF('Exp_3 (All)'!AM8="","",'Exp_3 (All)'!AM8)</f>
        <v>49</v>
      </c>
      <c r="U8" s="21">
        <f>IF('Exp_3 (All)'!AO8="","",'Exp_3 (All)'!AO8)</f>
        <v>10</v>
      </c>
      <c r="V8" s="29">
        <f>IF('Exp_3 (All)'!AQ8="","",'Exp_3 (All)'!AQ8)</f>
        <v>10</v>
      </c>
      <c r="W8" s="21">
        <f>IF('Exp_3 (All)'!AS8="","",'Exp_3 (All)'!AS8)</f>
        <v>20</v>
      </c>
      <c r="X8" s="29">
        <f>IF('Exp_3 (All)'!AU8="","",'Exp_3 (All)'!AU8)</f>
        <v>25</v>
      </c>
      <c r="Y8" s="50">
        <f t="shared" si="0"/>
        <v>24.913043478260871</v>
      </c>
      <c r="Z8" s="50">
        <f t="shared" si="1"/>
        <v>19.785010495731498</v>
      </c>
      <c r="AA8" s="79">
        <f t="shared" si="2"/>
        <v>8.5556801184194775</v>
      </c>
      <c r="AB8" s="79">
        <f t="shared" si="3"/>
        <v>16.357363359841393</v>
      </c>
      <c r="AC8" s="79">
        <f t="shared" si="4"/>
        <v>33.468723596680348</v>
      </c>
      <c r="AD8" s="169">
        <f t="shared" si="5"/>
        <v>20.543556710786913</v>
      </c>
      <c r="AE8" s="226"/>
      <c r="AF8" s="155"/>
    </row>
    <row r="9" spans="1:43" x14ac:dyDescent="0.2">
      <c r="A9" s="7" t="str">
        <f>'Exp_3 (All)'!A9</f>
        <v>ParkJoy_2_PckErr3</v>
      </c>
      <c r="B9" s="29">
        <f>IF('Exp_3 (All)'!C9="","",'Exp_3 (All)'!C9)</f>
        <v>19</v>
      </c>
      <c r="C9" s="22">
        <f>IF('Exp_3 (All)'!E9="","",'Exp_3 (All)'!E9)</f>
        <v>88</v>
      </c>
      <c r="D9" s="29">
        <f>IF('Exp_3 (All)'!G9="","",'Exp_3 (All)'!G9)</f>
        <v>25</v>
      </c>
      <c r="E9" s="22">
        <f>IF('Exp_3 (All)'!I9="","",'Exp_3 (All)'!I9)</f>
        <v>25</v>
      </c>
      <c r="F9" s="29">
        <f>IF('Exp_3 (All)'!K9="","",'Exp_3 (All)'!K9)</f>
        <v>46</v>
      </c>
      <c r="G9" s="21">
        <f>IF('Exp_3 (All)'!M9="","",'Exp_3 (All)'!M9)</f>
        <v>100</v>
      </c>
      <c r="H9" s="29">
        <f>IF('Exp_3 (All)'!O9="","",'Exp_3 (All)'!O9)</f>
        <v>62</v>
      </c>
      <c r="I9" s="21">
        <f>IF('Exp_3 (All)'!Q9="","",'Exp_3 (All)'!Q9)</f>
        <v>46</v>
      </c>
      <c r="J9" s="29">
        <f>IF('Exp_3 (All)'!S9="","",'Exp_3 (All)'!S9)</f>
        <v>82</v>
      </c>
      <c r="K9" s="21">
        <f>IF('Exp_3 (All)'!U9="","",'Exp_3 (All)'!U9)</f>
        <v>40</v>
      </c>
      <c r="L9" s="29">
        <f>IF('Exp_3 (All)'!W9="","",'Exp_3 (All)'!W9)</f>
        <v>37</v>
      </c>
      <c r="M9" s="21">
        <f>IF('Exp_3 (All)'!Y9="","",'Exp_3 (All)'!Y9)</f>
        <v>59</v>
      </c>
      <c r="N9" s="29">
        <f>IF('Exp_3 (All)'!AA9="","",'Exp_3 (All)'!AA9)</f>
        <v>76</v>
      </c>
      <c r="O9" s="21">
        <f>IF('Exp_3 (All)'!AC9="","",'Exp_3 (All)'!AC9)</f>
        <v>30</v>
      </c>
      <c r="P9" s="29">
        <f>IF('Exp_3 (All)'!AE9="","",'Exp_3 (All)'!AE9)</f>
        <v>28</v>
      </c>
      <c r="Q9" s="21">
        <f>IF('Exp_3 (All)'!AG9="","",'Exp_3 (All)'!AG9)</f>
        <v>49</v>
      </c>
      <c r="R9" s="29">
        <f>IF('Exp_3 (All)'!AI9="","",'Exp_3 (All)'!AI9)</f>
        <v>42</v>
      </c>
      <c r="S9" s="21">
        <f>IF('Exp_3 (All)'!AK9="","",'Exp_3 (All)'!AK9)</f>
        <v>20</v>
      </c>
      <c r="T9" s="29">
        <f>IF('Exp_3 (All)'!AM9="","",'Exp_3 (All)'!AM9)</f>
        <v>80</v>
      </c>
      <c r="U9" s="21">
        <f>IF('Exp_3 (All)'!AO9="","",'Exp_3 (All)'!AO9)</f>
        <v>61</v>
      </c>
      <c r="V9" s="29">
        <f>IF('Exp_3 (All)'!AQ9="","",'Exp_3 (All)'!AQ9)</f>
        <v>40</v>
      </c>
      <c r="W9" s="21">
        <f>IF('Exp_3 (All)'!AS9="","",'Exp_3 (All)'!AS9)</f>
        <v>50</v>
      </c>
      <c r="X9" s="29">
        <f>IF('Exp_3 (All)'!AU9="","",'Exp_3 (All)'!AU9)</f>
        <v>80</v>
      </c>
      <c r="Y9" s="50">
        <f t="shared" si="0"/>
        <v>51.521739130434781</v>
      </c>
      <c r="Z9" s="50">
        <f t="shared" si="1"/>
        <v>23.546606714068922</v>
      </c>
      <c r="AA9" s="79">
        <f t="shared" si="2"/>
        <v>10.182316302701244</v>
      </c>
      <c r="AB9" s="79">
        <f t="shared" si="3"/>
        <v>41.339422827733536</v>
      </c>
      <c r="AC9" s="79">
        <f t="shared" si="4"/>
        <v>61.704055433136027</v>
      </c>
      <c r="AD9" s="169">
        <f t="shared" si="5"/>
        <v>20.543556710786913</v>
      </c>
      <c r="AE9" s="227"/>
      <c r="AF9" s="228"/>
    </row>
    <row r="10" spans="1:43" x14ac:dyDescent="0.2">
      <c r="A10" s="7" t="str">
        <f>'Exp_3 (All)'!A10</f>
        <v>ParkJoy_3_PckErr1</v>
      </c>
      <c r="B10" s="29">
        <f>IF('Exp_3 (All)'!C10="","",'Exp_3 (All)'!C10)</f>
        <v>9</v>
      </c>
      <c r="C10" s="22">
        <f>IF('Exp_3 (All)'!E10="","",'Exp_3 (All)'!E10)</f>
        <v>30</v>
      </c>
      <c r="D10" s="29">
        <f>IF('Exp_3 (All)'!G10="","",'Exp_3 (All)'!G10)</f>
        <v>29</v>
      </c>
      <c r="E10" s="22">
        <f>IF('Exp_3 (All)'!I10="","",'Exp_3 (All)'!I10)</f>
        <v>20</v>
      </c>
      <c r="F10" s="29">
        <f>IF('Exp_3 (All)'!K10="","",'Exp_3 (All)'!K10)</f>
        <v>75</v>
      </c>
      <c r="G10" s="21">
        <f>IF('Exp_3 (All)'!M10="","",'Exp_3 (All)'!M10)</f>
        <v>60</v>
      </c>
      <c r="H10" s="29">
        <f>IF('Exp_3 (All)'!O10="","",'Exp_3 (All)'!O10)</f>
        <v>28</v>
      </c>
      <c r="I10" s="21">
        <f>IF('Exp_3 (All)'!Q10="","",'Exp_3 (All)'!Q10)</f>
        <v>61</v>
      </c>
      <c r="J10" s="29">
        <f>IF('Exp_3 (All)'!S10="","",'Exp_3 (All)'!S10)</f>
        <v>74</v>
      </c>
      <c r="K10" s="21">
        <f>IF('Exp_3 (All)'!U10="","",'Exp_3 (All)'!U10)</f>
        <v>70</v>
      </c>
      <c r="L10" s="29">
        <f>IF('Exp_3 (All)'!W10="","",'Exp_3 (All)'!W10)</f>
        <v>40</v>
      </c>
      <c r="M10" s="21">
        <f>IF('Exp_3 (All)'!Y10="","",'Exp_3 (All)'!Y10)</f>
        <v>50</v>
      </c>
      <c r="N10" s="29">
        <f>IF('Exp_3 (All)'!AA10="","",'Exp_3 (All)'!AA10)</f>
        <v>82</v>
      </c>
      <c r="O10" s="21">
        <f>IF('Exp_3 (All)'!AC10="","",'Exp_3 (All)'!AC10)</f>
        <v>29</v>
      </c>
      <c r="P10" s="29">
        <f>IF('Exp_3 (All)'!AE10="","",'Exp_3 (All)'!AE10)</f>
        <v>51</v>
      </c>
      <c r="Q10" s="21">
        <f>IF('Exp_3 (All)'!AG10="","",'Exp_3 (All)'!AG10)</f>
        <v>61</v>
      </c>
      <c r="R10" s="29">
        <f>IF('Exp_3 (All)'!AI10="","",'Exp_3 (All)'!AI10)</f>
        <v>39</v>
      </c>
      <c r="S10" s="21">
        <f>IF('Exp_3 (All)'!AK10="","",'Exp_3 (All)'!AK10)</f>
        <v>9</v>
      </c>
      <c r="T10" s="29">
        <f>IF('Exp_3 (All)'!AM10="","",'Exp_3 (All)'!AM10)</f>
        <v>61</v>
      </c>
      <c r="U10" s="21">
        <f>IF('Exp_3 (All)'!AO10="","",'Exp_3 (All)'!AO10)</f>
        <v>59</v>
      </c>
      <c r="V10" s="29">
        <f>IF('Exp_3 (All)'!AQ10="","",'Exp_3 (All)'!AQ10)</f>
        <v>30</v>
      </c>
      <c r="W10" s="21">
        <f>IF('Exp_3 (All)'!AS10="","",'Exp_3 (All)'!AS10)</f>
        <v>30</v>
      </c>
      <c r="X10" s="29">
        <f>IF('Exp_3 (All)'!AU10="","",'Exp_3 (All)'!AU10)</f>
        <v>29</v>
      </c>
      <c r="Y10" s="50">
        <f t="shared" si="0"/>
        <v>44.608695652173914</v>
      </c>
      <c r="Z10" s="50">
        <f t="shared" si="1"/>
        <v>21.310985494969454</v>
      </c>
      <c r="AA10" s="79">
        <f t="shared" si="2"/>
        <v>9.2155611917705418</v>
      </c>
      <c r="AB10" s="79">
        <f t="shared" si="3"/>
        <v>35.393134460403374</v>
      </c>
      <c r="AC10" s="79">
        <f t="shared" si="4"/>
        <v>53.824256843944454</v>
      </c>
      <c r="AD10" s="169">
        <f t="shared" si="5"/>
        <v>20.543556710786913</v>
      </c>
      <c r="AE10" s="227"/>
      <c r="AF10" s="228"/>
    </row>
    <row r="11" spans="1:43" x14ac:dyDescent="0.2">
      <c r="A11" s="7" t="str">
        <f>'Exp_3 (All)'!A11</f>
        <v>ParkJoy_3_PckErr3</v>
      </c>
      <c r="B11" s="29">
        <f>IF('Exp_3 (All)'!C11="","",'Exp_3 (All)'!C11)</f>
        <v>20</v>
      </c>
      <c r="C11" s="22">
        <f>IF('Exp_3 (All)'!E11="","",'Exp_3 (All)'!E11)</f>
        <v>90</v>
      </c>
      <c r="D11" s="29">
        <f>IF('Exp_3 (All)'!G11="","",'Exp_3 (All)'!G11)</f>
        <v>38</v>
      </c>
      <c r="E11" s="22">
        <f>IF('Exp_3 (All)'!I11="","",'Exp_3 (All)'!I11)</f>
        <v>50</v>
      </c>
      <c r="F11" s="29">
        <f>IF('Exp_3 (All)'!K11="","",'Exp_3 (All)'!K11)</f>
        <v>100</v>
      </c>
      <c r="G11" s="21">
        <f>IF('Exp_3 (All)'!M11="","",'Exp_3 (All)'!M11)</f>
        <v>79</v>
      </c>
      <c r="H11" s="29">
        <f>IF('Exp_3 (All)'!O11="","",'Exp_3 (All)'!O11)</f>
        <v>30</v>
      </c>
      <c r="I11" s="21">
        <f>IF('Exp_3 (All)'!Q11="","",'Exp_3 (All)'!Q11)</f>
        <v>87</v>
      </c>
      <c r="J11" s="29">
        <f>IF('Exp_3 (All)'!S11="","",'Exp_3 (All)'!S11)</f>
        <v>92</v>
      </c>
      <c r="K11" s="21">
        <f>IF('Exp_3 (All)'!U11="","",'Exp_3 (All)'!U11)</f>
        <v>80</v>
      </c>
      <c r="L11" s="29">
        <f>IF('Exp_3 (All)'!W11="","",'Exp_3 (All)'!W11)</f>
        <v>40</v>
      </c>
      <c r="M11" s="21">
        <f>IF('Exp_3 (All)'!Y11="","",'Exp_3 (All)'!Y11)</f>
        <v>40</v>
      </c>
      <c r="N11" s="29">
        <f>IF('Exp_3 (All)'!AA11="","",'Exp_3 (All)'!AA11)</f>
        <v>89</v>
      </c>
      <c r="O11" s="21">
        <f>IF('Exp_3 (All)'!AC11="","",'Exp_3 (All)'!AC11)</f>
        <v>10</v>
      </c>
      <c r="P11" s="29">
        <f>IF('Exp_3 (All)'!AE11="","",'Exp_3 (All)'!AE11)</f>
        <v>59</v>
      </c>
      <c r="Q11" s="21">
        <f>IF('Exp_3 (All)'!AG11="","",'Exp_3 (All)'!AG11)</f>
        <v>62</v>
      </c>
      <c r="R11" s="29">
        <f>IF('Exp_3 (All)'!AI11="","",'Exp_3 (All)'!AI11)</f>
        <v>61</v>
      </c>
      <c r="S11" s="21">
        <f>IF('Exp_3 (All)'!AK11="","",'Exp_3 (All)'!AK11)</f>
        <v>40</v>
      </c>
      <c r="T11" s="29">
        <f>IF('Exp_3 (All)'!AM11="","",'Exp_3 (All)'!AM11)</f>
        <v>84</v>
      </c>
      <c r="U11" s="21">
        <f>IF('Exp_3 (All)'!AO11="","",'Exp_3 (All)'!AO11)</f>
        <v>80</v>
      </c>
      <c r="V11" s="29">
        <f>IF('Exp_3 (All)'!AQ11="","",'Exp_3 (All)'!AQ11)</f>
        <v>50</v>
      </c>
      <c r="W11" s="21">
        <f>IF('Exp_3 (All)'!AS11="","",'Exp_3 (All)'!AS11)</f>
        <v>40</v>
      </c>
      <c r="X11" s="29">
        <f>IF('Exp_3 (All)'!AU11="","",'Exp_3 (All)'!AU11)</f>
        <v>46</v>
      </c>
      <c r="Y11" s="50">
        <f t="shared" si="0"/>
        <v>59.434782608695649</v>
      </c>
      <c r="Z11" s="50">
        <f t="shared" si="1"/>
        <v>25.503700421269567</v>
      </c>
      <c r="AA11" s="79">
        <f t="shared" si="2"/>
        <v>11.028627085512957</v>
      </c>
      <c r="AB11" s="79">
        <f t="shared" si="3"/>
        <v>48.40615552318269</v>
      </c>
      <c r="AC11" s="79">
        <f t="shared" si="4"/>
        <v>70.463409694208607</v>
      </c>
      <c r="AD11" s="169">
        <f t="shared" si="5"/>
        <v>20.543556710786913</v>
      </c>
      <c r="AE11" s="226"/>
      <c r="AF11" s="155"/>
    </row>
    <row r="12" spans="1:43" x14ac:dyDescent="0.2">
      <c r="A12" s="7" t="str">
        <f>'Exp_3 (All)'!A12</f>
        <v>ParkJoy_8_PckErr1</v>
      </c>
      <c r="B12" s="29">
        <f>IF('Exp_3 (All)'!C12="","",'Exp_3 (All)'!C12)</f>
        <v>10</v>
      </c>
      <c r="C12" s="22">
        <f>IF('Exp_3 (All)'!E12="","",'Exp_3 (All)'!E12)</f>
        <v>71</v>
      </c>
      <c r="D12" s="29">
        <f>IF('Exp_3 (All)'!G12="","",'Exp_3 (All)'!G12)</f>
        <v>50</v>
      </c>
      <c r="E12" s="22">
        <f>IF('Exp_3 (All)'!I12="","",'Exp_3 (All)'!I12)</f>
        <v>27</v>
      </c>
      <c r="F12" s="29">
        <f>IF('Exp_3 (All)'!K12="","",'Exp_3 (All)'!K12)</f>
        <v>45</v>
      </c>
      <c r="G12" s="21">
        <f>IF('Exp_3 (All)'!M12="","",'Exp_3 (All)'!M12)</f>
        <v>60</v>
      </c>
      <c r="H12" s="29">
        <f>IF('Exp_3 (All)'!O12="","",'Exp_3 (All)'!O12)</f>
        <v>50</v>
      </c>
      <c r="I12" s="21">
        <f>IF('Exp_3 (All)'!Q12="","",'Exp_3 (All)'!Q12)</f>
        <v>57</v>
      </c>
      <c r="J12" s="29">
        <f>IF('Exp_3 (All)'!S12="","",'Exp_3 (All)'!S12)</f>
        <v>81</v>
      </c>
      <c r="K12" s="21">
        <f>IF('Exp_3 (All)'!U12="","",'Exp_3 (All)'!U12)</f>
        <v>30</v>
      </c>
      <c r="L12" s="29">
        <f>IF('Exp_3 (All)'!W12="","",'Exp_3 (All)'!W12)</f>
        <v>28</v>
      </c>
      <c r="M12" s="21">
        <f>IF('Exp_3 (All)'!Y12="","",'Exp_3 (All)'!Y12)</f>
        <v>20</v>
      </c>
      <c r="N12" s="29">
        <f>IF('Exp_3 (All)'!AA12="","",'Exp_3 (All)'!AA12)</f>
        <v>43</v>
      </c>
      <c r="O12" s="21">
        <f>IF('Exp_3 (All)'!AC12="","",'Exp_3 (All)'!AC12)</f>
        <v>31</v>
      </c>
      <c r="P12" s="29">
        <f>IF('Exp_3 (All)'!AE12="","",'Exp_3 (All)'!AE12)</f>
        <v>47</v>
      </c>
      <c r="Q12" s="21">
        <f>IF('Exp_3 (All)'!AG12="","",'Exp_3 (All)'!AG12)</f>
        <v>55</v>
      </c>
      <c r="R12" s="29">
        <f>IF('Exp_3 (All)'!AI12="","",'Exp_3 (All)'!AI12)</f>
        <v>41</v>
      </c>
      <c r="S12" s="21">
        <f>IF('Exp_3 (All)'!AK12="","",'Exp_3 (All)'!AK12)</f>
        <v>30</v>
      </c>
      <c r="T12" s="29">
        <f>IF('Exp_3 (All)'!AM12="","",'Exp_3 (All)'!AM12)</f>
        <v>66</v>
      </c>
      <c r="U12" s="21">
        <f>IF('Exp_3 (All)'!AO12="","",'Exp_3 (All)'!AO12)</f>
        <v>63</v>
      </c>
      <c r="V12" s="29">
        <f>IF('Exp_3 (All)'!AQ12="","",'Exp_3 (All)'!AQ12)</f>
        <v>49</v>
      </c>
      <c r="W12" s="21">
        <f>IF('Exp_3 (All)'!AS12="","",'Exp_3 (All)'!AS12)</f>
        <v>30</v>
      </c>
      <c r="X12" s="29">
        <f>IF('Exp_3 (All)'!AU12="","",'Exp_3 (All)'!AU12)</f>
        <v>42</v>
      </c>
      <c r="Y12" s="50">
        <f t="shared" si="0"/>
        <v>44.608695652173914</v>
      </c>
      <c r="Z12" s="50">
        <f t="shared" si="1"/>
        <v>17.366998825972896</v>
      </c>
      <c r="AA12" s="79">
        <f t="shared" si="2"/>
        <v>7.5100534621423325</v>
      </c>
      <c r="AB12" s="79">
        <f t="shared" si="3"/>
        <v>37.098642190031583</v>
      </c>
      <c r="AC12" s="79">
        <f t="shared" si="4"/>
        <v>52.118749114316245</v>
      </c>
      <c r="AD12" s="169">
        <f t="shared" si="5"/>
        <v>20.543556710786913</v>
      </c>
      <c r="AE12" s="226"/>
      <c r="AF12" s="155"/>
    </row>
    <row r="13" spans="1:43" x14ac:dyDescent="0.2">
      <c r="A13" s="7" t="str">
        <f>'Exp_3 (All)'!A13</f>
        <v>ParkJoy_8_PckErr3</v>
      </c>
      <c r="B13" s="29">
        <f>IF('Exp_3 (All)'!C13="","",'Exp_3 (All)'!C13)</f>
        <v>19</v>
      </c>
      <c r="C13" s="22">
        <f>IF('Exp_3 (All)'!E13="","",'Exp_3 (All)'!E13)</f>
        <v>80</v>
      </c>
      <c r="D13" s="29">
        <f>IF('Exp_3 (All)'!G13="","",'Exp_3 (All)'!G13)</f>
        <v>42</v>
      </c>
      <c r="E13" s="22">
        <f>IF('Exp_3 (All)'!I13="","",'Exp_3 (All)'!I13)</f>
        <v>59</v>
      </c>
      <c r="F13" s="29">
        <f>IF('Exp_3 (All)'!K13="","",'Exp_3 (All)'!K13)</f>
        <v>90</v>
      </c>
      <c r="G13" s="21">
        <f>IF('Exp_3 (All)'!M13="","",'Exp_3 (All)'!M13)</f>
        <v>89</v>
      </c>
      <c r="H13" s="29">
        <f>IF('Exp_3 (All)'!O13="","",'Exp_3 (All)'!O13)</f>
        <v>49</v>
      </c>
      <c r="I13" s="21">
        <f>IF('Exp_3 (All)'!Q13="","",'Exp_3 (All)'!Q13)</f>
        <v>39</v>
      </c>
      <c r="J13" s="29">
        <f>IF('Exp_3 (All)'!S13="","",'Exp_3 (All)'!S13)</f>
        <v>79</v>
      </c>
      <c r="K13" s="21">
        <f>IF('Exp_3 (All)'!U13="","",'Exp_3 (All)'!U13)</f>
        <v>50</v>
      </c>
      <c r="L13" s="29">
        <f>IF('Exp_3 (All)'!W13="","",'Exp_3 (All)'!W13)</f>
        <v>80</v>
      </c>
      <c r="M13" s="21">
        <f>IF('Exp_3 (All)'!Y13="","",'Exp_3 (All)'!Y13)</f>
        <v>49</v>
      </c>
      <c r="N13" s="29">
        <f>IF('Exp_3 (All)'!AA13="","",'Exp_3 (All)'!AA13)</f>
        <v>62</v>
      </c>
      <c r="O13" s="21">
        <f>IF('Exp_3 (All)'!AC13="","",'Exp_3 (All)'!AC13)</f>
        <v>31</v>
      </c>
      <c r="P13" s="29">
        <f>IF('Exp_3 (All)'!AE13="","",'Exp_3 (All)'!AE13)</f>
        <v>59</v>
      </c>
      <c r="Q13" s="21">
        <f>IF('Exp_3 (All)'!AG13="","",'Exp_3 (All)'!AG13)</f>
        <v>55</v>
      </c>
      <c r="R13" s="29">
        <f>IF('Exp_3 (All)'!AI13="","",'Exp_3 (All)'!AI13)</f>
        <v>72</v>
      </c>
      <c r="S13" s="21">
        <f>IF('Exp_3 (All)'!AK13="","",'Exp_3 (All)'!AK13)</f>
        <v>30</v>
      </c>
      <c r="T13" s="29">
        <f>IF('Exp_3 (All)'!AM13="","",'Exp_3 (All)'!AM13)</f>
        <v>66</v>
      </c>
      <c r="U13" s="21">
        <f>IF('Exp_3 (All)'!AO13="","",'Exp_3 (All)'!AO13)</f>
        <v>76</v>
      </c>
      <c r="V13" s="29">
        <f>IF('Exp_3 (All)'!AQ13="","",'Exp_3 (All)'!AQ13)</f>
        <v>58</v>
      </c>
      <c r="W13" s="21">
        <f>IF('Exp_3 (All)'!AS13="","",'Exp_3 (All)'!AS13)</f>
        <v>40</v>
      </c>
      <c r="X13" s="29">
        <f>IF('Exp_3 (All)'!AU13="","",'Exp_3 (All)'!AU13)</f>
        <v>43</v>
      </c>
      <c r="Y13" s="50">
        <f t="shared" si="0"/>
        <v>57.260869565217391</v>
      </c>
      <c r="Z13" s="50">
        <f t="shared" si="1"/>
        <v>19.561598259912536</v>
      </c>
      <c r="AA13" s="79">
        <f t="shared" si="2"/>
        <v>8.4590694229325933</v>
      </c>
      <c r="AB13" s="79">
        <f t="shared" si="3"/>
        <v>48.801800142284797</v>
      </c>
      <c r="AC13" s="79">
        <f t="shared" si="4"/>
        <v>65.719938988149977</v>
      </c>
      <c r="AD13" s="169">
        <f t="shared" si="5"/>
        <v>20.543556710786913</v>
      </c>
      <c r="AE13" s="226"/>
      <c r="AF13" s="155"/>
    </row>
    <row r="14" spans="1:43" x14ac:dyDescent="0.2">
      <c r="A14" s="7" t="str">
        <f>'Exp_3 (All)'!A14</f>
        <v>ParkJoy_10_PckErr1</v>
      </c>
      <c r="B14" s="29">
        <f>IF('Exp_3 (All)'!C14="","",'Exp_3 (All)'!C14)</f>
        <v>29</v>
      </c>
      <c r="C14" s="22">
        <f>IF('Exp_3 (All)'!E14="","",'Exp_3 (All)'!E14)</f>
        <v>52</v>
      </c>
      <c r="D14" s="29">
        <f>IF('Exp_3 (All)'!G14="","",'Exp_3 (All)'!G14)</f>
        <v>16</v>
      </c>
      <c r="E14" s="22">
        <f>IF('Exp_3 (All)'!I14="","",'Exp_3 (All)'!I14)</f>
        <v>43</v>
      </c>
      <c r="F14" s="29">
        <f>IF('Exp_3 (All)'!K14="","",'Exp_3 (All)'!K14)</f>
        <v>69</v>
      </c>
      <c r="G14" s="21">
        <f>IF('Exp_3 (All)'!M14="","",'Exp_3 (All)'!M14)</f>
        <v>19</v>
      </c>
      <c r="H14" s="29">
        <f>IF('Exp_3 (All)'!O14="","",'Exp_3 (All)'!O14)</f>
        <v>60</v>
      </c>
      <c r="I14" s="21">
        <f>IF('Exp_3 (All)'!Q14="","",'Exp_3 (All)'!Q14)</f>
        <v>61</v>
      </c>
      <c r="J14" s="29">
        <f>IF('Exp_3 (All)'!S14="","",'Exp_3 (All)'!S14)</f>
        <v>66</v>
      </c>
      <c r="K14" s="21">
        <f>IF('Exp_3 (All)'!U14="","",'Exp_3 (All)'!U14)</f>
        <v>39</v>
      </c>
      <c r="L14" s="29">
        <f>IF('Exp_3 (All)'!W14="","",'Exp_3 (All)'!W14)</f>
        <v>61</v>
      </c>
      <c r="M14" s="21">
        <f>IF('Exp_3 (All)'!Y14="","",'Exp_3 (All)'!Y14)</f>
        <v>60</v>
      </c>
      <c r="N14" s="29">
        <f>IF('Exp_3 (All)'!AA14="","",'Exp_3 (All)'!AA14)</f>
        <v>74</v>
      </c>
      <c r="O14" s="21">
        <f>IF('Exp_3 (All)'!AC14="","",'Exp_3 (All)'!AC14)</f>
        <v>39</v>
      </c>
      <c r="P14" s="29">
        <f>IF('Exp_3 (All)'!AE14="","",'Exp_3 (All)'!AE14)</f>
        <v>72</v>
      </c>
      <c r="Q14" s="21">
        <f>IF('Exp_3 (All)'!AG14="","",'Exp_3 (All)'!AG14)</f>
        <v>69</v>
      </c>
      <c r="R14" s="29">
        <f>IF('Exp_3 (All)'!AI14="","",'Exp_3 (All)'!AI14)</f>
        <v>61</v>
      </c>
      <c r="S14" s="21">
        <f>IF('Exp_3 (All)'!AK14="","",'Exp_3 (All)'!AK14)</f>
        <v>30</v>
      </c>
      <c r="T14" s="29">
        <f>IF('Exp_3 (All)'!AM14="","",'Exp_3 (All)'!AM14)</f>
        <v>89</v>
      </c>
      <c r="U14" s="21">
        <f>IF('Exp_3 (All)'!AO14="","",'Exp_3 (All)'!AO14)</f>
        <v>85</v>
      </c>
      <c r="V14" s="29">
        <f>IF('Exp_3 (All)'!AQ14="","",'Exp_3 (All)'!AQ14)</f>
        <v>40</v>
      </c>
      <c r="W14" s="21">
        <f>IF('Exp_3 (All)'!AS14="","",'Exp_3 (All)'!AS14)</f>
        <v>40</v>
      </c>
      <c r="X14" s="29">
        <f>IF('Exp_3 (All)'!AU14="","",'Exp_3 (All)'!AU14)</f>
        <v>59</v>
      </c>
      <c r="Y14" s="50">
        <f t="shared" si="0"/>
        <v>53.608695652173914</v>
      </c>
      <c r="Z14" s="50">
        <f t="shared" si="1"/>
        <v>19.750118826880243</v>
      </c>
      <c r="AA14" s="79">
        <f t="shared" si="2"/>
        <v>8.5405918293557157</v>
      </c>
      <c r="AB14" s="79">
        <f t="shared" si="3"/>
        <v>45.068103822818202</v>
      </c>
      <c r="AC14" s="79">
        <f t="shared" si="4"/>
        <v>62.149287481529626</v>
      </c>
      <c r="AD14" s="169">
        <f t="shared" si="5"/>
        <v>20.543556710786913</v>
      </c>
    </row>
    <row r="15" spans="1:43" x14ac:dyDescent="0.2">
      <c r="A15" s="7" t="str">
        <f>'Exp_3 (All)'!A15</f>
        <v>ParkJoy_10_PckErr3</v>
      </c>
      <c r="B15" s="29">
        <f>IF('Exp_3 (All)'!C15="","",'Exp_3 (All)'!C15)</f>
        <v>50</v>
      </c>
      <c r="C15" s="22">
        <f>IF('Exp_3 (All)'!E15="","",'Exp_3 (All)'!E15)</f>
        <v>79</v>
      </c>
      <c r="D15" s="29">
        <f>IF('Exp_3 (All)'!G15="","",'Exp_3 (All)'!G15)</f>
        <v>57</v>
      </c>
      <c r="E15" s="22">
        <f>IF('Exp_3 (All)'!I15="","",'Exp_3 (All)'!I15)</f>
        <v>79</v>
      </c>
      <c r="F15" s="29">
        <f>IF('Exp_3 (All)'!K15="","",'Exp_3 (All)'!K15)</f>
        <v>70</v>
      </c>
      <c r="G15" s="21">
        <f>IF('Exp_3 (All)'!M15="","",'Exp_3 (All)'!M15)</f>
        <v>100</v>
      </c>
      <c r="H15" s="29">
        <f>IF('Exp_3 (All)'!O15="","",'Exp_3 (All)'!O15)</f>
        <v>39</v>
      </c>
      <c r="I15" s="21">
        <f>IF('Exp_3 (All)'!Q15="","",'Exp_3 (All)'!Q15)</f>
        <v>75</v>
      </c>
      <c r="J15" s="29">
        <f>IF('Exp_3 (All)'!S15="","",'Exp_3 (All)'!S15)</f>
        <v>90</v>
      </c>
      <c r="K15" s="21">
        <f>IF('Exp_3 (All)'!U15="","",'Exp_3 (All)'!U15)</f>
        <v>71</v>
      </c>
      <c r="L15" s="29">
        <f>IF('Exp_3 (All)'!W15="","",'Exp_3 (All)'!W15)</f>
        <v>38</v>
      </c>
      <c r="M15" s="21">
        <f>IF('Exp_3 (All)'!Y15="","",'Exp_3 (All)'!Y15)</f>
        <v>60</v>
      </c>
      <c r="N15" s="29">
        <f>IF('Exp_3 (All)'!AA15="","",'Exp_3 (All)'!AA15)</f>
        <v>56</v>
      </c>
      <c r="O15" s="21">
        <f>IF('Exp_3 (All)'!AC15="","",'Exp_3 (All)'!AC15)</f>
        <v>30</v>
      </c>
      <c r="P15" s="29">
        <f>IF('Exp_3 (All)'!AE15="","",'Exp_3 (All)'!AE15)</f>
        <v>58</v>
      </c>
      <c r="Q15" s="21">
        <f>IF('Exp_3 (All)'!AG15="","",'Exp_3 (All)'!AG15)</f>
        <v>70</v>
      </c>
      <c r="R15" s="29">
        <f>IF('Exp_3 (All)'!AI15="","",'Exp_3 (All)'!AI15)</f>
        <v>50</v>
      </c>
      <c r="S15" s="21">
        <f>IF('Exp_3 (All)'!AK15="","",'Exp_3 (All)'!AK15)</f>
        <v>39</v>
      </c>
      <c r="T15" s="29">
        <f>IF('Exp_3 (All)'!AM15="","",'Exp_3 (All)'!AM15)</f>
        <v>89</v>
      </c>
      <c r="U15" s="21">
        <f>IF('Exp_3 (All)'!AO15="","",'Exp_3 (All)'!AO15)</f>
        <v>82</v>
      </c>
      <c r="V15" s="29">
        <f>IF('Exp_3 (All)'!AQ15="","",'Exp_3 (All)'!AQ15)</f>
        <v>60</v>
      </c>
      <c r="W15" s="21">
        <f>IF('Exp_3 (All)'!AS15="","",'Exp_3 (All)'!AS15)</f>
        <v>50</v>
      </c>
      <c r="X15" s="29">
        <f>IF('Exp_3 (All)'!AU15="","",'Exp_3 (All)'!AU15)</f>
        <v>65</v>
      </c>
      <c r="Y15" s="50">
        <f t="shared" si="0"/>
        <v>63.347826086956523</v>
      </c>
      <c r="Z15" s="50">
        <f t="shared" si="1"/>
        <v>18.408517533646251</v>
      </c>
      <c r="AA15" s="79">
        <f t="shared" si="2"/>
        <v>7.9604399252743763</v>
      </c>
      <c r="AB15" s="79">
        <f t="shared" si="3"/>
        <v>55.387386161682144</v>
      </c>
      <c r="AC15" s="79">
        <f t="shared" si="4"/>
        <v>71.308266012230902</v>
      </c>
      <c r="AD15" s="169">
        <f t="shared" si="5"/>
        <v>20.543556710786913</v>
      </c>
    </row>
    <row r="16" spans="1:43" x14ac:dyDescent="0.2">
      <c r="A16" s="7" t="str">
        <f>'Exp_3 (All)'!A16</f>
        <v>ParkJoy_11_PckErr1</v>
      </c>
      <c r="B16" s="29">
        <f>IF('Exp_3 (All)'!C16="","",'Exp_3 (All)'!C16)</f>
        <v>40</v>
      </c>
      <c r="C16" s="22">
        <f>IF('Exp_3 (All)'!E16="","",'Exp_3 (All)'!E16)</f>
        <v>70</v>
      </c>
      <c r="D16" s="29">
        <f>IF('Exp_3 (All)'!G16="","",'Exp_3 (All)'!G16)</f>
        <v>54</v>
      </c>
      <c r="E16" s="22">
        <f>IF('Exp_3 (All)'!I16="","",'Exp_3 (All)'!I16)</f>
        <v>69</v>
      </c>
      <c r="F16" s="29">
        <f>IF('Exp_3 (All)'!K16="","",'Exp_3 (All)'!K16)</f>
        <v>95</v>
      </c>
      <c r="G16" s="21">
        <f>IF('Exp_3 (All)'!M16="","",'Exp_3 (All)'!M16)</f>
        <v>80</v>
      </c>
      <c r="H16" s="29">
        <f>IF('Exp_3 (All)'!O16="","",'Exp_3 (All)'!O16)</f>
        <v>40</v>
      </c>
      <c r="I16" s="21">
        <f>IF('Exp_3 (All)'!Q16="","",'Exp_3 (All)'!Q16)</f>
        <v>86</v>
      </c>
      <c r="J16" s="29">
        <f>IF('Exp_3 (All)'!S16="","",'Exp_3 (All)'!S16)</f>
        <v>82</v>
      </c>
      <c r="K16" s="21">
        <f>IF('Exp_3 (All)'!U16="","",'Exp_3 (All)'!U16)</f>
        <v>100</v>
      </c>
      <c r="L16" s="29">
        <f>IF('Exp_3 (All)'!W16="","",'Exp_3 (All)'!W16)</f>
        <v>70</v>
      </c>
      <c r="M16" s="21">
        <f>IF('Exp_3 (All)'!Y16="","",'Exp_3 (All)'!Y16)</f>
        <v>90</v>
      </c>
      <c r="N16" s="29">
        <f>IF('Exp_3 (All)'!AA16="","",'Exp_3 (All)'!AA16)</f>
        <v>63</v>
      </c>
      <c r="O16" s="21">
        <f>IF('Exp_3 (All)'!AC16="","",'Exp_3 (All)'!AC16)</f>
        <v>49</v>
      </c>
      <c r="P16" s="29">
        <f>IF('Exp_3 (All)'!AE16="","",'Exp_3 (All)'!AE16)</f>
        <v>77</v>
      </c>
      <c r="Q16" s="21">
        <f>IF('Exp_3 (All)'!AG16="","",'Exp_3 (All)'!AG16)</f>
        <v>70</v>
      </c>
      <c r="R16" s="29">
        <f>IF('Exp_3 (All)'!AI16="","",'Exp_3 (All)'!AI16)</f>
        <v>79</v>
      </c>
      <c r="S16" s="21">
        <f>IF('Exp_3 (All)'!AK16="","",'Exp_3 (All)'!AK16)</f>
        <v>59</v>
      </c>
      <c r="T16" s="29">
        <f>IF('Exp_3 (All)'!AM16="","",'Exp_3 (All)'!AM16)</f>
        <v>92</v>
      </c>
      <c r="U16" s="21">
        <f>IF('Exp_3 (All)'!AO16="","",'Exp_3 (All)'!AO16)</f>
        <v>90</v>
      </c>
      <c r="V16" s="29">
        <f>IF('Exp_3 (All)'!AQ16="","",'Exp_3 (All)'!AQ16)</f>
        <v>40</v>
      </c>
      <c r="W16" s="21">
        <f>IF('Exp_3 (All)'!AS16="","",'Exp_3 (All)'!AS16)</f>
        <v>70</v>
      </c>
      <c r="X16" s="29">
        <f>IF('Exp_3 (All)'!AU16="","",'Exp_3 (All)'!AU16)</f>
        <v>85</v>
      </c>
      <c r="Y16" s="50">
        <f t="shared" si="0"/>
        <v>71.739130434782609</v>
      </c>
      <c r="Z16" s="50">
        <f t="shared" si="1"/>
        <v>18.043425877346685</v>
      </c>
      <c r="AA16" s="79">
        <f t="shared" si="2"/>
        <v>7.8025624540505465</v>
      </c>
      <c r="AB16" s="79">
        <f t="shared" si="3"/>
        <v>63.936567980732065</v>
      </c>
      <c r="AC16" s="79">
        <f t="shared" si="4"/>
        <v>79.541692888833154</v>
      </c>
      <c r="AD16" s="169">
        <f t="shared" si="5"/>
        <v>20.543556710786913</v>
      </c>
    </row>
    <row r="17" spans="1:32" x14ac:dyDescent="0.2">
      <c r="A17" s="7" t="str">
        <f>'Exp_3 (All)'!A17</f>
        <v>ParkJoy_11_PckErr3</v>
      </c>
      <c r="B17" s="29">
        <f>IF('Exp_3 (All)'!C17="","",'Exp_3 (All)'!C17)</f>
        <v>60</v>
      </c>
      <c r="C17" s="22">
        <f>IF('Exp_3 (All)'!E17="","",'Exp_3 (All)'!E17)</f>
        <v>80</v>
      </c>
      <c r="D17" s="29">
        <f>IF('Exp_3 (All)'!G17="","",'Exp_3 (All)'!G17)</f>
        <v>61</v>
      </c>
      <c r="E17" s="22">
        <f>IF('Exp_3 (All)'!I17="","",'Exp_3 (All)'!I17)</f>
        <v>100</v>
      </c>
      <c r="F17" s="29">
        <f>IF('Exp_3 (All)'!K17="","",'Exp_3 (All)'!K17)</f>
        <v>100</v>
      </c>
      <c r="G17" s="21">
        <f>IF('Exp_3 (All)'!M17="","",'Exp_3 (All)'!M17)</f>
        <v>100</v>
      </c>
      <c r="H17" s="29">
        <f>IF('Exp_3 (All)'!O17="","",'Exp_3 (All)'!O17)</f>
        <v>90</v>
      </c>
      <c r="I17" s="21">
        <f>IF('Exp_3 (All)'!Q17="","",'Exp_3 (All)'!Q17)</f>
        <v>84</v>
      </c>
      <c r="J17" s="29">
        <f>IF('Exp_3 (All)'!S17="","",'Exp_3 (All)'!S17)</f>
        <v>100</v>
      </c>
      <c r="K17" s="21">
        <f>IF('Exp_3 (All)'!U17="","",'Exp_3 (All)'!U17)</f>
        <v>79</v>
      </c>
      <c r="L17" s="29">
        <f>IF('Exp_3 (All)'!W17="","",'Exp_3 (All)'!W17)</f>
        <v>76</v>
      </c>
      <c r="M17" s="21">
        <f>IF('Exp_3 (All)'!Y17="","",'Exp_3 (All)'!Y17)</f>
        <v>80</v>
      </c>
      <c r="N17" s="29">
        <f>IF('Exp_3 (All)'!AA17="","",'Exp_3 (All)'!AA17)</f>
        <v>80</v>
      </c>
      <c r="O17" s="21">
        <f>IF('Exp_3 (All)'!AC17="","",'Exp_3 (All)'!AC17)</f>
        <v>60</v>
      </c>
      <c r="P17" s="29">
        <f>IF('Exp_3 (All)'!AE17="","",'Exp_3 (All)'!AE17)</f>
        <v>71</v>
      </c>
      <c r="Q17" s="21">
        <f>IF('Exp_3 (All)'!AG17="","",'Exp_3 (All)'!AG17)</f>
        <v>82</v>
      </c>
      <c r="R17" s="29">
        <f>IF('Exp_3 (All)'!AI17="","",'Exp_3 (All)'!AI17)</f>
        <v>96</v>
      </c>
      <c r="S17" s="21">
        <f>IF('Exp_3 (All)'!AK17="","",'Exp_3 (All)'!AK17)</f>
        <v>70</v>
      </c>
      <c r="T17" s="29">
        <f>IF('Exp_3 (All)'!AM17="","",'Exp_3 (All)'!AM17)</f>
        <v>89</v>
      </c>
      <c r="U17" s="21">
        <f>IF('Exp_3 (All)'!AO17="","",'Exp_3 (All)'!AO17)</f>
        <v>80</v>
      </c>
      <c r="V17" s="29">
        <f>IF('Exp_3 (All)'!AQ17="","",'Exp_3 (All)'!AQ17)</f>
        <v>49</v>
      </c>
      <c r="W17" s="21">
        <f>IF('Exp_3 (All)'!AS17="","",'Exp_3 (All)'!AS17)</f>
        <v>90</v>
      </c>
      <c r="X17" s="29">
        <f>IF('Exp_3 (All)'!AU17="","",'Exp_3 (All)'!AU17)</f>
        <v>57</v>
      </c>
      <c r="Y17" s="50">
        <f t="shared" si="0"/>
        <v>79.739130434782609</v>
      </c>
      <c r="Z17" s="50">
        <f t="shared" si="1"/>
        <v>15.08225143340329</v>
      </c>
      <c r="AA17" s="79">
        <f t="shared" si="2"/>
        <v>6.5220546007600859</v>
      </c>
      <c r="AB17" s="79">
        <f t="shared" si="3"/>
        <v>73.217075834022523</v>
      </c>
      <c r="AC17" s="79">
        <f t="shared" si="4"/>
        <v>86.261185035542695</v>
      </c>
      <c r="AD17" s="169">
        <f t="shared" si="5"/>
        <v>20.543556710786913</v>
      </c>
    </row>
    <row r="18" spans="1:32" x14ac:dyDescent="0.2">
      <c r="A18" s="7" t="str">
        <f>'Exp_3 (All)'!A18</f>
        <v>ParkJoy_12_PckErr1</v>
      </c>
      <c r="B18" s="29">
        <f>IF('Exp_3 (All)'!C18="","",'Exp_3 (All)'!C18)</f>
        <v>20</v>
      </c>
      <c r="C18" s="22">
        <f>IF('Exp_3 (All)'!E18="","",'Exp_3 (All)'!E18)</f>
        <v>65</v>
      </c>
      <c r="D18" s="29">
        <f>IF('Exp_3 (All)'!G18="","",'Exp_3 (All)'!G18)</f>
        <v>27</v>
      </c>
      <c r="E18" s="22">
        <f>IF('Exp_3 (All)'!I18="","",'Exp_3 (All)'!I18)</f>
        <v>50</v>
      </c>
      <c r="F18" s="29">
        <f>IF('Exp_3 (All)'!K18="","",'Exp_3 (All)'!K18)</f>
        <v>65</v>
      </c>
      <c r="G18" s="21">
        <f>IF('Exp_3 (All)'!M18="","",'Exp_3 (All)'!M18)</f>
        <v>60</v>
      </c>
      <c r="H18" s="29">
        <f>IF('Exp_3 (All)'!O18="","",'Exp_3 (All)'!O18)</f>
        <v>71</v>
      </c>
      <c r="I18" s="21">
        <f>IF('Exp_3 (All)'!Q18="","",'Exp_3 (All)'!Q18)</f>
        <v>50</v>
      </c>
      <c r="J18" s="29">
        <f>IF('Exp_3 (All)'!S18="","",'Exp_3 (All)'!S18)</f>
        <v>100</v>
      </c>
      <c r="K18" s="21">
        <f>IF('Exp_3 (All)'!U18="","",'Exp_3 (All)'!U18)</f>
        <v>59</v>
      </c>
      <c r="L18" s="29">
        <f>IF('Exp_3 (All)'!W18="","",'Exp_3 (All)'!W18)</f>
        <v>70</v>
      </c>
      <c r="M18" s="21">
        <f>IF('Exp_3 (All)'!Y18="","",'Exp_3 (All)'!Y18)</f>
        <v>39</v>
      </c>
      <c r="N18" s="29">
        <f>IF('Exp_3 (All)'!AA18="","",'Exp_3 (All)'!AA18)</f>
        <v>61</v>
      </c>
      <c r="O18" s="21">
        <f>IF('Exp_3 (All)'!AC18="","",'Exp_3 (All)'!AC18)</f>
        <v>39</v>
      </c>
      <c r="P18" s="29">
        <f>IF('Exp_3 (All)'!AE18="","",'Exp_3 (All)'!AE18)</f>
        <v>55</v>
      </c>
      <c r="Q18" s="21">
        <f>IF('Exp_3 (All)'!AG18="","",'Exp_3 (All)'!AG18)</f>
        <v>62</v>
      </c>
      <c r="R18" s="29">
        <f>IF('Exp_3 (All)'!AI18="","",'Exp_3 (All)'!AI18)</f>
        <v>70</v>
      </c>
      <c r="S18" s="21">
        <f>IF('Exp_3 (All)'!AK18="","",'Exp_3 (All)'!AK18)</f>
        <v>50</v>
      </c>
      <c r="T18" s="29">
        <f>IF('Exp_3 (All)'!AM18="","",'Exp_3 (All)'!AM18)</f>
        <v>90</v>
      </c>
      <c r="U18" s="21">
        <f>IF('Exp_3 (All)'!AO18="","",'Exp_3 (All)'!AO18)</f>
        <v>70</v>
      </c>
      <c r="V18" s="29">
        <f>IF('Exp_3 (All)'!AQ18="","",'Exp_3 (All)'!AQ18)</f>
        <v>69</v>
      </c>
      <c r="W18" s="21">
        <f>IF('Exp_3 (All)'!AS18="","",'Exp_3 (All)'!AS18)</f>
        <v>40</v>
      </c>
      <c r="X18" s="29">
        <f>IF('Exp_3 (All)'!AU18="","",'Exp_3 (All)'!AU18)</f>
        <v>40</v>
      </c>
      <c r="Y18" s="50">
        <f t="shared" si="0"/>
        <v>57.478260869565219</v>
      </c>
      <c r="Z18" s="50">
        <f t="shared" si="1"/>
        <v>18.595868468847375</v>
      </c>
      <c r="AA18" s="79">
        <f t="shared" si="2"/>
        <v>8.0414565449932986</v>
      </c>
      <c r="AB18" s="79">
        <f t="shared" si="3"/>
        <v>49.436804324571924</v>
      </c>
      <c r="AC18" s="79">
        <f t="shared" si="4"/>
        <v>65.519717414558514</v>
      </c>
      <c r="AD18" s="169">
        <f t="shared" si="5"/>
        <v>20.543556710786913</v>
      </c>
    </row>
    <row r="19" spans="1:32" x14ac:dyDescent="0.2">
      <c r="A19" s="7" t="str">
        <f>'Exp_3 (All)'!A19</f>
        <v>ParkJoy_12_PckErr3</v>
      </c>
      <c r="B19" s="29">
        <f>IF('Exp_3 (All)'!C19="","",'Exp_3 (All)'!C19)</f>
        <v>30</v>
      </c>
      <c r="C19" s="22">
        <f>IF('Exp_3 (All)'!E19="","",'Exp_3 (All)'!E19)</f>
        <v>83</v>
      </c>
      <c r="D19" s="29">
        <f>IF('Exp_3 (All)'!G19="","",'Exp_3 (All)'!G19)</f>
        <v>28</v>
      </c>
      <c r="E19" s="22">
        <f>IF('Exp_3 (All)'!I19="","",'Exp_3 (All)'!I19)</f>
        <v>60</v>
      </c>
      <c r="F19" s="29">
        <f>IF('Exp_3 (All)'!K19="","",'Exp_3 (All)'!K19)</f>
        <v>80</v>
      </c>
      <c r="G19" s="21">
        <f>IF('Exp_3 (All)'!M19="","",'Exp_3 (All)'!M19)</f>
        <v>90</v>
      </c>
      <c r="H19" s="29">
        <f>IF('Exp_3 (All)'!O19="","",'Exp_3 (All)'!O19)</f>
        <v>62</v>
      </c>
      <c r="I19" s="21">
        <f>IF('Exp_3 (All)'!Q19="","",'Exp_3 (All)'!Q19)</f>
        <v>79</v>
      </c>
      <c r="J19" s="29">
        <f>IF('Exp_3 (All)'!S19="","",'Exp_3 (All)'!S19)</f>
        <v>100</v>
      </c>
      <c r="K19" s="21">
        <f>IF('Exp_3 (All)'!U19="","",'Exp_3 (All)'!U19)</f>
        <v>79</v>
      </c>
      <c r="L19" s="29">
        <f>IF('Exp_3 (All)'!W19="","",'Exp_3 (All)'!W19)</f>
        <v>69</v>
      </c>
      <c r="M19" s="21">
        <f>IF('Exp_3 (All)'!Y19="","",'Exp_3 (All)'!Y19)</f>
        <v>59</v>
      </c>
      <c r="N19" s="29">
        <f>IF('Exp_3 (All)'!AA19="","",'Exp_3 (All)'!AA19)</f>
        <v>70</v>
      </c>
      <c r="O19" s="21">
        <f>IF('Exp_3 (All)'!AC19="","",'Exp_3 (All)'!AC19)</f>
        <v>39</v>
      </c>
      <c r="P19" s="29">
        <f>IF('Exp_3 (All)'!AE19="","",'Exp_3 (All)'!AE19)</f>
        <v>54</v>
      </c>
      <c r="Q19" s="21">
        <f>IF('Exp_3 (All)'!AG19="","",'Exp_3 (All)'!AG19)</f>
        <v>77</v>
      </c>
      <c r="R19" s="29">
        <f>IF('Exp_3 (All)'!AI19="","",'Exp_3 (All)'!AI19)</f>
        <v>70</v>
      </c>
      <c r="S19" s="21">
        <f>IF('Exp_3 (All)'!AK19="","",'Exp_3 (All)'!AK19)</f>
        <v>49</v>
      </c>
      <c r="T19" s="29">
        <f>IF('Exp_3 (All)'!AM19="","",'Exp_3 (All)'!AM19)</f>
        <v>80</v>
      </c>
      <c r="U19" s="21">
        <f>IF('Exp_3 (All)'!AO19="","",'Exp_3 (All)'!AO19)</f>
        <v>77</v>
      </c>
      <c r="V19" s="29">
        <f>IF('Exp_3 (All)'!AQ19="","",'Exp_3 (All)'!AQ19)</f>
        <v>60</v>
      </c>
      <c r="W19" s="21">
        <f>IF('Exp_3 (All)'!AS19="","",'Exp_3 (All)'!AS19)</f>
        <v>60</v>
      </c>
      <c r="X19" s="29">
        <f>IF('Exp_3 (All)'!AU19="","",'Exp_3 (All)'!AU19)</f>
        <v>80</v>
      </c>
      <c r="Y19" s="50">
        <f t="shared" si="0"/>
        <v>66.739130434782609</v>
      </c>
      <c r="Z19" s="50">
        <f t="shared" si="1"/>
        <v>18.206435903284174</v>
      </c>
      <c r="AA19" s="79">
        <f t="shared" si="2"/>
        <v>7.8730532752870221</v>
      </c>
      <c r="AB19" s="79">
        <f t="shared" si="3"/>
        <v>58.866077159495589</v>
      </c>
      <c r="AC19" s="79">
        <f t="shared" si="4"/>
        <v>74.61218371006963</v>
      </c>
      <c r="AD19" s="169">
        <f t="shared" si="5"/>
        <v>20.543556710786913</v>
      </c>
    </row>
    <row r="20" spans="1:32" x14ac:dyDescent="0.2">
      <c r="A20" s="7" t="str">
        <f>'Exp_3 (All)'!A20</f>
        <v>ParkJoy_14_PckErr1</v>
      </c>
      <c r="B20" s="29">
        <f>IF('Exp_3 (All)'!C20="","",'Exp_3 (All)'!C20)</f>
        <v>30</v>
      </c>
      <c r="C20" s="22">
        <f>IF('Exp_3 (All)'!E20="","",'Exp_3 (All)'!E20)</f>
        <v>78</v>
      </c>
      <c r="D20" s="29">
        <f>IF('Exp_3 (All)'!G20="","",'Exp_3 (All)'!G20)</f>
        <v>61</v>
      </c>
      <c r="E20" s="22">
        <f>IF('Exp_3 (All)'!I20="","",'Exp_3 (All)'!I20)</f>
        <v>78</v>
      </c>
      <c r="F20" s="29">
        <f>IF('Exp_3 (All)'!K20="","",'Exp_3 (All)'!K20)</f>
        <v>80</v>
      </c>
      <c r="G20" s="21">
        <f>IF('Exp_3 (All)'!M20="","",'Exp_3 (All)'!M20)</f>
        <v>100</v>
      </c>
      <c r="H20" s="29">
        <f>IF('Exp_3 (All)'!O20="","",'Exp_3 (All)'!O20)</f>
        <v>70</v>
      </c>
      <c r="I20" s="21">
        <f>IF('Exp_3 (All)'!Q20="","",'Exp_3 (All)'!Q20)</f>
        <v>52</v>
      </c>
      <c r="J20" s="29">
        <f>IF('Exp_3 (All)'!S20="","",'Exp_3 (All)'!S20)</f>
        <v>81</v>
      </c>
      <c r="K20" s="21">
        <f>IF('Exp_3 (All)'!U20="","",'Exp_3 (All)'!U20)</f>
        <v>79</v>
      </c>
      <c r="L20" s="29">
        <f>IF('Exp_3 (All)'!W20="","",'Exp_3 (All)'!W20)</f>
        <v>79</v>
      </c>
      <c r="M20" s="21">
        <f>IF('Exp_3 (All)'!Y20="","",'Exp_3 (All)'!Y20)</f>
        <v>100</v>
      </c>
      <c r="N20" s="29">
        <f>IF('Exp_3 (All)'!AA20="","",'Exp_3 (All)'!AA20)</f>
        <v>68</v>
      </c>
      <c r="O20" s="21">
        <f>IF('Exp_3 (All)'!AC20="","",'Exp_3 (All)'!AC20)</f>
        <v>61</v>
      </c>
      <c r="P20" s="29">
        <f>IF('Exp_3 (All)'!AE20="","",'Exp_3 (All)'!AE20)</f>
        <v>78</v>
      </c>
      <c r="Q20" s="21">
        <f>IF('Exp_3 (All)'!AG20="","",'Exp_3 (All)'!AG20)</f>
        <v>60</v>
      </c>
      <c r="R20" s="29">
        <f>IF('Exp_3 (All)'!AI20="","",'Exp_3 (All)'!AI20)</f>
        <v>70</v>
      </c>
      <c r="S20" s="21">
        <f>IF('Exp_3 (All)'!AK20="","",'Exp_3 (All)'!AK20)</f>
        <v>69</v>
      </c>
      <c r="T20" s="29">
        <f>IF('Exp_3 (All)'!AM20="","",'Exp_3 (All)'!AM20)</f>
        <v>89</v>
      </c>
      <c r="U20" s="21">
        <f>IF('Exp_3 (All)'!AO20="","",'Exp_3 (All)'!AO20)</f>
        <v>96</v>
      </c>
      <c r="V20" s="29">
        <f>IF('Exp_3 (All)'!AQ20="","",'Exp_3 (All)'!AQ20)</f>
        <v>90</v>
      </c>
      <c r="W20" s="21">
        <f>IF('Exp_3 (All)'!AS20="","",'Exp_3 (All)'!AS20)</f>
        <v>100</v>
      </c>
      <c r="X20" s="29">
        <f>IF('Exp_3 (All)'!AU20="","",'Exp_3 (All)'!AU20)</f>
        <v>78</v>
      </c>
      <c r="Y20" s="50">
        <f t="shared" si="0"/>
        <v>75.956521739130437</v>
      </c>
      <c r="Z20" s="50">
        <f t="shared" si="1"/>
        <v>16.720913037460733</v>
      </c>
      <c r="AA20" s="79">
        <f t="shared" si="2"/>
        <v>7.2306650161892989</v>
      </c>
      <c r="AB20" s="79">
        <f t="shared" si="3"/>
        <v>68.725856722941131</v>
      </c>
      <c r="AC20" s="79">
        <f t="shared" si="4"/>
        <v>83.187186755319743</v>
      </c>
      <c r="AD20" s="169">
        <f t="shared" si="5"/>
        <v>20.543556710786913</v>
      </c>
    </row>
    <row r="21" spans="1:32" x14ac:dyDescent="0.2">
      <c r="A21" s="7" t="str">
        <f>'Exp_3 (All)'!A21</f>
        <v>ParkJoy_14_PckErr3</v>
      </c>
      <c r="B21" s="29">
        <f>IF('Exp_3 (All)'!C21="","",'Exp_3 (All)'!C21)</f>
        <v>69</v>
      </c>
      <c r="C21" s="22">
        <f>IF('Exp_3 (All)'!E21="","",'Exp_3 (All)'!E21)</f>
        <v>96</v>
      </c>
      <c r="D21" s="29">
        <f>IF('Exp_3 (All)'!G21="","",'Exp_3 (All)'!G21)</f>
        <v>70</v>
      </c>
      <c r="E21" s="22">
        <f>IF('Exp_3 (All)'!I21="","",'Exp_3 (All)'!I21)</f>
        <v>78</v>
      </c>
      <c r="F21" s="29">
        <f>IF('Exp_3 (All)'!K21="","",'Exp_3 (All)'!K21)</f>
        <v>95</v>
      </c>
      <c r="G21" s="21">
        <f>IF('Exp_3 (All)'!M21="","",'Exp_3 (All)'!M21)</f>
        <v>100</v>
      </c>
      <c r="H21" s="29">
        <f>IF('Exp_3 (All)'!O21="","",'Exp_3 (All)'!O21)</f>
        <v>71</v>
      </c>
      <c r="I21" s="21">
        <f>IF('Exp_3 (All)'!Q21="","",'Exp_3 (All)'!Q21)</f>
        <v>81</v>
      </c>
      <c r="J21" s="29">
        <f>IF('Exp_3 (All)'!S21="","",'Exp_3 (All)'!S21)</f>
        <v>72</v>
      </c>
      <c r="K21" s="21">
        <f>IF('Exp_3 (All)'!U21="","",'Exp_3 (All)'!U21)</f>
        <v>91</v>
      </c>
      <c r="L21" s="29">
        <f>IF('Exp_3 (All)'!W21="","",'Exp_3 (All)'!W21)</f>
        <v>84</v>
      </c>
      <c r="M21" s="21">
        <f>IF('Exp_3 (All)'!Y21="","",'Exp_3 (All)'!Y21)</f>
        <v>70</v>
      </c>
      <c r="N21" s="29">
        <f>IF('Exp_3 (All)'!AA21="","",'Exp_3 (All)'!AA21)</f>
        <v>78</v>
      </c>
      <c r="O21" s="21">
        <f>IF('Exp_3 (All)'!AC21="","",'Exp_3 (All)'!AC21)</f>
        <v>60</v>
      </c>
      <c r="P21" s="29">
        <f>IF('Exp_3 (All)'!AE21="","",'Exp_3 (All)'!AE21)</f>
        <v>93</v>
      </c>
      <c r="Q21" s="21">
        <f>IF('Exp_3 (All)'!AG21="","",'Exp_3 (All)'!AG21)</f>
        <v>72</v>
      </c>
      <c r="R21" s="29">
        <f>IF('Exp_3 (All)'!AI21="","",'Exp_3 (All)'!AI21)</f>
        <v>86</v>
      </c>
      <c r="S21" s="21">
        <f>IF('Exp_3 (All)'!AK21="","",'Exp_3 (All)'!AK21)</f>
        <v>80</v>
      </c>
      <c r="T21" s="29">
        <f>IF('Exp_3 (All)'!AM21="","",'Exp_3 (All)'!AM21)</f>
        <v>93</v>
      </c>
      <c r="U21" s="21">
        <f>IF('Exp_3 (All)'!AO21="","",'Exp_3 (All)'!AO21)</f>
        <v>89</v>
      </c>
      <c r="V21" s="29">
        <f>IF('Exp_3 (All)'!AQ21="","",'Exp_3 (All)'!AQ21)</f>
        <v>69</v>
      </c>
      <c r="W21" s="21">
        <f>IF('Exp_3 (All)'!AS21="","",'Exp_3 (All)'!AS21)</f>
        <v>69</v>
      </c>
      <c r="X21" s="29">
        <f>IF('Exp_3 (All)'!AU21="","",'Exp_3 (All)'!AU21)</f>
        <v>95</v>
      </c>
      <c r="Y21" s="50">
        <f t="shared" si="0"/>
        <v>80.913043478260875</v>
      </c>
      <c r="Z21" s="50">
        <f t="shared" si="1"/>
        <v>11.401407582472423</v>
      </c>
      <c r="AA21" s="79">
        <f t="shared" si="2"/>
        <v>4.9303383587489913</v>
      </c>
      <c r="AB21" s="79">
        <f t="shared" si="3"/>
        <v>75.982705119511877</v>
      </c>
      <c r="AC21" s="79">
        <f t="shared" si="4"/>
        <v>85.843381837009872</v>
      </c>
      <c r="AD21" s="169">
        <f t="shared" si="5"/>
        <v>20.543556710786913</v>
      </c>
    </row>
    <row r="22" spans="1:32" x14ac:dyDescent="0.2">
      <c r="A22" s="7" t="str">
        <f>'Exp_3 (All)'!A22</f>
        <v>ParkJoy_15_PckErr1</v>
      </c>
      <c r="B22" s="29">
        <f>IF('Exp_3 (All)'!C22="","",'Exp_3 (All)'!C22)</f>
        <v>40</v>
      </c>
      <c r="C22" s="22">
        <f>IF('Exp_3 (All)'!E22="","",'Exp_3 (All)'!E22)</f>
        <v>87</v>
      </c>
      <c r="D22" s="29">
        <f>IF('Exp_3 (All)'!G22="","",'Exp_3 (All)'!G22)</f>
        <v>50</v>
      </c>
      <c r="E22" s="22">
        <f>IF('Exp_3 (All)'!I22="","",'Exp_3 (All)'!I22)</f>
        <v>89</v>
      </c>
      <c r="F22" s="29">
        <f>IF('Exp_3 (All)'!K22="","",'Exp_3 (All)'!K22)</f>
        <v>95</v>
      </c>
      <c r="G22" s="21">
        <f>IF('Exp_3 (All)'!M22="","",'Exp_3 (All)'!M22)</f>
        <v>79</v>
      </c>
      <c r="H22" s="29">
        <f>IF('Exp_3 (All)'!O22="","",'Exp_3 (All)'!O22)</f>
        <v>79</v>
      </c>
      <c r="I22" s="21">
        <f>IF('Exp_3 (All)'!Q22="","",'Exp_3 (All)'!Q22)</f>
        <v>81</v>
      </c>
      <c r="J22" s="29">
        <f>IF('Exp_3 (All)'!S22="","",'Exp_3 (All)'!S22)</f>
        <v>92</v>
      </c>
      <c r="K22" s="21">
        <f>IF('Exp_3 (All)'!U22="","",'Exp_3 (All)'!U22)</f>
        <v>89</v>
      </c>
      <c r="L22" s="29">
        <f>IF('Exp_3 (All)'!W22="","",'Exp_3 (All)'!W22)</f>
        <v>91</v>
      </c>
      <c r="M22" s="21">
        <f>IF('Exp_3 (All)'!Y22="","",'Exp_3 (All)'!Y22)</f>
        <v>100</v>
      </c>
      <c r="N22" s="29">
        <f>IF('Exp_3 (All)'!AA22="","",'Exp_3 (All)'!AA22)</f>
        <v>64</v>
      </c>
      <c r="O22" s="21">
        <f>IF('Exp_3 (All)'!AC22="","",'Exp_3 (All)'!AC22)</f>
        <v>79</v>
      </c>
      <c r="P22" s="29">
        <f>IF('Exp_3 (All)'!AE22="","",'Exp_3 (All)'!AE22)</f>
        <v>82</v>
      </c>
      <c r="Q22" s="21">
        <f>IF('Exp_3 (All)'!AG22="","",'Exp_3 (All)'!AG22)</f>
        <v>89</v>
      </c>
      <c r="R22" s="29">
        <f>IF('Exp_3 (All)'!AI22="","",'Exp_3 (All)'!AI22)</f>
        <v>92</v>
      </c>
      <c r="S22" s="21">
        <f>IF('Exp_3 (All)'!AK22="","",'Exp_3 (All)'!AK22)</f>
        <v>90</v>
      </c>
      <c r="T22" s="29">
        <f>IF('Exp_3 (All)'!AM22="","",'Exp_3 (All)'!AM22)</f>
        <v>98</v>
      </c>
      <c r="U22" s="21">
        <f>IF('Exp_3 (All)'!AO22="","",'Exp_3 (All)'!AO22)</f>
        <v>89</v>
      </c>
      <c r="V22" s="29">
        <f>IF('Exp_3 (All)'!AQ22="","",'Exp_3 (All)'!AQ22)</f>
        <v>100</v>
      </c>
      <c r="W22" s="21">
        <f>IF('Exp_3 (All)'!AS22="","",'Exp_3 (All)'!AS22)</f>
        <v>100</v>
      </c>
      <c r="X22" s="29">
        <f>IF('Exp_3 (All)'!AU22="","",'Exp_3 (All)'!AU22)</f>
        <v>84</v>
      </c>
      <c r="Y22" s="50">
        <f t="shared" si="0"/>
        <v>84.304347826086953</v>
      </c>
      <c r="Z22" s="50">
        <f t="shared" si="1"/>
        <v>15.052739957800158</v>
      </c>
      <c r="AA22" s="79">
        <f t="shared" si="2"/>
        <v>6.509292881723475</v>
      </c>
      <c r="AB22" s="79">
        <f t="shared" si="3"/>
        <v>77.795054944363471</v>
      </c>
      <c r="AC22" s="79">
        <f t="shared" si="4"/>
        <v>90.813640707810436</v>
      </c>
      <c r="AD22" s="169">
        <f t="shared" si="5"/>
        <v>20.543556710786913</v>
      </c>
    </row>
    <row r="23" spans="1:32" ht="12" thickBot="1" x14ac:dyDescent="0.25">
      <c r="A23" s="85" t="str">
        <f>'Exp_3 (All)'!A23</f>
        <v>ParkJoy_15_PckErr3</v>
      </c>
      <c r="B23" s="86">
        <f>IF('Exp_3 (All)'!C23="","",'Exp_3 (All)'!C23)</f>
        <v>40</v>
      </c>
      <c r="C23" s="87">
        <f>IF('Exp_3 (All)'!E23="","",'Exp_3 (All)'!E23)</f>
        <v>96</v>
      </c>
      <c r="D23" s="86">
        <f>IF('Exp_3 (All)'!G23="","",'Exp_3 (All)'!G23)</f>
        <v>69</v>
      </c>
      <c r="E23" s="87">
        <f>IF('Exp_3 (All)'!I23="","",'Exp_3 (All)'!I23)</f>
        <v>90</v>
      </c>
      <c r="F23" s="86">
        <f>IF('Exp_3 (All)'!K23="","",'Exp_3 (All)'!K23)</f>
        <v>100</v>
      </c>
      <c r="G23" s="88">
        <f>IF('Exp_3 (All)'!M23="","",'Exp_3 (All)'!M23)</f>
        <v>100</v>
      </c>
      <c r="H23" s="86">
        <f>IF('Exp_3 (All)'!O23="","",'Exp_3 (All)'!O23)</f>
        <v>70</v>
      </c>
      <c r="I23" s="88">
        <f>IF('Exp_3 (All)'!Q23="","",'Exp_3 (All)'!Q23)</f>
        <v>97</v>
      </c>
      <c r="J23" s="86">
        <f>IF('Exp_3 (All)'!S23="","",'Exp_3 (All)'!S23)</f>
        <v>100</v>
      </c>
      <c r="K23" s="88">
        <f>IF('Exp_3 (All)'!U23="","",'Exp_3 (All)'!U23)</f>
        <v>70</v>
      </c>
      <c r="L23" s="86">
        <f>IF('Exp_3 (All)'!W23="","",'Exp_3 (All)'!W23)</f>
        <v>99</v>
      </c>
      <c r="M23" s="88">
        <f>IF('Exp_3 (All)'!Y23="","",'Exp_3 (All)'!Y23)</f>
        <v>100</v>
      </c>
      <c r="N23" s="86">
        <f>IF('Exp_3 (All)'!AA23="","",'Exp_3 (All)'!AA23)</f>
        <v>69</v>
      </c>
      <c r="O23" s="88">
        <f>IF('Exp_3 (All)'!AC23="","",'Exp_3 (All)'!AC23)</f>
        <v>79</v>
      </c>
      <c r="P23" s="86">
        <f>IF('Exp_3 (All)'!AE23="","",'Exp_3 (All)'!AE23)</f>
        <v>96</v>
      </c>
      <c r="Q23" s="88">
        <f>IF('Exp_3 (All)'!AG23="","",'Exp_3 (All)'!AG23)</f>
        <v>79</v>
      </c>
      <c r="R23" s="86">
        <f>IF('Exp_3 (All)'!AI23="","",'Exp_3 (All)'!AI23)</f>
        <v>100</v>
      </c>
      <c r="S23" s="88">
        <f>IF('Exp_3 (All)'!AK23="","",'Exp_3 (All)'!AK23)</f>
        <v>80</v>
      </c>
      <c r="T23" s="86">
        <f>IF('Exp_3 (All)'!AM23="","",'Exp_3 (All)'!AM23)</f>
        <v>96</v>
      </c>
      <c r="U23" s="88">
        <f>IF('Exp_3 (All)'!AO23="","",'Exp_3 (All)'!AO23)</f>
        <v>100</v>
      </c>
      <c r="V23" s="86">
        <f>IF('Exp_3 (All)'!AQ23="","",'Exp_3 (All)'!AQ23)</f>
        <v>100</v>
      </c>
      <c r="W23" s="88">
        <f>IF('Exp_3 (All)'!AS23="","",'Exp_3 (All)'!AS23)</f>
        <v>100</v>
      </c>
      <c r="X23" s="86">
        <f>IF('Exp_3 (All)'!AU23="","",'Exp_3 (All)'!AU23)</f>
        <v>93</v>
      </c>
      <c r="Y23" s="110">
        <f t="shared" si="0"/>
        <v>87.956521739130437</v>
      </c>
      <c r="Z23" s="110">
        <f t="shared" si="1"/>
        <v>15.775349760910267</v>
      </c>
      <c r="AA23" s="111">
        <f t="shared" si="2"/>
        <v>6.8217727930774759</v>
      </c>
      <c r="AB23" s="89">
        <f t="shared" si="3"/>
        <v>81.134748946052966</v>
      </c>
      <c r="AC23" s="89">
        <f t="shared" si="4"/>
        <v>94.778294532207909</v>
      </c>
      <c r="AD23" s="169">
        <f t="shared" si="5"/>
        <v>20.543556710786913</v>
      </c>
    </row>
    <row r="24" spans="1:32" ht="12" thickTop="1" x14ac:dyDescent="0.2">
      <c r="A24" s="82" t="str">
        <f>'Exp_3 (All)'!A24</f>
        <v>IntoTree_0</v>
      </c>
      <c r="B24" s="83">
        <f>IF('Exp_3 (All)'!C24="","",'Exp_3 (All)'!C24)</f>
        <v>0</v>
      </c>
      <c r="C24" s="83">
        <f>IF('Exp_3 (All)'!E24="","",'Exp_3 (All)'!E24)</f>
        <v>8</v>
      </c>
      <c r="D24" s="83">
        <f>IF('Exp_3 (All)'!G24="","",'Exp_3 (All)'!G24)</f>
        <v>8</v>
      </c>
      <c r="E24" s="83">
        <f>IF('Exp_3 (All)'!I24="","",'Exp_3 (All)'!I24)</f>
        <v>0</v>
      </c>
      <c r="F24" s="83">
        <f>IF('Exp_3 (All)'!K24="","",'Exp_3 (All)'!K24)</f>
        <v>0</v>
      </c>
      <c r="G24" s="83">
        <f>IF('Exp_3 (All)'!M24="","",'Exp_3 (All)'!M24)</f>
        <v>0</v>
      </c>
      <c r="H24" s="83">
        <f>IF('Exp_3 (All)'!O24="","",'Exp_3 (All)'!O24)</f>
        <v>0</v>
      </c>
      <c r="I24" s="83">
        <f>IF('Exp_3 (All)'!Q24="","",'Exp_3 (All)'!Q24)</f>
        <v>0</v>
      </c>
      <c r="J24" s="83">
        <f>IF('Exp_3 (All)'!S24="","",'Exp_3 (All)'!S24)</f>
        <v>0</v>
      </c>
      <c r="K24" s="83">
        <f>IF('Exp_3 (All)'!U24="","",'Exp_3 (All)'!U24)</f>
        <v>0</v>
      </c>
      <c r="L24" s="83">
        <f>IF('Exp_3 (All)'!W24="","",'Exp_3 (All)'!W24)</f>
        <v>0</v>
      </c>
      <c r="M24" s="83">
        <f>IF('Exp_3 (All)'!Y24="","",'Exp_3 (All)'!Y24)</f>
        <v>0</v>
      </c>
      <c r="N24" s="83">
        <f>IF('Exp_3 (All)'!AA24="","",'Exp_3 (All)'!AA24)</f>
        <v>0</v>
      </c>
      <c r="O24" s="83">
        <f>IF('Exp_3 (All)'!AC24="","",'Exp_3 (All)'!AC24)</f>
        <v>0</v>
      </c>
      <c r="P24" s="83">
        <f>IF('Exp_3 (All)'!AE24="","",'Exp_3 (All)'!AE24)</f>
        <v>0</v>
      </c>
      <c r="Q24" s="83">
        <f>IF('Exp_3 (All)'!AG24="","",'Exp_3 (All)'!AG24)</f>
        <v>0</v>
      </c>
      <c r="R24" s="83">
        <f>IF('Exp_3 (All)'!AI24="","",'Exp_3 (All)'!AI24)</f>
        <v>0</v>
      </c>
      <c r="S24" s="83">
        <f>IF('Exp_3 (All)'!AK24="","",'Exp_3 (All)'!AK24)</f>
        <v>0</v>
      </c>
      <c r="T24" s="83">
        <f>IF('Exp_3 (All)'!AM24="","",'Exp_3 (All)'!AM24)</f>
        <v>0</v>
      </c>
      <c r="U24" s="83">
        <f>IF('Exp_3 (All)'!AO24="","",'Exp_3 (All)'!AO24)</f>
        <v>0</v>
      </c>
      <c r="V24" s="83">
        <f>IF('Exp_3 (All)'!AQ24="","",'Exp_3 (All)'!AQ24)</f>
        <v>0</v>
      </c>
      <c r="W24" s="83">
        <f>IF('Exp_3 (All)'!AS24="","",'Exp_3 (All)'!AS24)</f>
        <v>0</v>
      </c>
      <c r="X24" s="83">
        <f>IF('Exp_3 (All)'!AU24="","",'Exp_3 (All)'!AU24)</f>
        <v>0</v>
      </c>
      <c r="Y24" s="108">
        <f t="shared" si="0"/>
        <v>0.69565217391304346</v>
      </c>
      <c r="Z24" s="108">
        <f t="shared" si="1"/>
        <v>2.304832524160243</v>
      </c>
      <c r="AA24" s="109">
        <f t="shared" si="2"/>
        <v>0.99668432359430503</v>
      </c>
      <c r="AB24" s="84">
        <f t="shared" si="3"/>
        <v>-0.30103214968126157</v>
      </c>
      <c r="AC24" s="84">
        <f t="shared" si="4"/>
        <v>1.6923364975073485</v>
      </c>
      <c r="AD24" s="169">
        <f t="shared" si="5"/>
        <v>20.543556710786913</v>
      </c>
      <c r="AE24" s="90"/>
      <c r="AF24" s="90"/>
    </row>
    <row r="25" spans="1:32" x14ac:dyDescent="0.2">
      <c r="A25" s="7" t="str">
        <f>'Exp_3 (All)'!A25</f>
        <v>IntoTree_3</v>
      </c>
      <c r="B25" s="29">
        <f>IF('Exp_3 (All)'!C25="","",'Exp_3 (All)'!C25)</f>
        <v>10</v>
      </c>
      <c r="C25" s="22">
        <f>IF('Exp_3 (All)'!E25="","",'Exp_3 (All)'!E25)</f>
        <v>2</v>
      </c>
      <c r="D25" s="29">
        <f>IF('Exp_3 (All)'!G25="","",'Exp_3 (All)'!G25)</f>
        <v>5</v>
      </c>
      <c r="E25" s="22">
        <f>IF('Exp_3 (All)'!I25="","",'Exp_3 (All)'!I25)</f>
        <v>78</v>
      </c>
      <c r="F25" s="29">
        <f>IF('Exp_3 (All)'!K25="","",'Exp_3 (All)'!K25)</f>
        <v>60</v>
      </c>
      <c r="G25" s="21">
        <f>IF('Exp_3 (All)'!M25="","",'Exp_3 (All)'!M25)</f>
        <v>100</v>
      </c>
      <c r="H25" s="29">
        <f>IF('Exp_3 (All)'!O25="","",'Exp_3 (All)'!O25)</f>
        <v>14</v>
      </c>
      <c r="I25" s="21">
        <f>IF('Exp_3 (All)'!Q25="","",'Exp_3 (All)'!Q25)</f>
        <v>72</v>
      </c>
      <c r="J25" s="29">
        <f>IF('Exp_3 (All)'!S25="","",'Exp_3 (All)'!S25)</f>
        <v>70</v>
      </c>
      <c r="K25" s="21">
        <f>IF('Exp_3 (All)'!U25="","",'Exp_3 (All)'!U25)</f>
        <v>41</v>
      </c>
      <c r="L25" s="29">
        <f>IF('Exp_3 (All)'!W25="","",'Exp_3 (All)'!W25)</f>
        <v>30</v>
      </c>
      <c r="M25" s="21">
        <f>IF('Exp_3 (All)'!Y25="","",'Exp_3 (All)'!Y25)</f>
        <v>20</v>
      </c>
      <c r="N25" s="29">
        <f>IF('Exp_3 (All)'!AA25="","",'Exp_3 (All)'!AA25)</f>
        <v>46</v>
      </c>
      <c r="O25" s="21">
        <f>IF('Exp_3 (All)'!AC25="","",'Exp_3 (All)'!AC25)</f>
        <v>19</v>
      </c>
      <c r="P25" s="29">
        <f>IF('Exp_3 (All)'!AE25="","",'Exp_3 (All)'!AE25)</f>
        <v>8</v>
      </c>
      <c r="Q25" s="21">
        <f>IF('Exp_3 (All)'!AG25="","",'Exp_3 (All)'!AG25)</f>
        <v>54</v>
      </c>
      <c r="R25" s="29">
        <f>IF('Exp_3 (All)'!AI25="","",'Exp_3 (All)'!AI25)</f>
        <v>71</v>
      </c>
      <c r="S25" s="21">
        <f>IF('Exp_3 (All)'!AK25="","",'Exp_3 (All)'!AK25)</f>
        <v>0</v>
      </c>
      <c r="T25" s="29">
        <f>IF('Exp_3 (All)'!AM25="","",'Exp_3 (All)'!AM25)</f>
        <v>39</v>
      </c>
      <c r="U25" s="21">
        <f>IF('Exp_3 (All)'!AO25="","",'Exp_3 (All)'!AO25)</f>
        <v>79</v>
      </c>
      <c r="V25" s="29">
        <f>IF('Exp_3 (All)'!AQ25="","",'Exp_3 (All)'!AQ25)</f>
        <v>40</v>
      </c>
      <c r="W25" s="21">
        <f>IF('Exp_3 (All)'!AS25="","",'Exp_3 (All)'!AS25)</f>
        <v>50</v>
      </c>
      <c r="X25" s="29">
        <f>IF('Exp_3 (All)'!AU25="","",'Exp_3 (All)'!AU25)</f>
        <v>5</v>
      </c>
      <c r="Y25" s="50">
        <f t="shared" si="0"/>
        <v>39.695652173913047</v>
      </c>
      <c r="Z25" s="50">
        <f t="shared" si="1"/>
        <v>29.554933110163606</v>
      </c>
      <c r="AA25" s="79">
        <f t="shared" si="2"/>
        <v>12.780511471874021</v>
      </c>
      <c r="AB25" s="79">
        <f t="shared" si="3"/>
        <v>26.915140702039025</v>
      </c>
      <c r="AC25" s="79">
        <f t="shared" si="4"/>
        <v>52.476163645787068</v>
      </c>
      <c r="AD25" s="169">
        <f t="shared" si="5"/>
        <v>20.543556710786913</v>
      </c>
      <c r="AE25" s="226"/>
      <c r="AF25" s="155"/>
    </row>
    <row r="26" spans="1:32" x14ac:dyDescent="0.2">
      <c r="A26" s="7" t="str">
        <f>'Exp_3 (All)'!A26</f>
        <v>IntoTree_12</v>
      </c>
      <c r="B26" s="29">
        <f>IF('Exp_3 (All)'!C26="","",'Exp_3 (All)'!C26)</f>
        <v>39</v>
      </c>
      <c r="C26" s="22">
        <f>IF('Exp_3 (All)'!E26="","",'Exp_3 (All)'!E26)</f>
        <v>16</v>
      </c>
      <c r="D26" s="29">
        <f>IF('Exp_3 (All)'!G26="","",'Exp_3 (All)'!G26)</f>
        <v>37</v>
      </c>
      <c r="E26" s="22">
        <f>IF('Exp_3 (All)'!I26="","",'Exp_3 (All)'!I26)</f>
        <v>69</v>
      </c>
      <c r="F26" s="29">
        <f>IF('Exp_3 (All)'!K26="","",'Exp_3 (All)'!K26)</f>
        <v>56</v>
      </c>
      <c r="G26" s="21">
        <f>IF('Exp_3 (All)'!M26="","",'Exp_3 (All)'!M26)</f>
        <v>50</v>
      </c>
      <c r="H26" s="29">
        <f>IF('Exp_3 (All)'!O26="","",'Exp_3 (All)'!O26)</f>
        <v>31</v>
      </c>
      <c r="I26" s="21">
        <f>IF('Exp_3 (All)'!Q26="","",'Exp_3 (All)'!Q26)</f>
        <v>71</v>
      </c>
      <c r="J26" s="29">
        <f>IF('Exp_3 (All)'!S26="","",'Exp_3 (All)'!S26)</f>
        <v>61</v>
      </c>
      <c r="K26" s="21">
        <f>IF('Exp_3 (All)'!U26="","",'Exp_3 (All)'!U26)</f>
        <v>50</v>
      </c>
      <c r="L26" s="29">
        <f>IF('Exp_3 (All)'!W26="","",'Exp_3 (All)'!W26)</f>
        <v>69</v>
      </c>
      <c r="M26" s="21">
        <f>IF('Exp_3 (All)'!Y26="","",'Exp_3 (All)'!Y26)</f>
        <v>30</v>
      </c>
      <c r="N26" s="29">
        <f>IF('Exp_3 (All)'!AA26="","",'Exp_3 (All)'!AA26)</f>
        <v>33</v>
      </c>
      <c r="O26" s="21">
        <f>IF('Exp_3 (All)'!AC26="","",'Exp_3 (All)'!AC26)</f>
        <v>19</v>
      </c>
      <c r="P26" s="29">
        <f>IF('Exp_3 (All)'!AE26="","",'Exp_3 (All)'!AE26)</f>
        <v>37</v>
      </c>
      <c r="Q26" s="21">
        <f>IF('Exp_3 (All)'!AG26="","",'Exp_3 (All)'!AG26)</f>
        <v>61</v>
      </c>
      <c r="R26" s="29">
        <f>IF('Exp_3 (All)'!AI26="","",'Exp_3 (All)'!AI26)</f>
        <v>40</v>
      </c>
      <c r="S26" s="21">
        <f>IF('Exp_3 (All)'!AK26="","",'Exp_3 (All)'!AK26)</f>
        <v>20</v>
      </c>
      <c r="T26" s="29">
        <f>IF('Exp_3 (All)'!AM26="","",'Exp_3 (All)'!AM26)</f>
        <v>55</v>
      </c>
      <c r="U26" s="21">
        <f>IF('Exp_3 (All)'!AO26="","",'Exp_3 (All)'!AO26)</f>
        <v>72</v>
      </c>
      <c r="V26" s="29">
        <f>IF('Exp_3 (All)'!AQ26="","",'Exp_3 (All)'!AQ26)</f>
        <v>10</v>
      </c>
      <c r="W26" s="21">
        <f>IF('Exp_3 (All)'!AS26="","",'Exp_3 (All)'!AS26)</f>
        <v>49</v>
      </c>
      <c r="X26" s="29">
        <f>IF('Exp_3 (All)'!AU26="","",'Exp_3 (All)'!AU26)</f>
        <v>47</v>
      </c>
      <c r="Y26" s="50">
        <f t="shared" si="0"/>
        <v>44.434782608695649</v>
      </c>
      <c r="Z26" s="50">
        <f t="shared" si="1"/>
        <v>18.431263181089697</v>
      </c>
      <c r="AA26" s="79">
        <f t="shared" si="2"/>
        <v>7.9702758808152883</v>
      </c>
      <c r="AB26" s="79">
        <f t="shared" si="3"/>
        <v>36.464506727880362</v>
      </c>
      <c r="AC26" s="79">
        <f t="shared" si="4"/>
        <v>52.405058489510935</v>
      </c>
      <c r="AD26" s="169">
        <f t="shared" si="5"/>
        <v>20.543556710786913</v>
      </c>
      <c r="AE26" s="226"/>
      <c r="AF26" s="155"/>
    </row>
    <row r="27" spans="1:32" x14ac:dyDescent="0.2">
      <c r="A27" s="7" t="str">
        <f>'Exp_3 (All)'!A27</f>
        <v>IntoTree_0_PckErr3</v>
      </c>
      <c r="B27" s="29">
        <f>IF('Exp_3 (All)'!C27="","",'Exp_3 (All)'!C27)</f>
        <v>19</v>
      </c>
      <c r="C27" s="22">
        <f>IF('Exp_3 (All)'!E27="","",'Exp_3 (All)'!E27)</f>
        <v>74</v>
      </c>
      <c r="D27" s="29">
        <f>IF('Exp_3 (All)'!G27="","",'Exp_3 (All)'!G27)</f>
        <v>26</v>
      </c>
      <c r="E27" s="22">
        <f>IF('Exp_3 (All)'!I27="","",'Exp_3 (All)'!I27)</f>
        <v>71</v>
      </c>
      <c r="F27" s="29">
        <f>IF('Exp_3 (All)'!K27="","",'Exp_3 (All)'!K27)</f>
        <v>20</v>
      </c>
      <c r="G27" s="21">
        <f>IF('Exp_3 (All)'!M27="","",'Exp_3 (All)'!M27)</f>
        <v>100</v>
      </c>
      <c r="H27" s="29">
        <f>IF('Exp_3 (All)'!O27="","",'Exp_3 (All)'!O27)</f>
        <v>33</v>
      </c>
      <c r="I27" s="21">
        <f>IF('Exp_3 (All)'!Q27="","",'Exp_3 (All)'!Q27)</f>
        <v>44</v>
      </c>
      <c r="J27" s="29">
        <f>IF('Exp_3 (All)'!S27="","",'Exp_3 (All)'!S27)</f>
        <v>100</v>
      </c>
      <c r="K27" s="21">
        <f>IF('Exp_3 (All)'!U27="","",'Exp_3 (All)'!U27)</f>
        <v>30</v>
      </c>
      <c r="L27" s="29">
        <f>IF('Exp_3 (All)'!W27="","",'Exp_3 (All)'!W27)</f>
        <v>16</v>
      </c>
      <c r="M27" s="21">
        <f>IF('Exp_3 (All)'!Y27="","",'Exp_3 (All)'!Y27)</f>
        <v>70</v>
      </c>
      <c r="N27" s="29">
        <f>IF('Exp_3 (All)'!AA27="","",'Exp_3 (All)'!AA27)</f>
        <v>60</v>
      </c>
      <c r="O27" s="21">
        <f>IF('Exp_3 (All)'!AC27="","",'Exp_3 (All)'!AC27)</f>
        <v>19</v>
      </c>
      <c r="P27" s="29">
        <f>IF('Exp_3 (All)'!AE27="","",'Exp_3 (All)'!AE27)</f>
        <v>92</v>
      </c>
      <c r="Q27" s="21">
        <f>IF('Exp_3 (All)'!AG27="","",'Exp_3 (All)'!AG27)</f>
        <v>60</v>
      </c>
      <c r="R27" s="29">
        <f>IF('Exp_3 (All)'!AI27="","",'Exp_3 (All)'!AI27)</f>
        <v>38</v>
      </c>
      <c r="S27" s="21">
        <f>IF('Exp_3 (All)'!AK27="","",'Exp_3 (All)'!AK27)</f>
        <v>29</v>
      </c>
      <c r="T27" s="29">
        <f>IF('Exp_3 (All)'!AM27="","",'Exp_3 (All)'!AM27)</f>
        <v>56</v>
      </c>
      <c r="U27" s="21">
        <f>IF('Exp_3 (All)'!AO27="","",'Exp_3 (All)'!AO27)</f>
        <v>38</v>
      </c>
      <c r="V27" s="29">
        <f>IF('Exp_3 (All)'!AQ27="","",'Exp_3 (All)'!AQ27)</f>
        <v>55</v>
      </c>
      <c r="W27" s="21">
        <f>IF('Exp_3 (All)'!AS27="","",'Exp_3 (All)'!AS27)</f>
        <v>39</v>
      </c>
      <c r="X27" s="29">
        <f>IF('Exp_3 (All)'!AU27="","",'Exp_3 (All)'!AU27)</f>
        <v>50</v>
      </c>
      <c r="Y27" s="50">
        <f t="shared" si="0"/>
        <v>49.521739130434781</v>
      </c>
      <c r="Z27" s="50">
        <f t="shared" si="1"/>
        <v>25.730896824312193</v>
      </c>
      <c r="AA27" s="79">
        <f t="shared" si="2"/>
        <v>11.126874177618749</v>
      </c>
      <c r="AB27" s="79">
        <f t="shared" si="3"/>
        <v>38.394864952816036</v>
      </c>
      <c r="AC27" s="79">
        <f t="shared" si="4"/>
        <v>60.648613308053527</v>
      </c>
      <c r="AD27" s="169">
        <f t="shared" si="5"/>
        <v>20.543556710786913</v>
      </c>
      <c r="AE27" s="226"/>
      <c r="AF27" s="155"/>
    </row>
    <row r="28" spans="1:32" x14ac:dyDescent="0.2">
      <c r="A28" s="7" t="str">
        <f>'Exp_3 (All)'!A28</f>
        <v>IntoTree_2_PckErr1</v>
      </c>
      <c r="B28" s="29">
        <f>IF('Exp_3 (All)'!C28="","",'Exp_3 (All)'!C28)</f>
        <v>10</v>
      </c>
      <c r="C28" s="22">
        <f>IF('Exp_3 (All)'!E28="","",'Exp_3 (All)'!E28)</f>
        <v>40</v>
      </c>
      <c r="D28" s="29">
        <f>IF('Exp_3 (All)'!G28="","",'Exp_3 (All)'!G28)</f>
        <v>15</v>
      </c>
      <c r="E28" s="22">
        <f>IF('Exp_3 (All)'!I28="","",'Exp_3 (All)'!I28)</f>
        <v>19</v>
      </c>
      <c r="F28" s="29">
        <f>IF('Exp_3 (All)'!K28="","",'Exp_3 (All)'!K28)</f>
        <v>10</v>
      </c>
      <c r="G28" s="21">
        <f>IF('Exp_3 (All)'!M28="","",'Exp_3 (All)'!M28)</f>
        <v>0</v>
      </c>
      <c r="H28" s="29">
        <f>IF('Exp_3 (All)'!O28="","",'Exp_3 (All)'!O28)</f>
        <v>10</v>
      </c>
      <c r="I28" s="21">
        <f>IF('Exp_3 (All)'!Q28="","",'Exp_3 (All)'!Q28)</f>
        <v>61</v>
      </c>
      <c r="J28" s="29">
        <f>IF('Exp_3 (All)'!S28="","",'Exp_3 (All)'!S28)</f>
        <v>28</v>
      </c>
      <c r="K28" s="21">
        <f>IF('Exp_3 (All)'!U28="","",'Exp_3 (All)'!U28)</f>
        <v>19</v>
      </c>
      <c r="L28" s="29">
        <f>IF('Exp_3 (All)'!W28="","",'Exp_3 (All)'!W28)</f>
        <v>0</v>
      </c>
      <c r="M28" s="21">
        <f>IF('Exp_3 (All)'!Y28="","",'Exp_3 (All)'!Y28)</f>
        <v>20</v>
      </c>
      <c r="N28" s="29">
        <f>IF('Exp_3 (All)'!AA28="","",'Exp_3 (All)'!AA28)</f>
        <v>20</v>
      </c>
      <c r="O28" s="21">
        <f>IF('Exp_3 (All)'!AC28="","",'Exp_3 (All)'!AC28)</f>
        <v>10</v>
      </c>
      <c r="P28" s="29">
        <f>IF('Exp_3 (All)'!AE28="","",'Exp_3 (All)'!AE28)</f>
        <v>0</v>
      </c>
      <c r="Q28" s="21">
        <f>IF('Exp_3 (All)'!AG28="","",'Exp_3 (All)'!AG28)</f>
        <v>3</v>
      </c>
      <c r="R28" s="29">
        <f>IF('Exp_3 (All)'!AI28="","",'Exp_3 (All)'!AI28)</f>
        <v>19</v>
      </c>
      <c r="S28" s="21">
        <f>IF('Exp_3 (All)'!AK28="","",'Exp_3 (All)'!AK28)</f>
        <v>9</v>
      </c>
      <c r="T28" s="29">
        <f>IF('Exp_3 (All)'!AM28="","",'Exp_3 (All)'!AM28)</f>
        <v>29</v>
      </c>
      <c r="U28" s="21">
        <f>IF('Exp_3 (All)'!AO28="","",'Exp_3 (All)'!AO28)</f>
        <v>8</v>
      </c>
      <c r="V28" s="29">
        <f>IF('Exp_3 (All)'!AQ28="","",'Exp_3 (All)'!AQ28)</f>
        <v>5</v>
      </c>
      <c r="W28" s="21">
        <f>IF('Exp_3 (All)'!AS28="","",'Exp_3 (All)'!AS28)</f>
        <v>0</v>
      </c>
      <c r="X28" s="29">
        <f>IF('Exp_3 (All)'!AU28="","",'Exp_3 (All)'!AU28)</f>
        <v>3</v>
      </c>
      <c r="Y28" s="50">
        <f t="shared" si="0"/>
        <v>14.695652173913043</v>
      </c>
      <c r="Z28" s="50">
        <f t="shared" si="1"/>
        <v>14.577176377688685</v>
      </c>
      <c r="AA28" s="79">
        <f t="shared" si="2"/>
        <v>6.3036437683059239</v>
      </c>
      <c r="AB28" s="79">
        <f t="shared" si="3"/>
        <v>8.3920084056071182</v>
      </c>
      <c r="AC28" s="79">
        <f t="shared" si="4"/>
        <v>20.999295942218968</v>
      </c>
      <c r="AD28" s="169">
        <f t="shared" si="5"/>
        <v>20.543556710786913</v>
      </c>
      <c r="AE28" s="226"/>
    </row>
    <row r="29" spans="1:32" x14ac:dyDescent="0.2">
      <c r="A29" s="7" t="str">
        <f>'Exp_3 (All)'!A29</f>
        <v>IntoTree_2_PckErr3</v>
      </c>
      <c r="B29" s="29">
        <f>IF('Exp_3 (All)'!C29="","",'Exp_3 (All)'!C29)</f>
        <v>9</v>
      </c>
      <c r="C29" s="22">
        <f>IF('Exp_3 (All)'!E29="","",'Exp_3 (All)'!E29)</f>
        <v>51</v>
      </c>
      <c r="D29" s="29">
        <f>IF('Exp_3 (All)'!G29="","",'Exp_3 (All)'!G29)</f>
        <v>24</v>
      </c>
      <c r="E29" s="22">
        <f>IF('Exp_3 (All)'!I29="","",'Exp_3 (All)'!I29)</f>
        <v>50</v>
      </c>
      <c r="F29" s="29">
        <f>IF('Exp_3 (All)'!K29="","",'Exp_3 (All)'!K29)</f>
        <v>25</v>
      </c>
      <c r="G29" s="21">
        <f>IF('Exp_3 (All)'!M29="","",'Exp_3 (All)'!M29)</f>
        <v>69</v>
      </c>
      <c r="H29" s="29">
        <f>IF('Exp_3 (All)'!O29="","",'Exp_3 (All)'!O29)</f>
        <v>29</v>
      </c>
      <c r="I29" s="21">
        <f>IF('Exp_3 (All)'!Q29="","",'Exp_3 (All)'!Q29)</f>
        <v>20</v>
      </c>
      <c r="J29" s="29">
        <f>IF('Exp_3 (All)'!S29="","",'Exp_3 (All)'!S29)</f>
        <v>88</v>
      </c>
      <c r="K29" s="21">
        <f>IF('Exp_3 (All)'!U29="","",'Exp_3 (All)'!U29)</f>
        <v>29</v>
      </c>
      <c r="L29" s="29">
        <f>IF('Exp_3 (All)'!W29="","",'Exp_3 (All)'!W29)</f>
        <v>0</v>
      </c>
      <c r="M29" s="21">
        <f>IF('Exp_3 (All)'!Y29="","",'Exp_3 (All)'!Y29)</f>
        <v>69</v>
      </c>
      <c r="N29" s="29">
        <f>IF('Exp_3 (All)'!AA29="","",'Exp_3 (All)'!AA29)</f>
        <v>58</v>
      </c>
      <c r="O29" s="21">
        <f>IF('Exp_3 (All)'!AC29="","",'Exp_3 (All)'!AC29)</f>
        <v>30</v>
      </c>
      <c r="P29" s="29">
        <f>IF('Exp_3 (All)'!AE29="","",'Exp_3 (All)'!AE29)</f>
        <v>29</v>
      </c>
      <c r="Q29" s="21">
        <f>IF('Exp_3 (All)'!AG29="","",'Exp_3 (All)'!AG29)</f>
        <v>30</v>
      </c>
      <c r="R29" s="29">
        <f>IF('Exp_3 (All)'!AI29="","",'Exp_3 (All)'!AI29)</f>
        <v>30</v>
      </c>
      <c r="S29" s="21">
        <f>IF('Exp_3 (All)'!AK29="","",'Exp_3 (All)'!AK29)</f>
        <v>31</v>
      </c>
      <c r="T29" s="29">
        <f>IF('Exp_3 (All)'!AM29="","",'Exp_3 (All)'!AM29)</f>
        <v>30</v>
      </c>
      <c r="U29" s="21">
        <f>IF('Exp_3 (All)'!AO29="","",'Exp_3 (All)'!AO29)</f>
        <v>39</v>
      </c>
      <c r="V29" s="29">
        <f>IF('Exp_3 (All)'!AQ29="","",'Exp_3 (All)'!AQ29)</f>
        <v>19</v>
      </c>
      <c r="W29" s="21">
        <f>IF('Exp_3 (All)'!AS29="","",'Exp_3 (All)'!AS29)</f>
        <v>19</v>
      </c>
      <c r="X29" s="29">
        <f>IF('Exp_3 (All)'!AU29="","",'Exp_3 (All)'!AU29)</f>
        <v>11</v>
      </c>
      <c r="Y29" s="50">
        <f t="shared" si="0"/>
        <v>34.304347826086953</v>
      </c>
      <c r="Z29" s="50">
        <f t="shared" si="1"/>
        <v>21.100268810456367</v>
      </c>
      <c r="AA29" s="79">
        <f t="shared" si="2"/>
        <v>9.1244404643543593</v>
      </c>
      <c r="AB29" s="79">
        <f t="shared" si="3"/>
        <v>25.179907361732596</v>
      </c>
      <c r="AC29" s="79">
        <f t="shared" si="4"/>
        <v>43.428788290441311</v>
      </c>
      <c r="AD29" s="169">
        <f t="shared" si="5"/>
        <v>20.543556710786902</v>
      </c>
      <c r="AE29" s="227"/>
      <c r="AF29" s="228"/>
    </row>
    <row r="30" spans="1:32" x14ac:dyDescent="0.2">
      <c r="A30" s="7" t="str">
        <f>'Exp_3 (All)'!A30</f>
        <v>IntoTree_3_PckErr1</v>
      </c>
      <c r="B30" s="29">
        <f>IF('Exp_3 (All)'!C30="","",'Exp_3 (All)'!C30)</f>
        <v>10</v>
      </c>
      <c r="C30" s="22">
        <f>IF('Exp_3 (All)'!E30="","",'Exp_3 (All)'!E30)</f>
        <v>21</v>
      </c>
      <c r="D30" s="29">
        <f>IF('Exp_3 (All)'!G30="","",'Exp_3 (All)'!G30)</f>
        <v>7</v>
      </c>
      <c r="E30" s="22">
        <f>IF('Exp_3 (All)'!I30="","",'Exp_3 (All)'!I30)</f>
        <v>50</v>
      </c>
      <c r="F30" s="29">
        <f>IF('Exp_3 (All)'!K30="","",'Exp_3 (All)'!K30)</f>
        <v>49</v>
      </c>
      <c r="G30" s="21">
        <f>IF('Exp_3 (All)'!M30="","",'Exp_3 (All)'!M30)</f>
        <v>80</v>
      </c>
      <c r="H30" s="29">
        <f>IF('Exp_3 (All)'!O30="","",'Exp_3 (All)'!O30)</f>
        <v>11</v>
      </c>
      <c r="I30" s="21">
        <f>IF('Exp_3 (All)'!Q30="","",'Exp_3 (All)'!Q30)</f>
        <v>80</v>
      </c>
      <c r="J30" s="29">
        <f>IF('Exp_3 (All)'!S30="","",'Exp_3 (All)'!S30)</f>
        <v>87</v>
      </c>
      <c r="K30" s="21">
        <f>IF('Exp_3 (All)'!U30="","",'Exp_3 (All)'!U30)</f>
        <v>38</v>
      </c>
      <c r="L30" s="29">
        <f>IF('Exp_3 (All)'!W30="","",'Exp_3 (All)'!W30)</f>
        <v>8</v>
      </c>
      <c r="M30" s="21">
        <f>IF('Exp_3 (All)'!Y30="","",'Exp_3 (All)'!Y30)</f>
        <v>20</v>
      </c>
      <c r="N30" s="29">
        <f>IF('Exp_3 (All)'!AA30="","",'Exp_3 (All)'!AA30)</f>
        <v>45</v>
      </c>
      <c r="O30" s="21">
        <f>IF('Exp_3 (All)'!AC30="","",'Exp_3 (All)'!AC30)</f>
        <v>19</v>
      </c>
      <c r="P30" s="29">
        <f>IF('Exp_3 (All)'!AE30="","",'Exp_3 (All)'!AE30)</f>
        <v>26</v>
      </c>
      <c r="Q30" s="21">
        <f>IF('Exp_3 (All)'!AG30="","",'Exp_3 (All)'!AG30)</f>
        <v>18</v>
      </c>
      <c r="R30" s="29">
        <f>IF('Exp_3 (All)'!AI30="","",'Exp_3 (All)'!AI30)</f>
        <v>62</v>
      </c>
      <c r="S30" s="21">
        <f>IF('Exp_3 (All)'!AK30="","",'Exp_3 (All)'!AK30)</f>
        <v>9</v>
      </c>
      <c r="T30" s="29">
        <f>IF('Exp_3 (All)'!AM30="","",'Exp_3 (All)'!AM30)</f>
        <v>40</v>
      </c>
      <c r="U30" s="21">
        <f>IF('Exp_3 (All)'!AO30="","",'Exp_3 (All)'!AO30)</f>
        <v>79</v>
      </c>
      <c r="V30" s="29">
        <f>IF('Exp_3 (All)'!AQ30="","",'Exp_3 (All)'!AQ30)</f>
        <v>40</v>
      </c>
      <c r="W30" s="21">
        <f>IF('Exp_3 (All)'!AS30="","",'Exp_3 (All)'!AS30)</f>
        <v>10</v>
      </c>
      <c r="X30" s="29">
        <f>IF('Exp_3 (All)'!AU30="","",'Exp_3 (All)'!AU30)</f>
        <v>7</v>
      </c>
      <c r="Y30" s="50">
        <f t="shared" si="0"/>
        <v>35.478260869565219</v>
      </c>
      <c r="Z30" s="50">
        <f t="shared" si="1"/>
        <v>26.832594773753993</v>
      </c>
      <c r="AA30" s="79">
        <f t="shared" si="2"/>
        <v>11.603284096358811</v>
      </c>
      <c r="AB30" s="79">
        <f t="shared" si="3"/>
        <v>23.874976773206406</v>
      </c>
      <c r="AC30" s="79">
        <f t="shared" si="4"/>
        <v>47.081544965924031</v>
      </c>
      <c r="AD30" s="169">
        <f t="shared" si="5"/>
        <v>20.543556710786913</v>
      </c>
      <c r="AE30" s="227"/>
      <c r="AF30" s="228"/>
    </row>
    <row r="31" spans="1:32" x14ac:dyDescent="0.2">
      <c r="A31" s="7" t="str">
        <f>'Exp_3 (All)'!A31</f>
        <v>IntoTree_3_PckErr3</v>
      </c>
      <c r="B31" s="29">
        <f>IF('Exp_3 (All)'!C31="","",'Exp_3 (All)'!C31)</f>
        <v>19</v>
      </c>
      <c r="C31" s="22">
        <f>IF('Exp_3 (All)'!E31="","",'Exp_3 (All)'!E31)</f>
        <v>45</v>
      </c>
      <c r="D31" s="29">
        <f>IF('Exp_3 (All)'!G31="","",'Exp_3 (All)'!G31)</f>
        <v>29</v>
      </c>
      <c r="E31" s="22">
        <f>IF('Exp_3 (All)'!I31="","",'Exp_3 (All)'!I31)</f>
        <v>50</v>
      </c>
      <c r="F31" s="29">
        <f>IF('Exp_3 (All)'!K31="","",'Exp_3 (All)'!K31)</f>
        <v>66</v>
      </c>
      <c r="G31" s="21">
        <f>IF('Exp_3 (All)'!M31="","",'Exp_3 (All)'!M31)</f>
        <v>90</v>
      </c>
      <c r="H31" s="29">
        <f>IF('Exp_3 (All)'!O31="","",'Exp_3 (All)'!O31)</f>
        <v>60</v>
      </c>
      <c r="I31" s="21">
        <f>IF('Exp_3 (All)'!Q31="","",'Exp_3 (All)'!Q31)</f>
        <v>85</v>
      </c>
      <c r="J31" s="29">
        <f>IF('Exp_3 (All)'!S31="","",'Exp_3 (All)'!S31)</f>
        <v>91</v>
      </c>
      <c r="K31" s="21">
        <f>IF('Exp_3 (All)'!U31="","",'Exp_3 (All)'!U31)</f>
        <v>40</v>
      </c>
      <c r="L31" s="29">
        <f>IF('Exp_3 (All)'!W31="","",'Exp_3 (All)'!W31)</f>
        <v>19</v>
      </c>
      <c r="M31" s="21">
        <f>IF('Exp_3 (All)'!Y31="","",'Exp_3 (All)'!Y31)</f>
        <v>40</v>
      </c>
      <c r="N31" s="29">
        <f>IF('Exp_3 (All)'!AA31="","",'Exp_3 (All)'!AA31)</f>
        <v>69</v>
      </c>
      <c r="O31" s="21">
        <f>IF('Exp_3 (All)'!AC31="","",'Exp_3 (All)'!AC31)</f>
        <v>20</v>
      </c>
      <c r="P31" s="29">
        <f>IF('Exp_3 (All)'!AE31="","",'Exp_3 (All)'!AE31)</f>
        <v>51</v>
      </c>
      <c r="Q31" s="21">
        <f>IF('Exp_3 (All)'!AG31="","",'Exp_3 (All)'!AG31)</f>
        <v>40</v>
      </c>
      <c r="R31" s="29">
        <f>IF('Exp_3 (All)'!AI31="","",'Exp_3 (All)'!AI31)</f>
        <v>62</v>
      </c>
      <c r="S31" s="21">
        <f>IF('Exp_3 (All)'!AK31="","",'Exp_3 (All)'!AK31)</f>
        <v>20</v>
      </c>
      <c r="T31" s="29">
        <f>IF('Exp_3 (All)'!AM31="","",'Exp_3 (All)'!AM31)</f>
        <v>50</v>
      </c>
      <c r="U31" s="21">
        <f>IF('Exp_3 (All)'!AO31="","",'Exp_3 (All)'!AO31)</f>
        <v>65</v>
      </c>
      <c r="V31" s="29">
        <f>IF('Exp_3 (All)'!AQ31="","",'Exp_3 (All)'!AQ31)</f>
        <v>60</v>
      </c>
      <c r="W31" s="21">
        <f>IF('Exp_3 (All)'!AS31="","",'Exp_3 (All)'!AS31)</f>
        <v>59</v>
      </c>
      <c r="X31" s="29">
        <f>IF('Exp_3 (All)'!AU31="","",'Exp_3 (All)'!AU31)</f>
        <v>14</v>
      </c>
      <c r="Y31" s="50">
        <f t="shared" si="0"/>
        <v>49.739130434782609</v>
      </c>
      <c r="Z31" s="50">
        <f t="shared" si="1"/>
        <v>22.91926024370283</v>
      </c>
      <c r="AA31" s="79">
        <f t="shared" si="2"/>
        <v>9.9110313455853625</v>
      </c>
      <c r="AB31" s="79">
        <f t="shared" si="3"/>
        <v>39.828099089197245</v>
      </c>
      <c r="AC31" s="79">
        <f t="shared" si="4"/>
        <v>59.650161780367974</v>
      </c>
      <c r="AD31" s="169">
        <f t="shared" si="5"/>
        <v>20.543556710786913</v>
      </c>
      <c r="AE31" s="227"/>
      <c r="AF31" s="228"/>
    </row>
    <row r="32" spans="1:32" x14ac:dyDescent="0.2">
      <c r="A32" s="7" t="str">
        <f>'Exp_3 (All)'!A32</f>
        <v>IntoTree_8_PckErr1</v>
      </c>
      <c r="B32" s="29">
        <f>IF('Exp_3 (All)'!C32="","",'Exp_3 (All)'!C32)</f>
        <v>30</v>
      </c>
      <c r="C32" s="22">
        <f>IF('Exp_3 (All)'!E32="","",'Exp_3 (All)'!E32)</f>
        <v>54</v>
      </c>
      <c r="D32" s="29">
        <f>IF('Exp_3 (All)'!G32="","",'Exp_3 (All)'!G32)</f>
        <v>30</v>
      </c>
      <c r="E32" s="22">
        <f>IF('Exp_3 (All)'!I32="","",'Exp_3 (All)'!I32)</f>
        <v>60</v>
      </c>
      <c r="F32" s="29">
        <f>IF('Exp_3 (All)'!K32="","",'Exp_3 (All)'!K32)</f>
        <v>44</v>
      </c>
      <c r="G32" s="21">
        <f>IF('Exp_3 (All)'!M32="","",'Exp_3 (All)'!M32)</f>
        <v>40</v>
      </c>
      <c r="H32" s="29">
        <f>IF('Exp_3 (All)'!O32="","",'Exp_3 (All)'!O32)</f>
        <v>19</v>
      </c>
      <c r="I32" s="21">
        <f>IF('Exp_3 (All)'!Q32="","",'Exp_3 (All)'!Q32)</f>
        <v>40</v>
      </c>
      <c r="J32" s="29">
        <f>IF('Exp_3 (All)'!S32="","",'Exp_3 (All)'!S32)</f>
        <v>81</v>
      </c>
      <c r="K32" s="21">
        <f>IF('Exp_3 (All)'!U32="","",'Exp_3 (All)'!U32)</f>
        <v>20</v>
      </c>
      <c r="L32" s="29">
        <f>IF('Exp_3 (All)'!W32="","",'Exp_3 (All)'!W32)</f>
        <v>29</v>
      </c>
      <c r="M32" s="21">
        <f>IF('Exp_3 (All)'!Y32="","",'Exp_3 (All)'!Y32)</f>
        <v>50</v>
      </c>
      <c r="N32" s="29">
        <f>IF('Exp_3 (All)'!AA32="","",'Exp_3 (All)'!AA32)</f>
        <v>27</v>
      </c>
      <c r="O32" s="21">
        <f>IF('Exp_3 (All)'!AC32="","",'Exp_3 (All)'!AC32)</f>
        <v>20</v>
      </c>
      <c r="P32" s="29">
        <f>IF('Exp_3 (All)'!AE32="","",'Exp_3 (All)'!AE32)</f>
        <v>43</v>
      </c>
      <c r="Q32" s="21">
        <f>IF('Exp_3 (All)'!AG32="","",'Exp_3 (All)'!AG32)</f>
        <v>40</v>
      </c>
      <c r="R32" s="29">
        <f>IF('Exp_3 (All)'!AI32="","",'Exp_3 (All)'!AI32)</f>
        <v>51</v>
      </c>
      <c r="S32" s="21">
        <f>IF('Exp_3 (All)'!AK32="","",'Exp_3 (All)'!AK32)</f>
        <v>20</v>
      </c>
      <c r="T32" s="29">
        <f>IF('Exp_3 (All)'!AM32="","",'Exp_3 (All)'!AM32)</f>
        <v>32</v>
      </c>
      <c r="U32" s="21">
        <f>IF('Exp_3 (All)'!AO32="","",'Exp_3 (All)'!AO32)</f>
        <v>50</v>
      </c>
      <c r="V32" s="29">
        <f>IF('Exp_3 (All)'!AQ32="","",'Exp_3 (All)'!AQ32)</f>
        <v>10</v>
      </c>
      <c r="W32" s="21">
        <f>IF('Exp_3 (All)'!AS32="","",'Exp_3 (All)'!AS32)</f>
        <v>39</v>
      </c>
      <c r="X32" s="29">
        <f>IF('Exp_3 (All)'!AU32="","",'Exp_3 (All)'!AU32)</f>
        <v>38</v>
      </c>
      <c r="Y32" s="50">
        <f t="shared" si="0"/>
        <v>37.695652173913047</v>
      </c>
      <c r="Z32" s="50">
        <f t="shared" si="1"/>
        <v>15.955719358184831</v>
      </c>
      <c r="AA32" s="79">
        <f t="shared" si="2"/>
        <v>6.8997704558890396</v>
      </c>
      <c r="AB32" s="79">
        <f t="shared" si="3"/>
        <v>30.795881718024006</v>
      </c>
      <c r="AC32" s="79">
        <f t="shared" si="4"/>
        <v>44.595422629802087</v>
      </c>
      <c r="AD32" s="169">
        <f t="shared" si="5"/>
        <v>20.543556710786913</v>
      </c>
      <c r="AE32" s="226"/>
      <c r="AF32" s="155"/>
    </row>
    <row r="33" spans="1:32" x14ac:dyDescent="0.2">
      <c r="A33" s="7" t="str">
        <f>'Exp_3 (All)'!A33</f>
        <v>IntoTree_8_PckErr3</v>
      </c>
      <c r="B33" s="29">
        <f>IF('Exp_3 (All)'!C33="","",'Exp_3 (All)'!C33)</f>
        <v>19</v>
      </c>
      <c r="C33" s="22">
        <f>IF('Exp_3 (All)'!E33="","",'Exp_3 (All)'!E33)</f>
        <v>78</v>
      </c>
      <c r="D33" s="29">
        <f>IF('Exp_3 (All)'!G33="","",'Exp_3 (All)'!G33)</f>
        <v>41</v>
      </c>
      <c r="E33" s="22">
        <f>IF('Exp_3 (All)'!I33="","",'Exp_3 (All)'!I33)</f>
        <v>63</v>
      </c>
      <c r="F33" s="29">
        <f>IF('Exp_3 (All)'!K33="","",'Exp_3 (All)'!K33)</f>
        <v>45</v>
      </c>
      <c r="G33" s="21">
        <f>IF('Exp_3 (All)'!M33="","",'Exp_3 (All)'!M33)</f>
        <v>70</v>
      </c>
      <c r="H33" s="29">
        <f>IF('Exp_3 (All)'!O33="","",'Exp_3 (All)'!O33)</f>
        <v>40</v>
      </c>
      <c r="I33" s="21">
        <f>IF('Exp_3 (All)'!Q33="","",'Exp_3 (All)'!Q33)</f>
        <v>65</v>
      </c>
      <c r="J33" s="29">
        <f>IF('Exp_3 (All)'!S33="","",'Exp_3 (All)'!S33)</f>
        <v>85</v>
      </c>
      <c r="K33" s="21">
        <f>IF('Exp_3 (All)'!U33="","",'Exp_3 (All)'!U33)</f>
        <v>51</v>
      </c>
      <c r="L33" s="29">
        <f>IF('Exp_3 (All)'!W33="","",'Exp_3 (All)'!W33)</f>
        <v>21</v>
      </c>
      <c r="M33" s="21">
        <f>IF('Exp_3 (All)'!Y33="","",'Exp_3 (All)'!Y33)</f>
        <v>80</v>
      </c>
      <c r="N33" s="29">
        <f>IF('Exp_3 (All)'!AA33="","",'Exp_3 (All)'!AA33)</f>
        <v>55</v>
      </c>
      <c r="O33" s="21">
        <f>IF('Exp_3 (All)'!AC33="","",'Exp_3 (All)'!AC33)</f>
        <v>20</v>
      </c>
      <c r="P33" s="29">
        <f>IF('Exp_3 (All)'!AE33="","",'Exp_3 (All)'!AE33)</f>
        <v>80</v>
      </c>
      <c r="Q33" s="21">
        <f>IF('Exp_3 (All)'!AG33="","",'Exp_3 (All)'!AG33)</f>
        <v>69</v>
      </c>
      <c r="R33" s="29">
        <f>IF('Exp_3 (All)'!AI33="","",'Exp_3 (All)'!AI33)</f>
        <v>80</v>
      </c>
      <c r="S33" s="21">
        <f>IF('Exp_3 (All)'!AK33="","",'Exp_3 (All)'!AK33)</f>
        <v>39</v>
      </c>
      <c r="T33" s="29">
        <f>IF('Exp_3 (All)'!AM33="","",'Exp_3 (All)'!AM33)</f>
        <v>70</v>
      </c>
      <c r="U33" s="21">
        <f>IF('Exp_3 (All)'!AO33="","",'Exp_3 (All)'!AO33)</f>
        <v>46</v>
      </c>
      <c r="V33" s="29">
        <f>IF('Exp_3 (All)'!AQ33="","",'Exp_3 (All)'!AQ33)</f>
        <v>94</v>
      </c>
      <c r="W33" s="21">
        <f>IF('Exp_3 (All)'!AS33="","",'Exp_3 (All)'!AS33)</f>
        <v>60</v>
      </c>
      <c r="X33" s="29">
        <f>IF('Exp_3 (All)'!AU33="","",'Exp_3 (All)'!AU33)</f>
        <v>85</v>
      </c>
      <c r="Y33" s="50">
        <f t="shared" si="0"/>
        <v>58.956521739130437</v>
      </c>
      <c r="Z33" s="50">
        <f t="shared" si="1"/>
        <v>22.106104177290792</v>
      </c>
      <c r="AA33" s="79">
        <f t="shared" si="2"/>
        <v>9.5593962937831591</v>
      </c>
      <c r="AB33" s="79">
        <f t="shared" si="3"/>
        <v>49.397125445347278</v>
      </c>
      <c r="AC33" s="79">
        <f t="shared" si="4"/>
        <v>68.515918032913589</v>
      </c>
      <c r="AD33" s="169">
        <f t="shared" si="5"/>
        <v>20.543556710786913</v>
      </c>
      <c r="AE33" s="227"/>
      <c r="AF33" s="228"/>
    </row>
    <row r="34" spans="1:32" x14ac:dyDescent="0.2">
      <c r="A34" s="7" t="str">
        <f>'Exp_3 (All)'!A34</f>
        <v>IntoTree_10_PckErr1</v>
      </c>
      <c r="B34" s="29">
        <f>IF('Exp_3 (All)'!C34="","",'Exp_3 (All)'!C34)</f>
        <v>19</v>
      </c>
      <c r="C34" s="22">
        <f>IF('Exp_3 (All)'!E34="","",'Exp_3 (All)'!E34)</f>
        <v>40</v>
      </c>
      <c r="D34" s="29">
        <f>IF('Exp_3 (All)'!G34="","",'Exp_3 (All)'!G34)</f>
        <v>39</v>
      </c>
      <c r="E34" s="22">
        <f>IF('Exp_3 (All)'!I34="","",'Exp_3 (All)'!I34)</f>
        <v>67</v>
      </c>
      <c r="F34" s="29">
        <f>IF('Exp_3 (All)'!K34="","",'Exp_3 (All)'!K34)</f>
        <v>60</v>
      </c>
      <c r="G34" s="21">
        <f>IF('Exp_3 (All)'!M34="","",'Exp_3 (All)'!M34)</f>
        <v>40</v>
      </c>
      <c r="H34" s="29">
        <f>IF('Exp_3 (All)'!O34="","",'Exp_3 (All)'!O34)</f>
        <v>15</v>
      </c>
      <c r="I34" s="21">
        <f>IF('Exp_3 (All)'!Q34="","",'Exp_3 (All)'!Q34)</f>
        <v>67</v>
      </c>
      <c r="J34" s="29">
        <f>IF('Exp_3 (All)'!S34="","",'Exp_3 (All)'!S34)</f>
        <v>71</v>
      </c>
      <c r="K34" s="21">
        <f>IF('Exp_3 (All)'!U34="","",'Exp_3 (All)'!U34)</f>
        <v>39</v>
      </c>
      <c r="L34" s="29">
        <f>IF('Exp_3 (All)'!W34="","",'Exp_3 (All)'!W34)</f>
        <v>18</v>
      </c>
      <c r="M34" s="21">
        <f>IF('Exp_3 (All)'!Y34="","",'Exp_3 (All)'!Y34)</f>
        <v>20</v>
      </c>
      <c r="N34" s="29">
        <f>IF('Exp_3 (All)'!AA34="","",'Exp_3 (All)'!AA34)</f>
        <v>19</v>
      </c>
      <c r="O34" s="21">
        <f>IF('Exp_3 (All)'!AC34="","",'Exp_3 (All)'!AC34)</f>
        <v>10</v>
      </c>
      <c r="P34" s="29">
        <f>IF('Exp_3 (All)'!AE34="","",'Exp_3 (All)'!AE34)</f>
        <v>40</v>
      </c>
      <c r="Q34" s="21">
        <f>IF('Exp_3 (All)'!AG34="","",'Exp_3 (All)'!AG34)</f>
        <v>27</v>
      </c>
      <c r="R34" s="29">
        <f>IF('Exp_3 (All)'!AI34="","",'Exp_3 (All)'!AI34)</f>
        <v>36</v>
      </c>
      <c r="S34" s="21">
        <f>IF('Exp_3 (All)'!AK34="","",'Exp_3 (All)'!AK34)</f>
        <v>20</v>
      </c>
      <c r="T34" s="29">
        <f>IF('Exp_3 (All)'!AM34="","",'Exp_3 (All)'!AM34)</f>
        <v>60</v>
      </c>
      <c r="U34" s="21">
        <f>IF('Exp_3 (All)'!AO34="","",'Exp_3 (All)'!AO34)</f>
        <v>69</v>
      </c>
      <c r="V34" s="29">
        <f>IF('Exp_3 (All)'!AQ34="","",'Exp_3 (All)'!AQ34)</f>
        <v>40</v>
      </c>
      <c r="W34" s="21">
        <f>IF('Exp_3 (All)'!AS34="","",'Exp_3 (All)'!AS34)</f>
        <v>59</v>
      </c>
      <c r="X34" s="29">
        <f>IF('Exp_3 (All)'!AU34="","",'Exp_3 (All)'!AU34)</f>
        <v>25</v>
      </c>
      <c r="Y34" s="50">
        <f t="shared" si="0"/>
        <v>39.130434782608695</v>
      </c>
      <c r="Z34" s="50">
        <f t="shared" si="1"/>
        <v>19.66377460256686</v>
      </c>
      <c r="AA34" s="79">
        <f t="shared" si="2"/>
        <v>8.5032537868281306</v>
      </c>
      <c r="AB34" s="79">
        <f t="shared" si="3"/>
        <v>30.627180995780563</v>
      </c>
      <c r="AC34" s="79">
        <f t="shared" si="4"/>
        <v>47.633688569436828</v>
      </c>
      <c r="AD34" s="169">
        <f t="shared" si="5"/>
        <v>20.543556710786913</v>
      </c>
      <c r="AE34" s="226"/>
      <c r="AF34" s="155"/>
    </row>
    <row r="35" spans="1:32" x14ac:dyDescent="0.2">
      <c r="A35" s="7" t="str">
        <f>'Exp_3 (All)'!A35</f>
        <v>IntoTree_10_PckErr3</v>
      </c>
      <c r="B35" s="29">
        <f>IF('Exp_3 (All)'!C35="","",'Exp_3 (All)'!C35)</f>
        <v>10</v>
      </c>
      <c r="C35" s="22">
        <f>IF('Exp_3 (All)'!E35="","",'Exp_3 (All)'!E35)</f>
        <v>30</v>
      </c>
      <c r="D35" s="29">
        <f>IF('Exp_3 (All)'!G35="","",'Exp_3 (All)'!G35)</f>
        <v>36</v>
      </c>
      <c r="E35" s="22">
        <f>IF('Exp_3 (All)'!I35="","",'Exp_3 (All)'!I35)</f>
        <v>77</v>
      </c>
      <c r="F35" s="29">
        <f>IF('Exp_3 (All)'!K35="","",'Exp_3 (All)'!K35)</f>
        <v>55</v>
      </c>
      <c r="G35" s="21">
        <f>IF('Exp_3 (All)'!M35="","",'Exp_3 (All)'!M35)</f>
        <v>80</v>
      </c>
      <c r="H35" s="29">
        <f>IF('Exp_3 (All)'!O35="","",'Exp_3 (All)'!O35)</f>
        <v>29</v>
      </c>
      <c r="I35" s="21">
        <f>IF('Exp_3 (All)'!Q35="","",'Exp_3 (All)'!Q35)</f>
        <v>60</v>
      </c>
      <c r="J35" s="29">
        <f>IF('Exp_3 (All)'!S35="","",'Exp_3 (All)'!S35)</f>
        <v>83</v>
      </c>
      <c r="K35" s="21">
        <f>IF('Exp_3 (All)'!U35="","",'Exp_3 (All)'!U35)</f>
        <v>39</v>
      </c>
      <c r="L35" s="29">
        <f>IF('Exp_3 (All)'!W35="","",'Exp_3 (All)'!W35)</f>
        <v>29</v>
      </c>
      <c r="M35" s="21">
        <f>IF('Exp_3 (All)'!Y35="","",'Exp_3 (All)'!Y35)</f>
        <v>69</v>
      </c>
      <c r="N35" s="29">
        <f>IF('Exp_3 (All)'!AA35="","",'Exp_3 (All)'!AA35)</f>
        <v>32</v>
      </c>
      <c r="O35" s="21">
        <f>IF('Exp_3 (All)'!AC35="","",'Exp_3 (All)'!AC35)</f>
        <v>19</v>
      </c>
      <c r="P35" s="29">
        <f>IF('Exp_3 (All)'!AE35="","",'Exp_3 (All)'!AE35)</f>
        <v>50</v>
      </c>
      <c r="Q35" s="21">
        <f>IF('Exp_3 (All)'!AG35="","",'Exp_3 (All)'!AG35)</f>
        <v>28</v>
      </c>
      <c r="R35" s="29">
        <f>IF('Exp_3 (All)'!AI35="","",'Exp_3 (All)'!AI35)</f>
        <v>50</v>
      </c>
      <c r="S35" s="21">
        <f>IF('Exp_3 (All)'!AK35="","",'Exp_3 (All)'!AK35)</f>
        <v>40</v>
      </c>
      <c r="T35" s="29">
        <f>IF('Exp_3 (All)'!AM35="","",'Exp_3 (All)'!AM35)</f>
        <v>59</v>
      </c>
      <c r="U35" s="21">
        <f>IF('Exp_3 (All)'!AO35="","",'Exp_3 (All)'!AO35)</f>
        <v>79</v>
      </c>
      <c r="V35" s="29">
        <f>IF('Exp_3 (All)'!AQ35="","",'Exp_3 (All)'!AQ35)</f>
        <v>40</v>
      </c>
      <c r="W35" s="21">
        <f>IF('Exp_3 (All)'!AS35="","",'Exp_3 (All)'!AS35)</f>
        <v>50</v>
      </c>
      <c r="X35" s="29">
        <f>IF('Exp_3 (All)'!AU35="","",'Exp_3 (All)'!AU35)</f>
        <v>48</v>
      </c>
      <c r="Y35" s="50">
        <f t="shared" si="0"/>
        <v>47.478260869565219</v>
      </c>
      <c r="Z35" s="50">
        <f t="shared" si="1"/>
        <v>20.395787366328619</v>
      </c>
      <c r="AA35" s="79">
        <f t="shared" si="2"/>
        <v>8.8197998432831906</v>
      </c>
      <c r="AB35" s="79">
        <f t="shared" si="3"/>
        <v>38.658461026282026</v>
      </c>
      <c r="AC35" s="79">
        <f t="shared" si="4"/>
        <v>56.298060712848411</v>
      </c>
      <c r="AD35" s="169">
        <f t="shared" si="5"/>
        <v>20.543556710786913</v>
      </c>
    </row>
    <row r="36" spans="1:32" x14ac:dyDescent="0.2">
      <c r="A36" s="7" t="str">
        <f>'Exp_3 (All)'!A36</f>
        <v>IntoTree_11_PckErr1</v>
      </c>
      <c r="B36" s="29">
        <f>IF('Exp_3 (All)'!C36="","",'Exp_3 (All)'!C36)</f>
        <v>51</v>
      </c>
      <c r="C36" s="22">
        <f>IF('Exp_3 (All)'!E36="","",'Exp_3 (All)'!E36)</f>
        <v>41</v>
      </c>
      <c r="D36" s="29">
        <f>IF('Exp_3 (All)'!G36="","",'Exp_3 (All)'!G36)</f>
        <v>43</v>
      </c>
      <c r="E36" s="22">
        <f>IF('Exp_3 (All)'!I36="","",'Exp_3 (All)'!I36)</f>
        <v>93</v>
      </c>
      <c r="F36" s="29">
        <f>IF('Exp_3 (All)'!K36="","",'Exp_3 (All)'!K36)</f>
        <v>70</v>
      </c>
      <c r="G36" s="21">
        <f>IF('Exp_3 (All)'!M36="","",'Exp_3 (All)'!M36)</f>
        <v>100</v>
      </c>
      <c r="H36" s="29">
        <f>IF('Exp_3 (All)'!O36="","",'Exp_3 (All)'!O36)</f>
        <v>60</v>
      </c>
      <c r="I36" s="21">
        <f>IF('Exp_3 (All)'!Q36="","",'Exp_3 (All)'!Q36)</f>
        <v>71</v>
      </c>
      <c r="J36" s="29">
        <f>IF('Exp_3 (All)'!S36="","",'Exp_3 (All)'!S36)</f>
        <v>100</v>
      </c>
      <c r="K36" s="21">
        <f>IF('Exp_3 (All)'!U36="","",'Exp_3 (All)'!U36)</f>
        <v>80</v>
      </c>
      <c r="L36" s="29">
        <f>IF('Exp_3 (All)'!W36="","",'Exp_3 (All)'!W36)</f>
        <v>30</v>
      </c>
      <c r="M36" s="21">
        <f>IF('Exp_3 (All)'!Y36="","",'Exp_3 (All)'!Y36)</f>
        <v>79</v>
      </c>
      <c r="N36" s="29">
        <f>IF('Exp_3 (All)'!AA36="","",'Exp_3 (All)'!AA36)</f>
        <v>53</v>
      </c>
      <c r="O36" s="21">
        <f>IF('Exp_3 (All)'!AC36="","",'Exp_3 (All)'!AC36)</f>
        <v>60</v>
      </c>
      <c r="P36" s="29">
        <f>IF('Exp_3 (All)'!AE36="","",'Exp_3 (All)'!AE36)</f>
        <v>64</v>
      </c>
      <c r="Q36" s="21">
        <f>IF('Exp_3 (All)'!AG36="","",'Exp_3 (All)'!AG36)</f>
        <v>69</v>
      </c>
      <c r="R36" s="29">
        <f>IF('Exp_3 (All)'!AI36="","",'Exp_3 (All)'!AI36)</f>
        <v>80</v>
      </c>
      <c r="S36" s="21">
        <f>IF('Exp_3 (All)'!AK36="","",'Exp_3 (All)'!AK36)</f>
        <v>39</v>
      </c>
      <c r="T36" s="29">
        <f>IF('Exp_3 (All)'!AM36="","",'Exp_3 (All)'!AM36)</f>
        <v>69</v>
      </c>
      <c r="U36" s="21">
        <f>IF('Exp_3 (All)'!AO36="","",'Exp_3 (All)'!AO36)</f>
        <v>76</v>
      </c>
      <c r="V36" s="29">
        <f>IF('Exp_3 (All)'!AQ36="","",'Exp_3 (All)'!AQ36)</f>
        <v>54</v>
      </c>
      <c r="W36" s="21">
        <f>IF('Exp_3 (All)'!AS36="","",'Exp_3 (All)'!AS36)</f>
        <v>80</v>
      </c>
      <c r="X36" s="29">
        <f>IF('Exp_3 (All)'!AU36="","",'Exp_3 (All)'!AU36)</f>
        <v>49</v>
      </c>
      <c r="Y36" s="50">
        <f t="shared" si="0"/>
        <v>65.695652173913047</v>
      </c>
      <c r="Z36" s="50">
        <f t="shared" si="1"/>
        <v>19.113143461095742</v>
      </c>
      <c r="AA36" s="79">
        <f t="shared" si="2"/>
        <v>8.2651430256191105</v>
      </c>
      <c r="AB36" s="79">
        <f t="shared" si="3"/>
        <v>57.430509148293936</v>
      </c>
      <c r="AC36" s="79">
        <f t="shared" si="4"/>
        <v>73.960795199532157</v>
      </c>
      <c r="AD36" s="169">
        <f t="shared" si="5"/>
        <v>20.543556710786913</v>
      </c>
    </row>
    <row r="37" spans="1:32" x14ac:dyDescent="0.2">
      <c r="A37" s="7" t="str">
        <f>'Exp_3 (All)'!A37</f>
        <v>IntoTree_11_PckErr3</v>
      </c>
      <c r="B37" s="29">
        <f>IF('Exp_3 (All)'!C37="","",'Exp_3 (All)'!C37)</f>
        <v>20</v>
      </c>
      <c r="C37" s="22">
        <f>IF('Exp_3 (All)'!E37="","",'Exp_3 (All)'!E37)</f>
        <v>59</v>
      </c>
      <c r="D37" s="29">
        <f>IF('Exp_3 (All)'!G37="","",'Exp_3 (All)'!G37)</f>
        <v>37</v>
      </c>
      <c r="E37" s="22">
        <f>IF('Exp_3 (All)'!I37="","",'Exp_3 (All)'!I37)</f>
        <v>91</v>
      </c>
      <c r="F37" s="29">
        <f>IF('Exp_3 (All)'!K37="","",'Exp_3 (All)'!K37)</f>
        <v>70</v>
      </c>
      <c r="G37" s="21">
        <f>IF('Exp_3 (All)'!M37="","",'Exp_3 (All)'!M37)</f>
        <v>100</v>
      </c>
      <c r="H37" s="29">
        <f>IF('Exp_3 (All)'!O37="","",'Exp_3 (All)'!O37)</f>
        <v>29</v>
      </c>
      <c r="I37" s="21">
        <f>IF('Exp_3 (All)'!Q37="","",'Exp_3 (All)'!Q37)</f>
        <v>89</v>
      </c>
      <c r="J37" s="29">
        <f>IF('Exp_3 (All)'!S37="","",'Exp_3 (All)'!S37)</f>
        <v>79</v>
      </c>
      <c r="K37" s="21">
        <f>IF('Exp_3 (All)'!U37="","",'Exp_3 (All)'!U37)</f>
        <v>59</v>
      </c>
      <c r="L37" s="29">
        <f>IF('Exp_3 (All)'!W37="","",'Exp_3 (All)'!W37)</f>
        <v>62</v>
      </c>
      <c r="M37" s="21">
        <f>IF('Exp_3 (All)'!Y37="","",'Exp_3 (All)'!Y37)</f>
        <v>80</v>
      </c>
      <c r="N37" s="29">
        <f>IF('Exp_3 (All)'!AA37="","",'Exp_3 (All)'!AA37)</f>
        <v>62</v>
      </c>
      <c r="O37" s="21">
        <f>IF('Exp_3 (All)'!AC37="","",'Exp_3 (All)'!AC37)</f>
        <v>30</v>
      </c>
      <c r="P37" s="29">
        <f>IF('Exp_3 (All)'!AE37="","",'Exp_3 (All)'!AE37)</f>
        <v>64</v>
      </c>
      <c r="Q37" s="21">
        <f>IF('Exp_3 (All)'!AG37="","",'Exp_3 (All)'!AG37)</f>
        <v>76</v>
      </c>
      <c r="R37" s="29">
        <f>IF('Exp_3 (All)'!AI37="","",'Exp_3 (All)'!AI37)</f>
        <v>70</v>
      </c>
      <c r="S37" s="21">
        <f>IF('Exp_3 (All)'!AK37="","",'Exp_3 (All)'!AK37)</f>
        <v>40</v>
      </c>
      <c r="T37" s="29">
        <f>IF('Exp_3 (All)'!AM37="","",'Exp_3 (All)'!AM37)</f>
        <v>80</v>
      </c>
      <c r="U37" s="21">
        <f>IF('Exp_3 (All)'!AO37="","",'Exp_3 (All)'!AO37)</f>
        <v>90</v>
      </c>
      <c r="V37" s="29">
        <f>IF('Exp_3 (All)'!AQ37="","",'Exp_3 (All)'!AQ37)</f>
        <v>50</v>
      </c>
      <c r="W37" s="21">
        <f>IF('Exp_3 (All)'!AS37="","",'Exp_3 (All)'!AS37)</f>
        <v>79</v>
      </c>
      <c r="X37" s="29">
        <f>IF('Exp_3 (All)'!AU37="","",'Exp_3 (All)'!AU37)</f>
        <v>74</v>
      </c>
      <c r="Y37" s="50">
        <f t="shared" si="0"/>
        <v>64.782608695652172</v>
      </c>
      <c r="Z37" s="50">
        <f t="shared" si="1"/>
        <v>21.811082507709301</v>
      </c>
      <c r="AA37" s="79">
        <f t="shared" si="2"/>
        <v>9.4318193570165185</v>
      </c>
      <c r="AB37" s="79">
        <f t="shared" si="3"/>
        <v>55.35078933863565</v>
      </c>
      <c r="AC37" s="79">
        <f t="shared" si="4"/>
        <v>74.214428052668694</v>
      </c>
      <c r="AD37" s="169">
        <f t="shared" si="5"/>
        <v>20.543556710786913</v>
      </c>
    </row>
    <row r="38" spans="1:32" x14ac:dyDescent="0.2">
      <c r="A38" s="7" t="str">
        <f>'Exp_3 (All)'!A38</f>
        <v>IntoTree_12_PckErr1</v>
      </c>
      <c r="B38" s="29">
        <f>IF('Exp_3 (All)'!C38="","",'Exp_3 (All)'!C38)</f>
        <v>39</v>
      </c>
      <c r="C38" s="22">
        <f>IF('Exp_3 (All)'!E38="","",'Exp_3 (All)'!E38)</f>
        <v>60</v>
      </c>
      <c r="D38" s="29">
        <f>IF('Exp_3 (All)'!G38="","",'Exp_3 (All)'!G38)</f>
        <v>39</v>
      </c>
      <c r="E38" s="22">
        <f>IF('Exp_3 (All)'!I38="","",'Exp_3 (All)'!I38)</f>
        <v>64</v>
      </c>
      <c r="F38" s="29">
        <f>IF('Exp_3 (All)'!K38="","",'Exp_3 (All)'!K38)</f>
        <v>34</v>
      </c>
      <c r="G38" s="21">
        <f>IF('Exp_3 (All)'!M38="","",'Exp_3 (All)'!M38)</f>
        <v>70</v>
      </c>
      <c r="H38" s="29">
        <f>IF('Exp_3 (All)'!O38="","",'Exp_3 (All)'!O38)</f>
        <v>20</v>
      </c>
      <c r="I38" s="21">
        <f>IF('Exp_3 (All)'!Q38="","",'Exp_3 (All)'!Q38)</f>
        <v>54</v>
      </c>
      <c r="J38" s="29">
        <f>IF('Exp_3 (All)'!S38="","",'Exp_3 (All)'!S38)</f>
        <v>86</v>
      </c>
      <c r="K38" s="21">
        <f>IF('Exp_3 (All)'!U38="","",'Exp_3 (All)'!U38)</f>
        <v>40</v>
      </c>
      <c r="L38" s="29">
        <f>IF('Exp_3 (All)'!W38="","",'Exp_3 (All)'!W38)</f>
        <v>30</v>
      </c>
      <c r="M38" s="21">
        <f>IF('Exp_3 (All)'!Y38="","",'Exp_3 (All)'!Y38)</f>
        <v>50</v>
      </c>
      <c r="N38" s="29">
        <f>IF('Exp_3 (All)'!AA38="","",'Exp_3 (All)'!AA38)</f>
        <v>43</v>
      </c>
      <c r="O38" s="21">
        <f>IF('Exp_3 (All)'!AC38="","",'Exp_3 (All)'!AC38)</f>
        <v>29</v>
      </c>
      <c r="P38" s="29">
        <f>IF('Exp_3 (All)'!AE38="","",'Exp_3 (All)'!AE38)</f>
        <v>46</v>
      </c>
      <c r="Q38" s="21">
        <f>IF('Exp_3 (All)'!AG38="","",'Exp_3 (All)'!AG38)</f>
        <v>71</v>
      </c>
      <c r="R38" s="29">
        <f>IF('Exp_3 (All)'!AI38="","",'Exp_3 (All)'!AI38)</f>
        <v>67</v>
      </c>
      <c r="S38" s="21">
        <f>IF('Exp_3 (All)'!AK38="","",'Exp_3 (All)'!AK38)</f>
        <v>30</v>
      </c>
      <c r="T38" s="29">
        <f>IF('Exp_3 (All)'!AM38="","",'Exp_3 (All)'!AM38)</f>
        <v>65</v>
      </c>
      <c r="U38" s="21">
        <f>IF('Exp_3 (All)'!AO38="","",'Exp_3 (All)'!AO38)</f>
        <v>81</v>
      </c>
      <c r="V38" s="29">
        <f>IF('Exp_3 (All)'!AQ38="","",'Exp_3 (All)'!AQ38)</f>
        <v>29</v>
      </c>
      <c r="W38" s="21">
        <f>IF('Exp_3 (All)'!AS38="","",'Exp_3 (All)'!AS38)</f>
        <v>50</v>
      </c>
      <c r="X38" s="29">
        <f>IF('Exp_3 (All)'!AU38="","",'Exp_3 (All)'!AU38)</f>
        <v>57</v>
      </c>
      <c r="Y38" s="50">
        <f t="shared" si="0"/>
        <v>50.173913043478258</v>
      </c>
      <c r="Z38" s="50">
        <f t="shared" si="1"/>
        <v>18.112407033234138</v>
      </c>
      <c r="AA38" s="79">
        <f t="shared" si="2"/>
        <v>7.8323921427484224</v>
      </c>
      <c r="AB38" s="79">
        <f t="shared" si="3"/>
        <v>42.341520900729833</v>
      </c>
      <c r="AC38" s="79">
        <f t="shared" si="4"/>
        <v>58.006305186226683</v>
      </c>
      <c r="AD38" s="169">
        <f t="shared" si="5"/>
        <v>20.543556710786913</v>
      </c>
    </row>
    <row r="39" spans="1:32" x14ac:dyDescent="0.2">
      <c r="A39" s="7" t="str">
        <f>'Exp_3 (All)'!A39</f>
        <v>IntoTree_12_PckErr3</v>
      </c>
      <c r="B39" s="29">
        <f>IF('Exp_3 (All)'!C39="","",'Exp_3 (All)'!C39)</f>
        <v>60</v>
      </c>
      <c r="C39" s="22">
        <f>IF('Exp_3 (All)'!E39="","",'Exp_3 (All)'!E39)</f>
        <v>69</v>
      </c>
      <c r="D39" s="29">
        <f>IF('Exp_3 (All)'!G39="","",'Exp_3 (All)'!G39)</f>
        <v>45</v>
      </c>
      <c r="E39" s="22">
        <f>IF('Exp_3 (All)'!I39="","",'Exp_3 (All)'!I39)</f>
        <v>80</v>
      </c>
      <c r="F39" s="29">
        <f>IF('Exp_3 (All)'!K39="","",'Exp_3 (All)'!K39)</f>
        <v>80</v>
      </c>
      <c r="G39" s="21">
        <f>IF('Exp_3 (All)'!M39="","",'Exp_3 (All)'!M39)</f>
        <v>100</v>
      </c>
      <c r="H39" s="29">
        <f>IF('Exp_3 (All)'!O39="","",'Exp_3 (All)'!O39)</f>
        <v>50</v>
      </c>
      <c r="I39" s="21">
        <f>IF('Exp_3 (All)'!Q39="","",'Exp_3 (All)'!Q39)</f>
        <v>74</v>
      </c>
      <c r="J39" s="29">
        <f>IF('Exp_3 (All)'!S39="","",'Exp_3 (All)'!S39)</f>
        <v>80</v>
      </c>
      <c r="K39" s="21">
        <f>IF('Exp_3 (All)'!U39="","",'Exp_3 (All)'!U39)</f>
        <v>40</v>
      </c>
      <c r="L39" s="29">
        <f>IF('Exp_3 (All)'!W39="","",'Exp_3 (All)'!W39)</f>
        <v>66</v>
      </c>
      <c r="M39" s="21">
        <f>IF('Exp_3 (All)'!Y39="","",'Exp_3 (All)'!Y39)</f>
        <v>80</v>
      </c>
      <c r="N39" s="29">
        <f>IF('Exp_3 (All)'!AA39="","",'Exp_3 (All)'!AA39)</f>
        <v>59</v>
      </c>
      <c r="O39" s="21">
        <f>IF('Exp_3 (All)'!AC39="","",'Exp_3 (All)'!AC39)</f>
        <v>31</v>
      </c>
      <c r="P39" s="29">
        <f>IF('Exp_3 (All)'!AE39="","",'Exp_3 (All)'!AE39)</f>
        <v>77</v>
      </c>
      <c r="Q39" s="21">
        <f>IF('Exp_3 (All)'!AG39="","",'Exp_3 (All)'!AG39)</f>
        <v>40</v>
      </c>
      <c r="R39" s="29">
        <f>IF('Exp_3 (All)'!AI39="","",'Exp_3 (All)'!AI39)</f>
        <v>72</v>
      </c>
      <c r="S39" s="21">
        <f>IF('Exp_3 (All)'!AK39="","",'Exp_3 (All)'!AK39)</f>
        <v>49</v>
      </c>
      <c r="T39" s="29">
        <f>IF('Exp_3 (All)'!AM39="","",'Exp_3 (All)'!AM39)</f>
        <v>80</v>
      </c>
      <c r="U39" s="21">
        <f>IF('Exp_3 (All)'!AO39="","",'Exp_3 (All)'!AO39)</f>
        <v>93</v>
      </c>
      <c r="V39" s="29">
        <f>IF('Exp_3 (All)'!AQ39="","",'Exp_3 (All)'!AQ39)</f>
        <v>59</v>
      </c>
      <c r="W39" s="21">
        <f>IF('Exp_3 (All)'!AS39="","",'Exp_3 (All)'!AS39)</f>
        <v>50</v>
      </c>
      <c r="X39" s="29">
        <f>IF('Exp_3 (All)'!AU39="","",'Exp_3 (All)'!AU39)</f>
        <v>63</v>
      </c>
      <c r="Y39" s="50">
        <f t="shared" si="0"/>
        <v>65.086956521739125</v>
      </c>
      <c r="Z39" s="50">
        <f t="shared" si="1"/>
        <v>17.885781665075509</v>
      </c>
      <c r="AA39" s="79">
        <f t="shared" si="2"/>
        <v>7.7343919846437501</v>
      </c>
      <c r="AB39" s="79">
        <f t="shared" si="3"/>
        <v>57.352564537095375</v>
      </c>
      <c r="AC39" s="79">
        <f t="shared" si="4"/>
        <v>72.821348506382876</v>
      </c>
      <c r="AD39" s="169">
        <f t="shared" si="5"/>
        <v>20.543556710786913</v>
      </c>
    </row>
    <row r="40" spans="1:32" x14ac:dyDescent="0.2">
      <c r="A40" s="7" t="str">
        <f>'Exp_3 (All)'!A40</f>
        <v>IntoTree_14_PckErr1</v>
      </c>
      <c r="B40" s="29">
        <f>IF('Exp_3 (All)'!C40="","",'Exp_3 (All)'!C40)</f>
        <v>49</v>
      </c>
      <c r="C40" s="22">
        <f>IF('Exp_3 (All)'!E40="","",'Exp_3 (All)'!E40)</f>
        <v>39</v>
      </c>
      <c r="D40" s="29">
        <f>IF('Exp_3 (All)'!G40="","",'Exp_3 (All)'!G40)</f>
        <v>38</v>
      </c>
      <c r="E40" s="22">
        <f>IF('Exp_3 (All)'!I40="","",'Exp_3 (All)'!I40)</f>
        <v>89</v>
      </c>
      <c r="F40" s="29">
        <f>IF('Exp_3 (All)'!K40="","",'Exp_3 (All)'!K40)</f>
        <v>59</v>
      </c>
      <c r="G40" s="21">
        <f>IF('Exp_3 (All)'!M40="","",'Exp_3 (All)'!M40)</f>
        <v>100</v>
      </c>
      <c r="H40" s="29">
        <f>IF('Exp_3 (All)'!O40="","",'Exp_3 (All)'!O40)</f>
        <v>49</v>
      </c>
      <c r="I40" s="21">
        <f>IF('Exp_3 (All)'!Q40="","",'Exp_3 (All)'!Q40)</f>
        <v>73</v>
      </c>
      <c r="J40" s="29">
        <f>IF('Exp_3 (All)'!S40="","",'Exp_3 (All)'!S40)</f>
        <v>91</v>
      </c>
      <c r="K40" s="21">
        <f>IF('Exp_3 (All)'!U40="","",'Exp_3 (All)'!U40)</f>
        <v>68</v>
      </c>
      <c r="L40" s="29">
        <f>IF('Exp_3 (All)'!W40="","",'Exp_3 (All)'!W40)</f>
        <v>39</v>
      </c>
      <c r="M40" s="21">
        <f>IF('Exp_3 (All)'!Y40="","",'Exp_3 (All)'!Y40)</f>
        <v>69</v>
      </c>
      <c r="N40" s="29">
        <f>IF('Exp_3 (All)'!AA40="","",'Exp_3 (All)'!AA40)</f>
        <v>57</v>
      </c>
      <c r="O40" s="21">
        <f>IF('Exp_3 (All)'!AC40="","",'Exp_3 (All)'!AC40)</f>
        <v>29</v>
      </c>
      <c r="P40" s="29">
        <f>IF('Exp_3 (All)'!AE40="","",'Exp_3 (All)'!AE40)</f>
        <v>55</v>
      </c>
      <c r="Q40" s="21">
        <f>IF('Exp_3 (All)'!AG40="","",'Exp_3 (All)'!AG40)</f>
        <v>64</v>
      </c>
      <c r="R40" s="29">
        <f>IF('Exp_3 (All)'!AI40="","",'Exp_3 (All)'!AI40)</f>
        <v>80</v>
      </c>
      <c r="S40" s="21">
        <f>IF('Exp_3 (All)'!AK40="","",'Exp_3 (All)'!AK40)</f>
        <v>80</v>
      </c>
      <c r="T40" s="29">
        <f>IF('Exp_3 (All)'!AM40="","",'Exp_3 (All)'!AM40)</f>
        <v>79</v>
      </c>
      <c r="U40" s="21">
        <f>IF('Exp_3 (All)'!AO40="","",'Exp_3 (All)'!AO40)</f>
        <v>86</v>
      </c>
      <c r="V40" s="29">
        <f>IF('Exp_3 (All)'!AQ40="","",'Exp_3 (All)'!AQ40)</f>
        <v>70</v>
      </c>
      <c r="W40" s="21">
        <f>IF('Exp_3 (All)'!AS40="","",'Exp_3 (All)'!AS40)</f>
        <v>60</v>
      </c>
      <c r="X40" s="29">
        <f>IF('Exp_3 (All)'!AU40="","",'Exp_3 (All)'!AU40)</f>
        <v>65</v>
      </c>
      <c r="Y40" s="50">
        <f t="shared" si="0"/>
        <v>64.695652173913047</v>
      </c>
      <c r="Z40" s="50">
        <f t="shared" si="1"/>
        <v>18.818353668230618</v>
      </c>
      <c r="AA40" s="79">
        <f t="shared" si="2"/>
        <v>8.137666359863827</v>
      </c>
      <c r="AB40" s="79">
        <f t="shared" si="3"/>
        <v>56.557985814049218</v>
      </c>
      <c r="AC40" s="79">
        <f t="shared" si="4"/>
        <v>72.833318533776875</v>
      </c>
      <c r="AD40" s="169">
        <f t="shared" si="5"/>
        <v>20.543556710786913</v>
      </c>
    </row>
    <row r="41" spans="1:32" x14ac:dyDescent="0.2">
      <c r="A41" s="7" t="str">
        <f>'Exp_3 (All)'!A41</f>
        <v>IntoTree_14_PckErr3</v>
      </c>
      <c r="B41" s="29">
        <f>IF('Exp_3 (All)'!C41="","",'Exp_3 (All)'!C41)</f>
        <v>19</v>
      </c>
      <c r="C41" s="22">
        <f>IF('Exp_3 (All)'!E41="","",'Exp_3 (All)'!E41)</f>
        <v>70</v>
      </c>
      <c r="D41" s="29">
        <f>IF('Exp_3 (All)'!G41="","",'Exp_3 (All)'!G41)</f>
        <v>50</v>
      </c>
      <c r="E41" s="22">
        <f>IF('Exp_3 (All)'!I41="","",'Exp_3 (All)'!I41)</f>
        <v>87</v>
      </c>
      <c r="F41" s="29">
        <f>IF('Exp_3 (All)'!K41="","",'Exp_3 (All)'!K41)</f>
        <v>66</v>
      </c>
      <c r="G41" s="21">
        <f>IF('Exp_3 (All)'!M41="","",'Exp_3 (All)'!M41)</f>
        <v>100</v>
      </c>
      <c r="H41" s="29">
        <f>IF('Exp_3 (All)'!O41="","",'Exp_3 (All)'!O41)</f>
        <v>33</v>
      </c>
      <c r="I41" s="21">
        <f>IF('Exp_3 (All)'!Q41="","",'Exp_3 (All)'!Q41)</f>
        <v>69</v>
      </c>
      <c r="J41" s="29">
        <f>IF('Exp_3 (All)'!S41="","",'Exp_3 (All)'!S41)</f>
        <v>100</v>
      </c>
      <c r="K41" s="21">
        <f>IF('Exp_3 (All)'!U41="","",'Exp_3 (All)'!U41)</f>
        <v>59</v>
      </c>
      <c r="L41" s="29">
        <f>IF('Exp_3 (All)'!W41="","",'Exp_3 (All)'!W41)</f>
        <v>51</v>
      </c>
      <c r="M41" s="21">
        <f>IF('Exp_3 (All)'!Y41="","",'Exp_3 (All)'!Y41)</f>
        <v>50</v>
      </c>
      <c r="N41" s="29">
        <f>IF('Exp_3 (All)'!AA41="","",'Exp_3 (All)'!AA41)</f>
        <v>60</v>
      </c>
      <c r="O41" s="21">
        <f>IF('Exp_3 (All)'!AC41="","",'Exp_3 (All)'!AC41)</f>
        <v>59</v>
      </c>
      <c r="P41" s="29">
        <f>IF('Exp_3 (All)'!AE41="","",'Exp_3 (All)'!AE41)</f>
        <v>67</v>
      </c>
      <c r="Q41" s="21">
        <f>IF('Exp_3 (All)'!AG41="","",'Exp_3 (All)'!AG41)</f>
        <v>70</v>
      </c>
      <c r="R41" s="29">
        <f>IF('Exp_3 (All)'!AI41="","",'Exp_3 (All)'!AI41)</f>
        <v>69</v>
      </c>
      <c r="S41" s="21">
        <f>IF('Exp_3 (All)'!AK41="","",'Exp_3 (All)'!AK41)</f>
        <v>40</v>
      </c>
      <c r="T41" s="29">
        <f>IF('Exp_3 (All)'!AM41="","",'Exp_3 (All)'!AM41)</f>
        <v>94</v>
      </c>
      <c r="U41" s="21">
        <f>IF('Exp_3 (All)'!AO41="","",'Exp_3 (All)'!AO41)</f>
        <v>69</v>
      </c>
      <c r="V41" s="29">
        <f>IF('Exp_3 (All)'!AQ41="","",'Exp_3 (All)'!AQ41)</f>
        <v>90</v>
      </c>
      <c r="W41" s="21">
        <f>IF('Exp_3 (All)'!AS41="","",'Exp_3 (All)'!AS41)</f>
        <v>59</v>
      </c>
      <c r="X41" s="29">
        <f>IF('Exp_3 (All)'!AU41="","",'Exp_3 (All)'!AU41)</f>
        <v>84</v>
      </c>
      <c r="Y41" s="50">
        <f t="shared" si="0"/>
        <v>65.869565217391298</v>
      </c>
      <c r="Z41" s="50">
        <f t="shared" si="1"/>
        <v>20.66024805761953</v>
      </c>
      <c r="AA41" s="79">
        <f t="shared" si="2"/>
        <v>8.934161222018334</v>
      </c>
      <c r="AB41" s="79">
        <f t="shared" si="3"/>
        <v>56.935403995372965</v>
      </c>
      <c r="AC41" s="79">
        <f t="shared" si="4"/>
        <v>74.80372643940963</v>
      </c>
      <c r="AD41" s="169">
        <f t="shared" si="5"/>
        <v>20.543556710786902</v>
      </c>
    </row>
    <row r="42" spans="1:32" x14ac:dyDescent="0.2">
      <c r="A42" s="7" t="str">
        <f>'Exp_3 (All)'!A42</f>
        <v>IntoTree_15_PckErr1</v>
      </c>
      <c r="B42" s="29">
        <f>IF('Exp_3 (All)'!C42="","",'Exp_3 (All)'!C42)</f>
        <v>79</v>
      </c>
      <c r="C42" s="22">
        <f>IF('Exp_3 (All)'!E42="","",'Exp_3 (All)'!E42)</f>
        <v>66</v>
      </c>
      <c r="D42" s="29">
        <f>IF('Exp_3 (All)'!G42="","",'Exp_3 (All)'!G42)</f>
        <v>69</v>
      </c>
      <c r="E42" s="22">
        <f>IF('Exp_3 (All)'!I42="","",'Exp_3 (All)'!I42)</f>
        <v>100</v>
      </c>
      <c r="F42" s="29">
        <f>IF('Exp_3 (All)'!K42="","",'Exp_3 (All)'!K42)</f>
        <v>87</v>
      </c>
      <c r="G42" s="21">
        <f>IF('Exp_3 (All)'!M42="","",'Exp_3 (All)'!M42)</f>
        <v>100</v>
      </c>
      <c r="H42" s="29">
        <f>IF('Exp_3 (All)'!O42="","",'Exp_3 (All)'!O42)</f>
        <v>60</v>
      </c>
      <c r="I42" s="21">
        <f>IF('Exp_3 (All)'!Q42="","",'Exp_3 (All)'!Q42)</f>
        <v>87</v>
      </c>
      <c r="J42" s="29">
        <f>IF('Exp_3 (All)'!S42="","",'Exp_3 (All)'!S42)</f>
        <v>100</v>
      </c>
      <c r="K42" s="21">
        <f>IF('Exp_3 (All)'!U42="","",'Exp_3 (All)'!U42)</f>
        <v>70</v>
      </c>
      <c r="L42" s="29">
        <f>IF('Exp_3 (All)'!W42="","",'Exp_3 (All)'!W42)</f>
        <v>50</v>
      </c>
      <c r="M42" s="21">
        <f>IF('Exp_3 (All)'!Y42="","",'Exp_3 (All)'!Y42)</f>
        <v>100</v>
      </c>
      <c r="N42" s="29">
        <f>IF('Exp_3 (All)'!AA42="","",'Exp_3 (All)'!AA42)</f>
        <v>66</v>
      </c>
      <c r="O42" s="21">
        <f>IF('Exp_3 (All)'!AC42="","",'Exp_3 (All)'!AC42)</f>
        <v>60</v>
      </c>
      <c r="P42" s="29">
        <f>IF('Exp_3 (All)'!AE42="","",'Exp_3 (All)'!AE42)</f>
        <v>74</v>
      </c>
      <c r="Q42" s="21">
        <f>IF('Exp_3 (All)'!AG42="","",'Exp_3 (All)'!AG42)</f>
        <v>77</v>
      </c>
      <c r="R42" s="29">
        <f>IF('Exp_3 (All)'!AI42="","",'Exp_3 (All)'!AI42)</f>
        <v>79</v>
      </c>
      <c r="S42" s="21">
        <f>IF('Exp_3 (All)'!AK42="","",'Exp_3 (All)'!AK42)</f>
        <v>70</v>
      </c>
      <c r="T42" s="29">
        <f>IF('Exp_3 (All)'!AM42="","",'Exp_3 (All)'!AM42)</f>
        <v>99</v>
      </c>
      <c r="U42" s="21">
        <f>IF('Exp_3 (All)'!AO42="","",'Exp_3 (All)'!AO42)</f>
        <v>88</v>
      </c>
      <c r="V42" s="29">
        <f>IF('Exp_3 (All)'!AQ42="","",'Exp_3 (All)'!AQ42)</f>
        <v>89</v>
      </c>
      <c r="W42" s="21">
        <f>IF('Exp_3 (All)'!AS42="","",'Exp_3 (All)'!AS42)</f>
        <v>90</v>
      </c>
      <c r="X42" s="29">
        <f>IF('Exp_3 (All)'!AU42="","",'Exp_3 (All)'!AU42)</f>
        <v>94</v>
      </c>
      <c r="Y42" s="50">
        <f t="shared" si="0"/>
        <v>80.608695652173907</v>
      </c>
      <c r="Z42" s="50">
        <f t="shared" si="1"/>
        <v>15.002239621999426</v>
      </c>
      <c r="AA42" s="79">
        <f t="shared" si="2"/>
        <v>6.4874548989194194</v>
      </c>
      <c r="AB42" s="79">
        <f t="shared" si="3"/>
        <v>74.121240753254483</v>
      </c>
      <c r="AC42" s="79">
        <f t="shared" si="4"/>
        <v>87.096150551093331</v>
      </c>
      <c r="AD42" s="169">
        <f t="shared" si="5"/>
        <v>20.543556710786913</v>
      </c>
    </row>
    <row r="43" spans="1:32" ht="12" thickBot="1" x14ac:dyDescent="0.25">
      <c r="A43" s="85" t="str">
        <f>'Exp_3 (All)'!A43</f>
        <v>IntoTree_15_PckErr3</v>
      </c>
      <c r="B43" s="86">
        <f>IF('Exp_3 (All)'!C43="","",'Exp_3 (All)'!C43)</f>
        <v>28</v>
      </c>
      <c r="C43" s="87">
        <f>IF('Exp_3 (All)'!E43="","",'Exp_3 (All)'!E43)</f>
        <v>70</v>
      </c>
      <c r="D43" s="86">
        <f>IF('Exp_3 (All)'!G43="","",'Exp_3 (All)'!G43)</f>
        <v>64</v>
      </c>
      <c r="E43" s="87">
        <f>IF('Exp_3 (All)'!I43="","",'Exp_3 (All)'!I43)</f>
        <v>100</v>
      </c>
      <c r="F43" s="86">
        <f>IF('Exp_3 (All)'!K43="","",'Exp_3 (All)'!K43)</f>
        <v>90</v>
      </c>
      <c r="G43" s="88">
        <f>IF('Exp_3 (All)'!M43="","",'Exp_3 (All)'!M43)</f>
        <v>100</v>
      </c>
      <c r="H43" s="86">
        <f>IF('Exp_3 (All)'!O43="","",'Exp_3 (All)'!O43)</f>
        <v>70</v>
      </c>
      <c r="I43" s="88">
        <f>IF('Exp_3 (All)'!Q43="","",'Exp_3 (All)'!Q43)</f>
        <v>62</v>
      </c>
      <c r="J43" s="86">
        <f>IF('Exp_3 (All)'!S43="","",'Exp_3 (All)'!S43)</f>
        <v>100</v>
      </c>
      <c r="K43" s="88">
        <f>IF('Exp_3 (All)'!U43="","",'Exp_3 (All)'!U43)</f>
        <v>59</v>
      </c>
      <c r="L43" s="86">
        <f>IF('Exp_3 (All)'!W43="","",'Exp_3 (All)'!W43)</f>
        <v>40</v>
      </c>
      <c r="M43" s="88">
        <f>IF('Exp_3 (All)'!Y43="","",'Exp_3 (All)'!Y43)</f>
        <v>100</v>
      </c>
      <c r="N43" s="86">
        <f>IF('Exp_3 (All)'!AA43="","",'Exp_3 (All)'!AA43)</f>
        <v>70</v>
      </c>
      <c r="O43" s="88">
        <f>IF('Exp_3 (All)'!AC43="","",'Exp_3 (All)'!AC43)</f>
        <v>40</v>
      </c>
      <c r="P43" s="86">
        <f>IF('Exp_3 (All)'!AE43="","",'Exp_3 (All)'!AE43)</f>
        <v>71</v>
      </c>
      <c r="Q43" s="88">
        <f>IF('Exp_3 (All)'!AG43="","",'Exp_3 (All)'!AG43)</f>
        <v>76</v>
      </c>
      <c r="R43" s="86">
        <f>IF('Exp_3 (All)'!AI43="","",'Exp_3 (All)'!AI43)</f>
        <v>89</v>
      </c>
      <c r="S43" s="88">
        <f>IF('Exp_3 (All)'!AK43="","",'Exp_3 (All)'!AK43)</f>
        <v>70</v>
      </c>
      <c r="T43" s="86">
        <f>IF('Exp_3 (All)'!AM43="","",'Exp_3 (All)'!AM43)</f>
        <v>97</v>
      </c>
      <c r="U43" s="88">
        <f>IF('Exp_3 (All)'!AO43="","",'Exp_3 (All)'!AO43)</f>
        <v>93</v>
      </c>
      <c r="V43" s="86">
        <f>IF('Exp_3 (All)'!AQ43="","",'Exp_3 (All)'!AQ43)</f>
        <v>70</v>
      </c>
      <c r="W43" s="88">
        <f>IF('Exp_3 (All)'!AS43="","",'Exp_3 (All)'!AS43)</f>
        <v>90</v>
      </c>
      <c r="X43" s="86">
        <f>IF('Exp_3 (All)'!AU43="","",'Exp_3 (All)'!AU43)</f>
        <v>78</v>
      </c>
      <c r="Y43" s="110">
        <f t="shared" si="0"/>
        <v>75.086956521739125</v>
      </c>
      <c r="Z43" s="110">
        <f t="shared" si="1"/>
        <v>20.571191337486475</v>
      </c>
      <c r="AA43" s="111">
        <f t="shared" si="2"/>
        <v>8.8956502083386386</v>
      </c>
      <c r="AB43" s="89">
        <f t="shared" si="3"/>
        <v>66.191306313400489</v>
      </c>
      <c r="AC43" s="89">
        <f t="shared" si="4"/>
        <v>83.982606730077762</v>
      </c>
      <c r="AD43" s="169">
        <f t="shared" si="5"/>
        <v>20.543556710786902</v>
      </c>
    </row>
    <row r="44" spans="1:32" ht="12" thickTop="1" x14ac:dyDescent="0.2">
      <c r="A44" s="82" t="str">
        <f>'Exp_3 (All)'!A44</f>
        <v>ParkRun_0</v>
      </c>
      <c r="B44" s="83">
        <f>IF('Exp_3 (All)'!C44="","",'Exp_3 (All)'!C44)</f>
        <v>0</v>
      </c>
      <c r="C44" s="83">
        <f>IF('Exp_3 (All)'!E44="","",'Exp_3 (All)'!E44)</f>
        <v>0</v>
      </c>
      <c r="D44" s="83">
        <f>IF('Exp_3 (All)'!G44="","",'Exp_3 (All)'!G44)</f>
        <v>0</v>
      </c>
      <c r="E44" s="83">
        <f>IF('Exp_3 (All)'!I44="","",'Exp_3 (All)'!I44)</f>
        <v>0</v>
      </c>
      <c r="F44" s="83">
        <f>IF('Exp_3 (All)'!K44="","",'Exp_3 (All)'!K44)</f>
        <v>0</v>
      </c>
      <c r="G44" s="83">
        <f>IF('Exp_3 (All)'!M44="","",'Exp_3 (All)'!M44)</f>
        <v>0</v>
      </c>
      <c r="H44" s="83">
        <f>IF('Exp_3 (All)'!O44="","",'Exp_3 (All)'!O44)</f>
        <v>0</v>
      </c>
      <c r="I44" s="83">
        <f>IF('Exp_3 (All)'!Q44="","",'Exp_3 (All)'!Q44)</f>
        <v>0</v>
      </c>
      <c r="J44" s="83">
        <f>IF('Exp_3 (All)'!S44="","",'Exp_3 (All)'!S44)</f>
        <v>0</v>
      </c>
      <c r="K44" s="83">
        <f>IF('Exp_3 (All)'!U44="","",'Exp_3 (All)'!U44)</f>
        <v>0</v>
      </c>
      <c r="L44" s="83">
        <f>IF('Exp_3 (All)'!W44="","",'Exp_3 (All)'!W44)</f>
        <v>0</v>
      </c>
      <c r="M44" s="83">
        <f>IF('Exp_3 (All)'!Y44="","",'Exp_3 (All)'!Y44)</f>
        <v>0</v>
      </c>
      <c r="N44" s="83">
        <f>IF('Exp_3 (All)'!AA44="","",'Exp_3 (All)'!AA44)</f>
        <v>0</v>
      </c>
      <c r="O44" s="83">
        <f>IF('Exp_3 (All)'!AC44="","",'Exp_3 (All)'!AC44)</f>
        <v>0</v>
      </c>
      <c r="P44" s="83">
        <f>IF('Exp_3 (All)'!AE44="","",'Exp_3 (All)'!AE44)</f>
        <v>0</v>
      </c>
      <c r="Q44" s="83">
        <f>IF('Exp_3 (All)'!AG44="","",'Exp_3 (All)'!AG44)</f>
        <v>0</v>
      </c>
      <c r="R44" s="83">
        <f>IF('Exp_3 (All)'!AI44="","",'Exp_3 (All)'!AI44)</f>
        <v>0</v>
      </c>
      <c r="S44" s="83">
        <f>IF('Exp_3 (All)'!AK44="","",'Exp_3 (All)'!AK44)</f>
        <v>0</v>
      </c>
      <c r="T44" s="83">
        <f>IF('Exp_3 (All)'!AM44="","",'Exp_3 (All)'!AM44)</f>
        <v>0</v>
      </c>
      <c r="U44" s="83">
        <f>IF('Exp_3 (All)'!AO44="","",'Exp_3 (All)'!AO44)</f>
        <v>10</v>
      </c>
      <c r="V44" s="83">
        <f>IF('Exp_3 (All)'!AQ44="","",'Exp_3 (All)'!AQ44)</f>
        <v>0</v>
      </c>
      <c r="W44" s="83">
        <f>IF('Exp_3 (All)'!AS44="","",'Exp_3 (All)'!AS44)</f>
        <v>20</v>
      </c>
      <c r="X44" s="83">
        <f>IF('Exp_3 (All)'!AU44="","",'Exp_3 (All)'!AU44)</f>
        <v>0</v>
      </c>
      <c r="Y44" s="108">
        <f t="shared" si="0"/>
        <v>1.3043478260869565</v>
      </c>
      <c r="Z44" s="108">
        <f t="shared" si="1"/>
        <v>4.5769658728016003</v>
      </c>
      <c r="AA44" s="109">
        <f t="shared" si="2"/>
        <v>1.9792284633390238</v>
      </c>
      <c r="AB44" s="84">
        <f t="shared" si="3"/>
        <v>-0.67488063725206726</v>
      </c>
      <c r="AC44" s="84">
        <f t="shared" si="4"/>
        <v>3.2835762894259801</v>
      </c>
      <c r="AD44" s="169">
        <f t="shared" si="5"/>
        <v>20.543556710786913</v>
      </c>
      <c r="AE44" s="90"/>
      <c r="AF44" s="90"/>
    </row>
    <row r="45" spans="1:32" x14ac:dyDescent="0.2">
      <c r="A45" s="7" t="str">
        <f>'Exp_3 (All)'!A45</f>
        <v>ParkRun_3</v>
      </c>
      <c r="B45" s="29">
        <f>IF('Exp_3 (All)'!C45="","",'Exp_3 (All)'!C45)</f>
        <v>60</v>
      </c>
      <c r="C45" s="22">
        <f>IF('Exp_3 (All)'!E45="","",'Exp_3 (All)'!E45)</f>
        <v>10</v>
      </c>
      <c r="D45" s="29">
        <f>IF('Exp_3 (All)'!G45="","",'Exp_3 (All)'!G45)</f>
        <v>50</v>
      </c>
      <c r="E45" s="22">
        <f>IF('Exp_3 (All)'!I45="","",'Exp_3 (All)'!I45)</f>
        <v>81</v>
      </c>
      <c r="F45" s="29">
        <f>IF('Exp_3 (All)'!K45="","",'Exp_3 (All)'!K45)</f>
        <v>75</v>
      </c>
      <c r="G45" s="21">
        <f>IF('Exp_3 (All)'!M45="","",'Exp_3 (All)'!M45)</f>
        <v>100</v>
      </c>
      <c r="H45" s="29">
        <f>IF('Exp_3 (All)'!O45="","",'Exp_3 (All)'!O45)</f>
        <v>60</v>
      </c>
      <c r="I45" s="21">
        <f>IF('Exp_3 (All)'!Q45="","",'Exp_3 (All)'!Q45)</f>
        <v>86</v>
      </c>
      <c r="J45" s="29">
        <f>IF('Exp_3 (All)'!S45="","",'Exp_3 (All)'!S45)</f>
        <v>100</v>
      </c>
      <c r="K45" s="21">
        <f>IF('Exp_3 (All)'!U45="","",'Exp_3 (All)'!U45)</f>
        <v>69</v>
      </c>
      <c r="L45" s="29">
        <f>IF('Exp_3 (All)'!W45="","",'Exp_3 (All)'!W45)</f>
        <v>38</v>
      </c>
      <c r="M45" s="21">
        <f>IF('Exp_3 (All)'!Y45="","",'Exp_3 (All)'!Y45)</f>
        <v>50</v>
      </c>
      <c r="N45" s="29">
        <f>IF('Exp_3 (All)'!AA45="","",'Exp_3 (All)'!AA45)</f>
        <v>73</v>
      </c>
      <c r="O45" s="21">
        <f>IF('Exp_3 (All)'!AC45="","",'Exp_3 (All)'!AC45)</f>
        <v>40</v>
      </c>
      <c r="P45" s="29">
        <f>IF('Exp_3 (All)'!AE45="","",'Exp_3 (All)'!AE45)</f>
        <v>25</v>
      </c>
      <c r="Q45" s="21">
        <f>IF('Exp_3 (All)'!AG45="","",'Exp_3 (All)'!AG45)</f>
        <v>61</v>
      </c>
      <c r="R45" s="29">
        <f>IF('Exp_3 (All)'!AI45="","",'Exp_3 (All)'!AI45)</f>
        <v>41</v>
      </c>
      <c r="S45" s="21">
        <f>IF('Exp_3 (All)'!AK45="","",'Exp_3 (All)'!AK45)</f>
        <v>20</v>
      </c>
      <c r="T45" s="29">
        <f>IF('Exp_3 (All)'!AM45="","",'Exp_3 (All)'!AM45)</f>
        <v>59</v>
      </c>
      <c r="U45" s="21">
        <f>IF('Exp_3 (All)'!AO45="","",'Exp_3 (All)'!AO45)</f>
        <v>90</v>
      </c>
      <c r="V45" s="29">
        <f>IF('Exp_3 (All)'!AQ45="","",'Exp_3 (All)'!AQ45)</f>
        <v>59</v>
      </c>
      <c r="W45" s="21">
        <f>IF('Exp_3 (All)'!AS45="","",'Exp_3 (All)'!AS45)</f>
        <v>80</v>
      </c>
      <c r="X45" s="29">
        <f>IF('Exp_3 (All)'!AU45="","",'Exp_3 (All)'!AU45)</f>
        <v>9</v>
      </c>
      <c r="Y45" s="50">
        <f t="shared" si="0"/>
        <v>58.086956521739133</v>
      </c>
      <c r="Z45" s="50">
        <f t="shared" si="1"/>
        <v>26.441896925967292</v>
      </c>
      <c r="AA45" s="79">
        <f t="shared" si="2"/>
        <v>11.434333677589049</v>
      </c>
      <c r="AB45" s="79">
        <f t="shared" si="3"/>
        <v>46.652622844150088</v>
      </c>
      <c r="AC45" s="79">
        <f t="shared" si="4"/>
        <v>69.521290199328178</v>
      </c>
      <c r="AD45" s="169">
        <f t="shared" si="5"/>
        <v>20.543556710786913</v>
      </c>
      <c r="AE45" s="226"/>
      <c r="AF45" s="155"/>
    </row>
    <row r="46" spans="1:32" x14ac:dyDescent="0.2">
      <c r="A46" s="7" t="str">
        <f>'Exp_3 (All)'!A46</f>
        <v>ParkRun_12</v>
      </c>
      <c r="B46" s="29">
        <f>IF('Exp_3 (All)'!C46="","",'Exp_3 (All)'!C46)</f>
        <v>29</v>
      </c>
      <c r="C46" s="22">
        <f>IF('Exp_3 (All)'!E46="","",'Exp_3 (All)'!E46)</f>
        <v>37</v>
      </c>
      <c r="D46" s="29">
        <f>IF('Exp_3 (All)'!G46="","",'Exp_3 (All)'!G46)</f>
        <v>58</v>
      </c>
      <c r="E46" s="22">
        <f>IF('Exp_3 (All)'!I46="","",'Exp_3 (All)'!I46)</f>
        <v>50</v>
      </c>
      <c r="F46" s="29">
        <f>IF('Exp_3 (All)'!K46="","",'Exp_3 (All)'!K46)</f>
        <v>40</v>
      </c>
      <c r="G46" s="21">
        <f>IF('Exp_3 (All)'!M46="","",'Exp_3 (All)'!M46)</f>
        <v>59</v>
      </c>
      <c r="H46" s="29">
        <f>IF('Exp_3 (All)'!O46="","",'Exp_3 (All)'!O46)</f>
        <v>20</v>
      </c>
      <c r="I46" s="21">
        <f>IF('Exp_3 (All)'!Q46="","",'Exp_3 (All)'!Q46)</f>
        <v>58</v>
      </c>
      <c r="J46" s="29">
        <f>IF('Exp_3 (All)'!S46="","",'Exp_3 (All)'!S46)</f>
        <v>86</v>
      </c>
      <c r="K46" s="21">
        <f>IF('Exp_3 (All)'!U46="","",'Exp_3 (All)'!U46)</f>
        <v>69</v>
      </c>
      <c r="L46" s="29">
        <f>IF('Exp_3 (All)'!W46="","",'Exp_3 (All)'!W46)</f>
        <v>19</v>
      </c>
      <c r="M46" s="21">
        <f>IF('Exp_3 (All)'!Y46="","",'Exp_3 (All)'!Y46)</f>
        <v>71</v>
      </c>
      <c r="N46" s="29">
        <f>IF('Exp_3 (All)'!AA46="","",'Exp_3 (All)'!AA46)</f>
        <v>61</v>
      </c>
      <c r="O46" s="21">
        <f>IF('Exp_3 (All)'!AC46="","",'Exp_3 (All)'!AC46)</f>
        <v>50</v>
      </c>
      <c r="P46" s="29">
        <f>IF('Exp_3 (All)'!AE46="","",'Exp_3 (All)'!AE46)</f>
        <v>44</v>
      </c>
      <c r="Q46" s="21">
        <f>IF('Exp_3 (All)'!AG46="","",'Exp_3 (All)'!AG46)</f>
        <v>50</v>
      </c>
      <c r="R46" s="29">
        <f>IF('Exp_3 (All)'!AI46="","",'Exp_3 (All)'!AI46)</f>
        <v>70</v>
      </c>
      <c r="S46" s="21">
        <f>IF('Exp_3 (All)'!AK46="","",'Exp_3 (All)'!AK46)</f>
        <v>20</v>
      </c>
      <c r="T46" s="29">
        <f>IF('Exp_3 (All)'!AM46="","",'Exp_3 (All)'!AM46)</f>
        <v>73</v>
      </c>
      <c r="U46" s="21">
        <f>IF('Exp_3 (All)'!AO46="","",'Exp_3 (All)'!AO46)</f>
        <v>82</v>
      </c>
      <c r="V46" s="29">
        <f>IF('Exp_3 (All)'!AQ46="","",'Exp_3 (All)'!AQ46)</f>
        <v>50</v>
      </c>
      <c r="W46" s="21">
        <f>IF('Exp_3 (All)'!AS46="","",'Exp_3 (All)'!AS46)</f>
        <v>80</v>
      </c>
      <c r="X46" s="29">
        <f>IF('Exp_3 (All)'!AU46="","",'Exp_3 (All)'!AU46)</f>
        <v>51</v>
      </c>
      <c r="Y46" s="50">
        <f t="shared" si="0"/>
        <v>53.347826086956523</v>
      </c>
      <c r="Z46" s="50">
        <f t="shared" si="1"/>
        <v>19.692196644753778</v>
      </c>
      <c r="AA46" s="79">
        <f t="shared" si="2"/>
        <v>8.5155443995278794</v>
      </c>
      <c r="AB46" s="79">
        <f t="shared" si="3"/>
        <v>44.832281687428647</v>
      </c>
      <c r="AC46" s="79">
        <f t="shared" si="4"/>
        <v>61.863370486484399</v>
      </c>
      <c r="AD46" s="169">
        <f t="shared" si="5"/>
        <v>20.543556710786913</v>
      </c>
      <c r="AE46" s="226"/>
      <c r="AF46" s="155"/>
    </row>
    <row r="47" spans="1:32" x14ac:dyDescent="0.2">
      <c r="A47" s="7" t="str">
        <f>'Exp_3 (All)'!A47</f>
        <v>ParkRun_0_PckErr3</v>
      </c>
      <c r="B47" s="29">
        <f>IF('Exp_3 (All)'!C47="","",'Exp_3 (All)'!C47)</f>
        <v>19</v>
      </c>
      <c r="C47" s="22">
        <f>IF('Exp_3 (All)'!E47="","",'Exp_3 (All)'!E47)</f>
        <v>56</v>
      </c>
      <c r="D47" s="29">
        <f>IF('Exp_3 (All)'!G47="","",'Exp_3 (All)'!G47)</f>
        <v>9</v>
      </c>
      <c r="E47" s="22">
        <f>IF('Exp_3 (All)'!I47="","",'Exp_3 (All)'!I47)</f>
        <v>19</v>
      </c>
      <c r="F47" s="29">
        <f>IF('Exp_3 (All)'!K47="","",'Exp_3 (All)'!K47)</f>
        <v>14</v>
      </c>
      <c r="G47" s="21">
        <f>IF('Exp_3 (All)'!M47="","",'Exp_3 (All)'!M47)</f>
        <v>10</v>
      </c>
      <c r="H47" s="29">
        <f>IF('Exp_3 (All)'!O47="","",'Exp_3 (All)'!O47)</f>
        <v>21</v>
      </c>
      <c r="I47" s="21">
        <f>IF('Exp_3 (All)'!Q47="","",'Exp_3 (All)'!Q47)</f>
        <v>53</v>
      </c>
      <c r="J47" s="29">
        <f>IF('Exp_3 (All)'!S47="","",'Exp_3 (All)'!S47)</f>
        <v>80</v>
      </c>
      <c r="K47" s="21">
        <f>IF('Exp_3 (All)'!U47="","",'Exp_3 (All)'!U47)</f>
        <v>20</v>
      </c>
      <c r="L47" s="29">
        <f>IF('Exp_3 (All)'!W47="","",'Exp_3 (All)'!W47)</f>
        <v>10</v>
      </c>
      <c r="M47" s="21">
        <f>IF('Exp_3 (All)'!Y47="","",'Exp_3 (All)'!Y47)</f>
        <v>10</v>
      </c>
      <c r="N47" s="29">
        <f>IF('Exp_3 (All)'!AA47="","",'Exp_3 (All)'!AA47)</f>
        <v>23</v>
      </c>
      <c r="O47" s="21">
        <f>IF('Exp_3 (All)'!AC47="","",'Exp_3 (All)'!AC47)</f>
        <v>10</v>
      </c>
      <c r="P47" s="29">
        <f>IF('Exp_3 (All)'!AE47="","",'Exp_3 (All)'!AE47)</f>
        <v>6</v>
      </c>
      <c r="Q47" s="21">
        <f>IF('Exp_3 (All)'!AG47="","",'Exp_3 (All)'!AG47)</f>
        <v>19</v>
      </c>
      <c r="R47" s="29">
        <f>IF('Exp_3 (All)'!AI47="","",'Exp_3 (All)'!AI47)</f>
        <v>8</v>
      </c>
      <c r="S47" s="21">
        <f>IF('Exp_3 (All)'!AK47="","",'Exp_3 (All)'!AK47)</f>
        <v>0</v>
      </c>
      <c r="T47" s="29">
        <f>IF('Exp_3 (All)'!AM47="","",'Exp_3 (All)'!AM47)</f>
        <v>32</v>
      </c>
      <c r="U47" s="21">
        <f>IF('Exp_3 (All)'!AO47="","",'Exp_3 (All)'!AO47)</f>
        <v>11</v>
      </c>
      <c r="V47" s="29">
        <f>IF('Exp_3 (All)'!AQ47="","",'Exp_3 (All)'!AQ47)</f>
        <v>0</v>
      </c>
      <c r="W47" s="21">
        <f>IF('Exp_3 (All)'!AS47="","",'Exp_3 (All)'!AS47)</f>
        <v>20</v>
      </c>
      <c r="X47" s="29">
        <f>IF('Exp_3 (All)'!AU47="","",'Exp_3 (All)'!AU47)</f>
        <v>22</v>
      </c>
      <c r="Y47" s="50">
        <f t="shared" si="0"/>
        <v>20.521739130434781</v>
      </c>
      <c r="Z47" s="50">
        <f t="shared" si="1"/>
        <v>18.970957624790085</v>
      </c>
      <c r="AA47" s="79">
        <f t="shared" si="2"/>
        <v>8.2036572592575716</v>
      </c>
      <c r="AB47" s="79">
        <f t="shared" si="3"/>
        <v>12.31808187117721</v>
      </c>
      <c r="AC47" s="79">
        <f t="shared" si="4"/>
        <v>28.725396389692353</v>
      </c>
      <c r="AD47" s="169">
        <f t="shared" si="5"/>
        <v>20.543556710786913</v>
      </c>
      <c r="AE47" s="226"/>
      <c r="AF47" s="155"/>
    </row>
    <row r="48" spans="1:32" x14ac:dyDescent="0.2">
      <c r="A48" s="7" t="str">
        <f>'Exp_3 (All)'!A48</f>
        <v>ParkRun_2_PckErr1</v>
      </c>
      <c r="B48" s="29">
        <f>IF('Exp_3 (All)'!C48="","",'Exp_3 (All)'!C48)</f>
        <v>9</v>
      </c>
      <c r="C48" s="22">
        <f>IF('Exp_3 (All)'!E48="","",'Exp_3 (All)'!E48)</f>
        <v>0</v>
      </c>
      <c r="D48" s="29">
        <f>IF('Exp_3 (All)'!G48="","",'Exp_3 (All)'!G48)</f>
        <v>39</v>
      </c>
      <c r="E48" s="22">
        <f>IF('Exp_3 (All)'!I48="","",'Exp_3 (All)'!I48)</f>
        <v>8</v>
      </c>
      <c r="F48" s="29">
        <f>IF('Exp_3 (All)'!K48="","",'Exp_3 (All)'!K48)</f>
        <v>25</v>
      </c>
      <c r="G48" s="21">
        <f>IF('Exp_3 (All)'!M48="","",'Exp_3 (All)'!M48)</f>
        <v>0</v>
      </c>
      <c r="H48" s="29">
        <f>IF('Exp_3 (All)'!O48="","",'Exp_3 (All)'!O48)</f>
        <v>0</v>
      </c>
      <c r="I48" s="21">
        <f>IF('Exp_3 (All)'!Q48="","",'Exp_3 (All)'!Q48)</f>
        <v>85</v>
      </c>
      <c r="J48" s="29">
        <f>IF('Exp_3 (All)'!S48="","",'Exp_3 (All)'!S48)</f>
        <v>82</v>
      </c>
      <c r="K48" s="21">
        <f>IF('Exp_3 (All)'!U48="","",'Exp_3 (All)'!U48)</f>
        <v>31</v>
      </c>
      <c r="L48" s="29">
        <f>IF('Exp_3 (All)'!W48="","",'Exp_3 (All)'!W48)</f>
        <v>10</v>
      </c>
      <c r="M48" s="21">
        <f>IF('Exp_3 (All)'!Y48="","",'Exp_3 (All)'!Y48)</f>
        <v>0</v>
      </c>
      <c r="N48" s="29">
        <f>IF('Exp_3 (All)'!AA48="","",'Exp_3 (All)'!AA48)</f>
        <v>37</v>
      </c>
      <c r="O48" s="21">
        <f>IF('Exp_3 (All)'!AC48="","",'Exp_3 (All)'!AC48)</f>
        <v>29</v>
      </c>
      <c r="P48" s="29">
        <f>IF('Exp_3 (All)'!AE48="","",'Exp_3 (All)'!AE48)</f>
        <v>12</v>
      </c>
      <c r="Q48" s="21">
        <f>IF('Exp_3 (All)'!AG48="","",'Exp_3 (All)'!AG48)</f>
        <v>0</v>
      </c>
      <c r="R48" s="29">
        <f>IF('Exp_3 (All)'!AI48="","",'Exp_3 (All)'!AI48)</f>
        <v>11</v>
      </c>
      <c r="S48" s="21">
        <f>IF('Exp_3 (All)'!AK48="","",'Exp_3 (All)'!AK48)</f>
        <v>0</v>
      </c>
      <c r="T48" s="29">
        <f>IF('Exp_3 (All)'!AM48="","",'Exp_3 (All)'!AM48)</f>
        <v>40</v>
      </c>
      <c r="U48" s="21">
        <f>IF('Exp_3 (All)'!AO48="","",'Exp_3 (All)'!AO48)</f>
        <v>30</v>
      </c>
      <c r="V48" s="29">
        <f>IF('Exp_3 (All)'!AQ48="","",'Exp_3 (All)'!AQ48)</f>
        <v>10</v>
      </c>
      <c r="W48" s="21">
        <f>IF('Exp_3 (All)'!AS48="","",'Exp_3 (All)'!AS48)</f>
        <v>40</v>
      </c>
      <c r="X48" s="29">
        <f>IF('Exp_3 (All)'!AU48="","",'Exp_3 (All)'!AU48)</f>
        <v>0</v>
      </c>
      <c r="Y48" s="50">
        <f t="shared" si="0"/>
        <v>21.652173913043477</v>
      </c>
      <c r="Z48" s="50">
        <f t="shared" si="1"/>
        <v>24.488603463749072</v>
      </c>
      <c r="AA48" s="79">
        <f t="shared" si="2"/>
        <v>10.589666243940499</v>
      </c>
      <c r="AB48" s="79">
        <f t="shared" si="3"/>
        <v>11.062507669102978</v>
      </c>
      <c r="AC48" s="79">
        <f t="shared" si="4"/>
        <v>32.241840156983976</v>
      </c>
      <c r="AD48" s="169">
        <f t="shared" si="5"/>
        <v>20.543556710786913</v>
      </c>
    </row>
    <row r="49" spans="1:32" x14ac:dyDescent="0.2">
      <c r="A49" s="7" t="str">
        <f>'Exp_3 (All)'!A49</f>
        <v>ParkRun_2_PckErr3</v>
      </c>
      <c r="B49" s="29">
        <f>IF('Exp_3 (All)'!C49="","",'Exp_3 (All)'!C49)</f>
        <v>11</v>
      </c>
      <c r="C49" s="22">
        <f>IF('Exp_3 (All)'!E49="","",'Exp_3 (All)'!E49)</f>
        <v>51</v>
      </c>
      <c r="D49" s="29">
        <f>IF('Exp_3 (All)'!G49="","",'Exp_3 (All)'!G49)</f>
        <v>8</v>
      </c>
      <c r="E49" s="22">
        <f>IF('Exp_3 (All)'!I49="","",'Exp_3 (All)'!I49)</f>
        <v>15</v>
      </c>
      <c r="F49" s="29">
        <f>IF('Exp_3 (All)'!K49="","",'Exp_3 (All)'!K49)</f>
        <v>24</v>
      </c>
      <c r="G49" s="21">
        <f>IF('Exp_3 (All)'!M49="","",'Exp_3 (All)'!M49)</f>
        <v>9</v>
      </c>
      <c r="H49" s="29">
        <f>IF('Exp_3 (All)'!O49="","",'Exp_3 (All)'!O49)</f>
        <v>9</v>
      </c>
      <c r="I49" s="21">
        <f>IF('Exp_3 (All)'!Q49="","",'Exp_3 (All)'!Q49)</f>
        <v>61</v>
      </c>
      <c r="J49" s="29">
        <f>IF('Exp_3 (All)'!S49="","",'Exp_3 (All)'!S49)</f>
        <v>77</v>
      </c>
      <c r="K49" s="21">
        <f>IF('Exp_3 (All)'!U49="","",'Exp_3 (All)'!U49)</f>
        <v>50</v>
      </c>
      <c r="L49" s="29">
        <f>IF('Exp_3 (All)'!W49="","",'Exp_3 (All)'!W49)</f>
        <v>20</v>
      </c>
      <c r="M49" s="21">
        <f>IF('Exp_3 (All)'!Y49="","",'Exp_3 (All)'!Y49)</f>
        <v>40</v>
      </c>
      <c r="N49" s="29">
        <f>IF('Exp_3 (All)'!AA49="","",'Exp_3 (All)'!AA49)</f>
        <v>60</v>
      </c>
      <c r="O49" s="21">
        <f>IF('Exp_3 (All)'!AC49="","",'Exp_3 (All)'!AC49)</f>
        <v>40</v>
      </c>
      <c r="P49" s="29">
        <f>IF('Exp_3 (All)'!AE49="","",'Exp_3 (All)'!AE49)</f>
        <v>38</v>
      </c>
      <c r="Q49" s="21">
        <f>IF('Exp_3 (All)'!AG49="","",'Exp_3 (All)'!AG49)</f>
        <v>20</v>
      </c>
      <c r="R49" s="29">
        <f>IF('Exp_3 (All)'!AI49="","",'Exp_3 (All)'!AI49)</f>
        <v>10</v>
      </c>
      <c r="S49" s="21">
        <f>IF('Exp_3 (All)'!AK49="","",'Exp_3 (All)'!AK49)</f>
        <v>20</v>
      </c>
      <c r="T49" s="29">
        <f>IF('Exp_3 (All)'!AM49="","",'Exp_3 (All)'!AM49)</f>
        <v>51</v>
      </c>
      <c r="U49" s="21">
        <f>IF('Exp_3 (All)'!AO49="","",'Exp_3 (All)'!AO49)</f>
        <v>65</v>
      </c>
      <c r="V49" s="29">
        <f>IF('Exp_3 (All)'!AQ49="","",'Exp_3 (All)'!AQ49)</f>
        <v>9</v>
      </c>
      <c r="W49" s="21">
        <f>IF('Exp_3 (All)'!AS49="","",'Exp_3 (All)'!AS49)</f>
        <v>59</v>
      </c>
      <c r="X49" s="29">
        <f>IF('Exp_3 (All)'!AU49="","",'Exp_3 (All)'!AU49)</f>
        <v>27</v>
      </c>
      <c r="Y49" s="50">
        <f t="shared" si="0"/>
        <v>33.652173913043477</v>
      </c>
      <c r="Z49" s="50">
        <f t="shared" si="1"/>
        <v>21.860318336807477</v>
      </c>
      <c r="AA49" s="79">
        <f t="shared" si="2"/>
        <v>9.4531105261174933</v>
      </c>
      <c r="AB49" s="79">
        <f t="shared" si="3"/>
        <v>24.199063386925985</v>
      </c>
      <c r="AC49" s="79">
        <f t="shared" si="4"/>
        <v>43.105284439160968</v>
      </c>
      <c r="AD49" s="169">
        <f t="shared" si="5"/>
        <v>20.543556710786913</v>
      </c>
      <c r="AE49" s="227"/>
      <c r="AF49" s="228"/>
    </row>
    <row r="50" spans="1:32" x14ac:dyDescent="0.2">
      <c r="A50" s="7" t="str">
        <f>'Exp_3 (All)'!A50</f>
        <v>ParkRun_3_PckErr1</v>
      </c>
      <c r="B50" s="29">
        <f>IF('Exp_3 (All)'!C50="","",'Exp_3 (All)'!C50)</f>
        <v>20</v>
      </c>
      <c r="C50" s="22">
        <f>IF('Exp_3 (All)'!E50="","",'Exp_3 (All)'!E50)</f>
        <v>19</v>
      </c>
      <c r="D50" s="29">
        <f>IF('Exp_3 (All)'!G50="","",'Exp_3 (All)'!G50)</f>
        <v>9</v>
      </c>
      <c r="E50" s="22">
        <f>IF('Exp_3 (All)'!I50="","",'Exp_3 (All)'!I50)</f>
        <v>26</v>
      </c>
      <c r="F50" s="29">
        <f>IF('Exp_3 (All)'!K50="","",'Exp_3 (All)'!K50)</f>
        <v>74</v>
      </c>
      <c r="G50" s="21">
        <f>IF('Exp_3 (All)'!M50="","",'Exp_3 (All)'!M50)</f>
        <v>100</v>
      </c>
      <c r="H50" s="29">
        <f>IF('Exp_3 (All)'!O50="","",'Exp_3 (All)'!O50)</f>
        <v>29</v>
      </c>
      <c r="I50" s="21">
        <f>IF('Exp_3 (All)'!Q50="","",'Exp_3 (All)'!Q50)</f>
        <v>90</v>
      </c>
      <c r="J50" s="29">
        <f>IF('Exp_3 (All)'!S50="","",'Exp_3 (All)'!S50)</f>
        <v>90</v>
      </c>
      <c r="K50" s="21">
        <f>IF('Exp_3 (All)'!U50="","",'Exp_3 (All)'!U50)</f>
        <v>90</v>
      </c>
      <c r="L50" s="29">
        <f>IF('Exp_3 (All)'!W50="","",'Exp_3 (All)'!W50)</f>
        <v>30</v>
      </c>
      <c r="M50" s="21">
        <f>IF('Exp_3 (All)'!Y50="","",'Exp_3 (All)'!Y50)</f>
        <v>60</v>
      </c>
      <c r="N50" s="29">
        <f>IF('Exp_3 (All)'!AA50="","",'Exp_3 (All)'!AA50)</f>
        <v>82</v>
      </c>
      <c r="O50" s="21">
        <f>IF('Exp_3 (All)'!AC50="","",'Exp_3 (All)'!AC50)</f>
        <v>70</v>
      </c>
      <c r="P50" s="29">
        <f>IF('Exp_3 (All)'!AE50="","",'Exp_3 (All)'!AE50)</f>
        <v>75</v>
      </c>
      <c r="Q50" s="21">
        <f>IF('Exp_3 (All)'!AG50="","",'Exp_3 (All)'!AG50)</f>
        <v>69</v>
      </c>
      <c r="R50" s="29">
        <f>IF('Exp_3 (All)'!AI50="","",'Exp_3 (All)'!AI50)</f>
        <v>41</v>
      </c>
      <c r="S50" s="21">
        <f>IF('Exp_3 (All)'!AK50="","",'Exp_3 (All)'!AK50)</f>
        <v>20</v>
      </c>
      <c r="T50" s="29">
        <f>IF('Exp_3 (All)'!AM50="","",'Exp_3 (All)'!AM50)</f>
        <v>59</v>
      </c>
      <c r="U50" s="21">
        <f>IF('Exp_3 (All)'!AO50="","",'Exp_3 (All)'!AO50)</f>
        <v>84</v>
      </c>
      <c r="V50" s="29">
        <f>IF('Exp_3 (All)'!AQ50="","",'Exp_3 (All)'!AQ50)</f>
        <v>60</v>
      </c>
      <c r="W50" s="21">
        <f>IF('Exp_3 (All)'!AS50="","",'Exp_3 (All)'!AS50)</f>
        <v>30</v>
      </c>
      <c r="X50" s="29">
        <f>IF('Exp_3 (All)'!AU50="","",'Exp_3 (All)'!AU50)</f>
        <v>12</v>
      </c>
      <c r="Y50" s="50">
        <f t="shared" si="0"/>
        <v>53.869565217391305</v>
      </c>
      <c r="Z50" s="50">
        <f t="shared" si="1"/>
        <v>29.513177869964967</v>
      </c>
      <c r="AA50" s="79">
        <f t="shared" si="2"/>
        <v>12.762455151990622</v>
      </c>
      <c r="AB50" s="79">
        <f t="shared" si="3"/>
        <v>41.107110065400683</v>
      </c>
      <c r="AC50" s="79">
        <f t="shared" si="4"/>
        <v>66.632020369381934</v>
      </c>
      <c r="AD50" s="169">
        <f t="shared" si="5"/>
        <v>20.543556710786913</v>
      </c>
      <c r="AE50" s="227"/>
      <c r="AF50" s="228"/>
    </row>
    <row r="51" spans="1:32" x14ac:dyDescent="0.2">
      <c r="A51" s="7" t="str">
        <f>'Exp_3 (All)'!A51</f>
        <v>ParkRun_3_PckErr3</v>
      </c>
      <c r="B51" s="29">
        <f>IF('Exp_3 (All)'!C51="","",'Exp_3 (All)'!C51)</f>
        <v>50</v>
      </c>
      <c r="C51" s="22">
        <f>IF('Exp_3 (All)'!E51="","",'Exp_3 (All)'!E51)</f>
        <v>30</v>
      </c>
      <c r="D51" s="29">
        <f>IF('Exp_3 (All)'!G51="","",'Exp_3 (All)'!G51)</f>
        <v>66</v>
      </c>
      <c r="E51" s="22">
        <f>IF('Exp_3 (All)'!I51="","",'Exp_3 (All)'!I51)</f>
        <v>26</v>
      </c>
      <c r="F51" s="29">
        <f>IF('Exp_3 (All)'!K51="","",'Exp_3 (All)'!K51)</f>
        <v>85</v>
      </c>
      <c r="G51" s="21">
        <f>IF('Exp_3 (All)'!M51="","",'Exp_3 (All)'!M51)</f>
        <v>89</v>
      </c>
      <c r="H51" s="29">
        <f>IF('Exp_3 (All)'!O51="","",'Exp_3 (All)'!O51)</f>
        <v>29</v>
      </c>
      <c r="I51" s="21">
        <f>IF('Exp_3 (All)'!Q51="","",'Exp_3 (All)'!Q51)</f>
        <v>79</v>
      </c>
      <c r="J51" s="29">
        <f>IF('Exp_3 (All)'!S51="","",'Exp_3 (All)'!S51)</f>
        <v>89</v>
      </c>
      <c r="K51" s="21">
        <f>IF('Exp_3 (All)'!U51="","",'Exp_3 (All)'!U51)</f>
        <v>50</v>
      </c>
      <c r="L51" s="29">
        <f>IF('Exp_3 (All)'!W51="","",'Exp_3 (All)'!W51)</f>
        <v>19</v>
      </c>
      <c r="M51" s="21">
        <f>IF('Exp_3 (All)'!Y51="","",'Exp_3 (All)'!Y51)</f>
        <v>59</v>
      </c>
      <c r="N51" s="29">
        <f>IF('Exp_3 (All)'!AA51="","",'Exp_3 (All)'!AA51)</f>
        <v>84</v>
      </c>
      <c r="O51" s="21">
        <f>IF('Exp_3 (All)'!AC51="","",'Exp_3 (All)'!AC51)</f>
        <v>70</v>
      </c>
      <c r="P51" s="29">
        <f>IF('Exp_3 (All)'!AE51="","",'Exp_3 (All)'!AE51)</f>
        <v>45</v>
      </c>
      <c r="Q51" s="21">
        <f>IF('Exp_3 (All)'!AG51="","",'Exp_3 (All)'!AG51)</f>
        <v>68</v>
      </c>
      <c r="R51" s="29">
        <f>IF('Exp_3 (All)'!AI51="","",'Exp_3 (All)'!AI51)</f>
        <v>41</v>
      </c>
      <c r="S51" s="21">
        <f>IF('Exp_3 (All)'!AK51="","",'Exp_3 (All)'!AK51)</f>
        <v>9</v>
      </c>
      <c r="T51" s="29">
        <f>IF('Exp_3 (All)'!AM51="","",'Exp_3 (All)'!AM51)</f>
        <v>75</v>
      </c>
      <c r="U51" s="21">
        <f>IF('Exp_3 (All)'!AO51="","",'Exp_3 (All)'!AO51)</f>
        <v>90</v>
      </c>
      <c r="V51" s="29">
        <f>IF('Exp_3 (All)'!AQ51="","",'Exp_3 (All)'!AQ51)</f>
        <v>59</v>
      </c>
      <c r="W51" s="21">
        <f>IF('Exp_3 (All)'!AS51="","",'Exp_3 (All)'!AS51)</f>
        <v>68</v>
      </c>
      <c r="X51" s="29">
        <f>IF('Exp_3 (All)'!AU51="","",'Exp_3 (All)'!AU51)</f>
        <v>31</v>
      </c>
      <c r="Y51" s="50">
        <f t="shared" si="0"/>
        <v>57</v>
      </c>
      <c r="Z51" s="50">
        <f t="shared" si="1"/>
        <v>24.637369989509839</v>
      </c>
      <c r="AA51" s="79">
        <f t="shared" si="2"/>
        <v>10.65399771381828</v>
      </c>
      <c r="AB51" s="79">
        <f t="shared" si="3"/>
        <v>46.346002286181722</v>
      </c>
      <c r="AC51" s="79">
        <f t="shared" si="4"/>
        <v>67.653997713818285</v>
      </c>
      <c r="AD51" s="169">
        <f t="shared" si="5"/>
        <v>20.543556710786913</v>
      </c>
      <c r="AE51" s="227"/>
      <c r="AF51" s="228"/>
    </row>
    <row r="52" spans="1:32" x14ac:dyDescent="0.2">
      <c r="A52" s="7" t="str">
        <f>'Exp_3 (All)'!A52</f>
        <v>ParkRun_8_PckErr1</v>
      </c>
      <c r="B52" s="29">
        <f>IF('Exp_3 (All)'!C52="","",'Exp_3 (All)'!C52)</f>
        <v>10</v>
      </c>
      <c r="C52" s="22">
        <f>IF('Exp_3 (All)'!E52="","",'Exp_3 (All)'!E52)</f>
        <v>1</v>
      </c>
      <c r="D52" s="29">
        <f>IF('Exp_3 (All)'!G52="","",'Exp_3 (All)'!G52)</f>
        <v>12</v>
      </c>
      <c r="E52" s="22">
        <f>IF('Exp_3 (All)'!I52="","",'Exp_3 (All)'!I52)</f>
        <v>28</v>
      </c>
      <c r="F52" s="29">
        <f>IF('Exp_3 (All)'!K52="","",'Exp_3 (All)'!K52)</f>
        <v>21</v>
      </c>
      <c r="G52" s="21">
        <f>IF('Exp_3 (All)'!M52="","",'Exp_3 (All)'!M52)</f>
        <v>0</v>
      </c>
      <c r="H52" s="29">
        <f>IF('Exp_3 (All)'!O52="","",'Exp_3 (All)'!O52)</f>
        <v>30</v>
      </c>
      <c r="I52" s="21">
        <f>IF('Exp_3 (All)'!Q52="","",'Exp_3 (All)'!Q52)</f>
        <v>12</v>
      </c>
      <c r="J52" s="29">
        <f>IF('Exp_3 (All)'!S52="","",'Exp_3 (All)'!S52)</f>
        <v>78</v>
      </c>
      <c r="K52" s="21">
        <f>IF('Exp_3 (All)'!U52="","",'Exp_3 (All)'!U52)</f>
        <v>39</v>
      </c>
      <c r="L52" s="29">
        <f>IF('Exp_3 (All)'!W52="","",'Exp_3 (All)'!W52)</f>
        <v>20</v>
      </c>
      <c r="M52" s="21">
        <f>IF('Exp_3 (All)'!Y52="","",'Exp_3 (All)'!Y52)</f>
        <v>50</v>
      </c>
      <c r="N52" s="29">
        <f>IF('Exp_3 (All)'!AA52="","",'Exp_3 (All)'!AA52)</f>
        <v>32</v>
      </c>
      <c r="O52" s="21">
        <f>IF('Exp_3 (All)'!AC52="","",'Exp_3 (All)'!AC52)</f>
        <v>30</v>
      </c>
      <c r="P52" s="29">
        <f>IF('Exp_3 (All)'!AE52="","",'Exp_3 (All)'!AE52)</f>
        <v>38</v>
      </c>
      <c r="Q52" s="21">
        <f>IF('Exp_3 (All)'!AG52="","",'Exp_3 (All)'!AG52)</f>
        <v>31</v>
      </c>
      <c r="R52" s="29">
        <f>IF('Exp_3 (All)'!AI52="","",'Exp_3 (All)'!AI52)</f>
        <v>20</v>
      </c>
      <c r="S52" s="21">
        <f>IF('Exp_3 (All)'!AK52="","",'Exp_3 (All)'!AK52)</f>
        <v>9</v>
      </c>
      <c r="T52" s="29">
        <f>IF('Exp_3 (All)'!AM52="","",'Exp_3 (All)'!AM52)</f>
        <v>65</v>
      </c>
      <c r="U52" s="21">
        <f>IF('Exp_3 (All)'!AO52="","",'Exp_3 (All)'!AO52)</f>
        <v>49</v>
      </c>
      <c r="V52" s="29">
        <f>IF('Exp_3 (All)'!AQ52="","",'Exp_3 (All)'!AQ52)</f>
        <v>24</v>
      </c>
      <c r="W52" s="21">
        <f>IF('Exp_3 (All)'!AS52="","",'Exp_3 (All)'!AS52)</f>
        <v>41</v>
      </c>
      <c r="X52" s="29">
        <f>IF('Exp_3 (All)'!AU52="","",'Exp_3 (All)'!AU52)</f>
        <v>48</v>
      </c>
      <c r="Y52" s="50">
        <f t="shared" si="0"/>
        <v>29.913043478260871</v>
      </c>
      <c r="Z52" s="50">
        <f t="shared" si="1"/>
        <v>19.581793592932325</v>
      </c>
      <c r="AA52" s="79">
        <f t="shared" si="2"/>
        <v>8.4678025398161836</v>
      </c>
      <c r="AB52" s="79">
        <f t="shared" si="3"/>
        <v>21.445240938444687</v>
      </c>
      <c r="AC52" s="79">
        <f t="shared" si="4"/>
        <v>38.380846018077051</v>
      </c>
      <c r="AD52" s="169">
        <f t="shared" si="5"/>
        <v>20.543556710786913</v>
      </c>
      <c r="AE52" s="227"/>
      <c r="AF52" s="228"/>
    </row>
    <row r="53" spans="1:32" x14ac:dyDescent="0.2">
      <c r="A53" s="7" t="str">
        <f>'Exp_3 (All)'!A53</f>
        <v>ParkRun_8_PckErr3</v>
      </c>
      <c r="B53" s="29">
        <f>IF('Exp_3 (All)'!C53="","",'Exp_3 (All)'!C53)</f>
        <v>40</v>
      </c>
      <c r="C53" s="22">
        <f>IF('Exp_3 (All)'!E53="","",'Exp_3 (All)'!E53)</f>
        <v>41</v>
      </c>
      <c r="D53" s="29">
        <f>IF('Exp_3 (All)'!G53="","",'Exp_3 (All)'!G53)</f>
        <v>45</v>
      </c>
      <c r="E53" s="22">
        <f>IF('Exp_3 (All)'!I53="","",'Exp_3 (All)'!I53)</f>
        <v>35</v>
      </c>
      <c r="F53" s="29">
        <f>IF('Exp_3 (All)'!K53="","",'Exp_3 (All)'!K53)</f>
        <v>29</v>
      </c>
      <c r="G53" s="21">
        <f>IF('Exp_3 (All)'!M53="","",'Exp_3 (All)'!M53)</f>
        <v>80</v>
      </c>
      <c r="H53" s="29">
        <f>IF('Exp_3 (All)'!O53="","",'Exp_3 (All)'!O53)</f>
        <v>19</v>
      </c>
      <c r="I53" s="21">
        <f>IF('Exp_3 (All)'!Q53="","",'Exp_3 (All)'!Q53)</f>
        <v>66</v>
      </c>
      <c r="J53" s="29">
        <f>IF('Exp_3 (All)'!S53="","",'Exp_3 (All)'!S53)</f>
        <v>74</v>
      </c>
      <c r="K53" s="21">
        <f>IF('Exp_3 (All)'!U53="","",'Exp_3 (All)'!U53)</f>
        <v>49</v>
      </c>
      <c r="L53" s="29">
        <f>IF('Exp_3 (All)'!W53="","",'Exp_3 (All)'!W53)</f>
        <v>80</v>
      </c>
      <c r="M53" s="21">
        <f>IF('Exp_3 (All)'!Y53="","",'Exp_3 (All)'!Y53)</f>
        <v>39</v>
      </c>
      <c r="N53" s="29">
        <f>IF('Exp_3 (All)'!AA53="","",'Exp_3 (All)'!AA53)</f>
        <v>66</v>
      </c>
      <c r="O53" s="21">
        <f>IF('Exp_3 (All)'!AC53="","",'Exp_3 (All)'!AC53)</f>
        <v>49</v>
      </c>
      <c r="P53" s="29">
        <f>IF('Exp_3 (All)'!AE53="","",'Exp_3 (All)'!AE53)</f>
        <v>44</v>
      </c>
      <c r="Q53" s="21">
        <f>IF('Exp_3 (All)'!AG53="","",'Exp_3 (All)'!AG53)</f>
        <v>52</v>
      </c>
      <c r="R53" s="29">
        <f>IF('Exp_3 (All)'!AI53="","",'Exp_3 (All)'!AI53)</f>
        <v>50</v>
      </c>
      <c r="S53" s="21">
        <f>IF('Exp_3 (All)'!AK53="","",'Exp_3 (All)'!AK53)</f>
        <v>30</v>
      </c>
      <c r="T53" s="29">
        <f>IF('Exp_3 (All)'!AM53="","",'Exp_3 (All)'!AM53)</f>
        <v>71</v>
      </c>
      <c r="U53" s="21">
        <f>IF('Exp_3 (All)'!AO53="","",'Exp_3 (All)'!AO53)</f>
        <v>71</v>
      </c>
      <c r="V53" s="29">
        <f>IF('Exp_3 (All)'!AQ53="","",'Exp_3 (All)'!AQ53)</f>
        <v>39</v>
      </c>
      <c r="W53" s="21">
        <f>IF('Exp_3 (All)'!AS53="","",'Exp_3 (All)'!AS53)</f>
        <v>40</v>
      </c>
      <c r="X53" s="29">
        <f>IF('Exp_3 (All)'!AU53="","",'Exp_3 (All)'!AU53)</f>
        <v>22</v>
      </c>
      <c r="Y53" s="50">
        <f t="shared" si="0"/>
        <v>49.173913043478258</v>
      </c>
      <c r="Z53" s="50">
        <f t="shared" si="1"/>
        <v>18.034442234773095</v>
      </c>
      <c r="AA53" s="79">
        <f t="shared" si="2"/>
        <v>7.7986776356839131</v>
      </c>
      <c r="AB53" s="79">
        <f t="shared" si="3"/>
        <v>41.375235407794342</v>
      </c>
      <c r="AC53" s="79">
        <f t="shared" si="4"/>
        <v>56.972590679162174</v>
      </c>
      <c r="AD53" s="169">
        <f t="shared" si="5"/>
        <v>20.543556710786913</v>
      </c>
      <c r="AE53" s="226"/>
      <c r="AF53" s="155"/>
    </row>
    <row r="54" spans="1:32" x14ac:dyDescent="0.2">
      <c r="A54" s="7" t="str">
        <f>'Exp_3 (All)'!A54</f>
        <v>ParkRun_10_PckErr1</v>
      </c>
      <c r="B54" s="29">
        <f>IF('Exp_3 (All)'!C54="","",'Exp_3 (All)'!C54)</f>
        <v>11</v>
      </c>
      <c r="C54" s="22">
        <f>IF('Exp_3 (All)'!E54="","",'Exp_3 (All)'!E54)</f>
        <v>20</v>
      </c>
      <c r="D54" s="29">
        <f>IF('Exp_3 (All)'!G54="","",'Exp_3 (All)'!G54)</f>
        <v>58</v>
      </c>
      <c r="E54" s="22">
        <f>IF('Exp_3 (All)'!I54="","",'Exp_3 (All)'!I54)</f>
        <v>59</v>
      </c>
      <c r="F54" s="29">
        <f>IF('Exp_3 (All)'!K54="","",'Exp_3 (All)'!K54)</f>
        <v>50</v>
      </c>
      <c r="G54" s="21">
        <f>IF('Exp_3 (All)'!M54="","",'Exp_3 (All)'!M54)</f>
        <v>80</v>
      </c>
      <c r="H54" s="29">
        <f>IF('Exp_3 (All)'!O54="","",'Exp_3 (All)'!O54)</f>
        <v>70</v>
      </c>
      <c r="I54" s="21">
        <f>IF('Exp_3 (All)'!Q54="","",'Exp_3 (All)'!Q54)</f>
        <v>80</v>
      </c>
      <c r="J54" s="29">
        <f>IF('Exp_3 (All)'!S54="","",'Exp_3 (All)'!S54)</f>
        <v>91</v>
      </c>
      <c r="K54" s="21">
        <f>IF('Exp_3 (All)'!U54="","",'Exp_3 (All)'!U54)</f>
        <v>59</v>
      </c>
      <c r="L54" s="29">
        <f>IF('Exp_3 (All)'!W54="","",'Exp_3 (All)'!W54)</f>
        <v>50</v>
      </c>
      <c r="M54" s="21">
        <f>IF('Exp_3 (All)'!Y54="","",'Exp_3 (All)'!Y54)</f>
        <v>70</v>
      </c>
      <c r="N54" s="29">
        <f>IF('Exp_3 (All)'!AA54="","",'Exp_3 (All)'!AA54)</f>
        <v>66</v>
      </c>
      <c r="O54" s="21">
        <f>IF('Exp_3 (All)'!AC54="","",'Exp_3 (All)'!AC54)</f>
        <v>79</v>
      </c>
      <c r="P54" s="29">
        <f>IF('Exp_3 (All)'!AE54="","",'Exp_3 (All)'!AE54)</f>
        <v>51</v>
      </c>
      <c r="Q54" s="21">
        <f>IF('Exp_3 (All)'!AG54="","",'Exp_3 (All)'!AG54)</f>
        <v>64</v>
      </c>
      <c r="R54" s="29">
        <f>IF('Exp_3 (All)'!AI54="","",'Exp_3 (All)'!AI54)</f>
        <v>40</v>
      </c>
      <c r="S54" s="21">
        <f>IF('Exp_3 (All)'!AK54="","",'Exp_3 (All)'!AK54)</f>
        <v>30</v>
      </c>
      <c r="T54" s="29">
        <f>IF('Exp_3 (All)'!AM54="","",'Exp_3 (All)'!AM54)</f>
        <v>71</v>
      </c>
      <c r="U54" s="21">
        <f>IF('Exp_3 (All)'!AO54="","",'Exp_3 (All)'!AO54)</f>
        <v>79</v>
      </c>
      <c r="V54" s="29">
        <f>IF('Exp_3 (All)'!AQ54="","",'Exp_3 (All)'!AQ54)</f>
        <v>59</v>
      </c>
      <c r="W54" s="21">
        <f>IF('Exp_3 (All)'!AS54="","",'Exp_3 (All)'!AS54)</f>
        <v>30</v>
      </c>
      <c r="X54" s="29">
        <f>IF('Exp_3 (All)'!AU54="","",'Exp_3 (All)'!AU54)</f>
        <v>28</v>
      </c>
      <c r="Y54" s="50">
        <f t="shared" si="0"/>
        <v>56.304347826086953</v>
      </c>
      <c r="Z54" s="50">
        <f t="shared" si="1"/>
        <v>21.378482773379865</v>
      </c>
      <c r="AA54" s="79">
        <f t="shared" si="2"/>
        <v>9.2447492037287855</v>
      </c>
      <c r="AB54" s="79">
        <f t="shared" si="3"/>
        <v>47.059598622358166</v>
      </c>
      <c r="AC54" s="79">
        <f t="shared" si="4"/>
        <v>65.549097029815741</v>
      </c>
      <c r="AD54" s="169">
        <f t="shared" si="5"/>
        <v>20.543556710786913</v>
      </c>
      <c r="AE54" s="226"/>
      <c r="AF54" s="155"/>
    </row>
    <row r="55" spans="1:32" x14ac:dyDescent="0.2">
      <c r="A55" s="7" t="str">
        <f>'Exp_3 (All)'!A55</f>
        <v>ParkRun_10_PckErr3</v>
      </c>
      <c r="B55" s="29">
        <f>IF('Exp_3 (All)'!C55="","",'Exp_3 (All)'!C55)</f>
        <v>50</v>
      </c>
      <c r="C55" s="22">
        <f>IF('Exp_3 (All)'!E55="","",'Exp_3 (All)'!E55)</f>
        <v>29</v>
      </c>
      <c r="D55" s="29">
        <f>IF('Exp_3 (All)'!G55="","",'Exp_3 (All)'!G55)</f>
        <v>79</v>
      </c>
      <c r="E55" s="22">
        <f>IF('Exp_3 (All)'!I55="","",'Exp_3 (All)'!I55)</f>
        <v>63</v>
      </c>
      <c r="F55" s="29">
        <f>IF('Exp_3 (All)'!K55="","",'Exp_3 (All)'!K55)</f>
        <v>75</v>
      </c>
      <c r="G55" s="21">
        <f>IF('Exp_3 (All)'!M55="","",'Exp_3 (All)'!M55)</f>
        <v>70</v>
      </c>
      <c r="H55" s="29">
        <f>IF('Exp_3 (All)'!O55="","",'Exp_3 (All)'!O55)</f>
        <v>59</v>
      </c>
      <c r="I55" s="21">
        <f>IF('Exp_3 (All)'!Q55="","",'Exp_3 (All)'!Q55)</f>
        <v>81</v>
      </c>
      <c r="J55" s="29">
        <f>IF('Exp_3 (All)'!S55="","",'Exp_3 (All)'!S55)</f>
        <v>85</v>
      </c>
      <c r="K55" s="21">
        <f>IF('Exp_3 (All)'!U55="","",'Exp_3 (All)'!U55)</f>
        <v>59</v>
      </c>
      <c r="L55" s="29">
        <f>IF('Exp_3 (All)'!W55="","",'Exp_3 (All)'!W55)</f>
        <v>69</v>
      </c>
      <c r="M55" s="21">
        <f>IF('Exp_3 (All)'!Y55="","",'Exp_3 (All)'!Y55)</f>
        <v>89</v>
      </c>
      <c r="N55" s="29">
        <f>IF('Exp_3 (All)'!AA55="","",'Exp_3 (All)'!AA55)</f>
        <v>65</v>
      </c>
      <c r="O55" s="21">
        <f>IF('Exp_3 (All)'!AC55="","",'Exp_3 (All)'!AC55)</f>
        <v>69</v>
      </c>
      <c r="P55" s="29">
        <f>IF('Exp_3 (All)'!AE55="","",'Exp_3 (All)'!AE55)</f>
        <v>92</v>
      </c>
      <c r="Q55" s="21">
        <f>IF('Exp_3 (All)'!AG55="","",'Exp_3 (All)'!AG55)</f>
        <v>72</v>
      </c>
      <c r="R55" s="29">
        <f>IF('Exp_3 (All)'!AI55="","",'Exp_3 (All)'!AI55)</f>
        <v>60</v>
      </c>
      <c r="S55" s="21">
        <f>IF('Exp_3 (All)'!AK55="","",'Exp_3 (All)'!AK55)</f>
        <v>50</v>
      </c>
      <c r="T55" s="29">
        <f>IF('Exp_3 (All)'!AM55="","",'Exp_3 (All)'!AM55)</f>
        <v>82</v>
      </c>
      <c r="U55" s="21">
        <f>IF('Exp_3 (All)'!AO55="","",'Exp_3 (All)'!AO55)</f>
        <v>83</v>
      </c>
      <c r="V55" s="29">
        <f>IF('Exp_3 (All)'!AQ55="","",'Exp_3 (All)'!AQ55)</f>
        <v>79</v>
      </c>
      <c r="W55" s="21">
        <f>IF('Exp_3 (All)'!AS55="","",'Exp_3 (All)'!AS55)</f>
        <v>70</v>
      </c>
      <c r="X55" s="29">
        <f>IF('Exp_3 (All)'!AU55="","",'Exp_3 (All)'!AU55)</f>
        <v>73</v>
      </c>
      <c r="Y55" s="50">
        <f t="shared" si="0"/>
        <v>69.695652173913047</v>
      </c>
      <c r="Z55" s="50">
        <f t="shared" si="1"/>
        <v>14.461342772460956</v>
      </c>
      <c r="AA55" s="79">
        <f t="shared" si="2"/>
        <v>6.2535535612016337</v>
      </c>
      <c r="AB55" s="79">
        <f t="shared" si="3"/>
        <v>63.442098612711412</v>
      </c>
      <c r="AC55" s="79">
        <f t="shared" si="4"/>
        <v>75.949205735114674</v>
      </c>
      <c r="AD55" s="169">
        <f t="shared" si="5"/>
        <v>20.543556710786913</v>
      </c>
    </row>
    <row r="56" spans="1:32" x14ac:dyDescent="0.2">
      <c r="A56" s="7" t="str">
        <f>'Exp_3 (All)'!A56</f>
        <v>ParkRun_11_PckErr1</v>
      </c>
      <c r="B56" s="29">
        <f>IF('Exp_3 (All)'!C56="","",'Exp_3 (All)'!C56)</f>
        <v>30</v>
      </c>
      <c r="C56" s="22">
        <f>IF('Exp_3 (All)'!E56="","",'Exp_3 (All)'!E56)</f>
        <v>50</v>
      </c>
      <c r="D56" s="29">
        <f>IF('Exp_3 (All)'!G56="","",'Exp_3 (All)'!G56)</f>
        <v>75</v>
      </c>
      <c r="E56" s="22">
        <f>IF('Exp_3 (All)'!I56="","",'Exp_3 (All)'!I56)</f>
        <v>100</v>
      </c>
      <c r="F56" s="29">
        <f>IF('Exp_3 (All)'!K56="","",'Exp_3 (All)'!K56)</f>
        <v>92</v>
      </c>
      <c r="G56" s="21">
        <f>IF('Exp_3 (All)'!M56="","",'Exp_3 (All)'!M56)</f>
        <v>100</v>
      </c>
      <c r="H56" s="29">
        <f>IF('Exp_3 (All)'!O56="","",'Exp_3 (All)'!O56)</f>
        <v>79</v>
      </c>
      <c r="I56" s="21">
        <f>IF('Exp_3 (All)'!Q56="","",'Exp_3 (All)'!Q56)</f>
        <v>96</v>
      </c>
      <c r="J56" s="29">
        <f>IF('Exp_3 (All)'!S56="","",'Exp_3 (All)'!S56)</f>
        <v>93</v>
      </c>
      <c r="K56" s="21">
        <f>IF('Exp_3 (All)'!U56="","",'Exp_3 (All)'!U56)</f>
        <v>81</v>
      </c>
      <c r="L56" s="29">
        <f>IF('Exp_3 (All)'!W56="","",'Exp_3 (All)'!W56)</f>
        <v>72</v>
      </c>
      <c r="M56" s="21">
        <f>IF('Exp_3 (All)'!Y56="","",'Exp_3 (All)'!Y56)</f>
        <v>100</v>
      </c>
      <c r="N56" s="29">
        <f>IF('Exp_3 (All)'!AA56="","",'Exp_3 (All)'!AA56)</f>
        <v>79</v>
      </c>
      <c r="O56" s="21">
        <f>IF('Exp_3 (All)'!AC56="","",'Exp_3 (All)'!AC56)</f>
        <v>89</v>
      </c>
      <c r="P56" s="29">
        <f>IF('Exp_3 (All)'!AE56="","",'Exp_3 (All)'!AE56)</f>
        <v>54</v>
      </c>
      <c r="Q56" s="21">
        <f>IF('Exp_3 (All)'!AG56="","",'Exp_3 (All)'!AG56)</f>
        <v>69</v>
      </c>
      <c r="R56" s="29">
        <f>IF('Exp_3 (All)'!AI56="","",'Exp_3 (All)'!AI56)</f>
        <v>80</v>
      </c>
      <c r="S56" s="21">
        <f>IF('Exp_3 (All)'!AK56="","",'Exp_3 (All)'!AK56)</f>
        <v>80</v>
      </c>
      <c r="T56" s="29">
        <f>IF('Exp_3 (All)'!AM56="","",'Exp_3 (All)'!AM56)</f>
        <v>80</v>
      </c>
      <c r="U56" s="21">
        <f>IF('Exp_3 (All)'!AO56="","",'Exp_3 (All)'!AO56)</f>
        <v>100</v>
      </c>
      <c r="V56" s="29">
        <f>IF('Exp_3 (All)'!AQ56="","",'Exp_3 (All)'!AQ56)</f>
        <v>88</v>
      </c>
      <c r="W56" s="21">
        <f>IF('Exp_3 (All)'!AS56="","",'Exp_3 (All)'!AS56)</f>
        <v>90</v>
      </c>
      <c r="X56" s="29">
        <f>IF('Exp_3 (All)'!AU56="","",'Exp_3 (All)'!AU56)</f>
        <v>86</v>
      </c>
      <c r="Y56" s="50">
        <f t="shared" si="0"/>
        <v>81</v>
      </c>
      <c r="Z56" s="50">
        <f t="shared" si="1"/>
        <v>17.472055610967111</v>
      </c>
      <c r="AA56" s="79">
        <f t="shared" si="2"/>
        <v>7.5554834227114211</v>
      </c>
      <c r="AB56" s="79">
        <f t="shared" si="3"/>
        <v>73.444516577288582</v>
      </c>
      <c r="AC56" s="79">
        <f t="shared" si="4"/>
        <v>88.555483422711418</v>
      </c>
      <c r="AD56" s="169">
        <f t="shared" si="5"/>
        <v>20.543556710786913</v>
      </c>
    </row>
    <row r="57" spans="1:32" x14ac:dyDescent="0.2">
      <c r="A57" s="7" t="str">
        <f>'Exp_3 (All)'!A57</f>
        <v>ParkRun_11_PckErr3</v>
      </c>
      <c r="B57" s="29">
        <f>IF('Exp_3 (All)'!C57="","",'Exp_3 (All)'!C57)</f>
        <v>70</v>
      </c>
      <c r="C57" s="22">
        <f>IF('Exp_3 (All)'!E57="","",'Exp_3 (All)'!E57)</f>
        <v>80</v>
      </c>
      <c r="D57" s="29">
        <f>IF('Exp_3 (All)'!G57="","",'Exp_3 (All)'!G57)</f>
        <v>80</v>
      </c>
      <c r="E57" s="22">
        <f>IF('Exp_3 (All)'!I57="","",'Exp_3 (All)'!I57)</f>
        <v>100</v>
      </c>
      <c r="F57" s="29">
        <f>IF('Exp_3 (All)'!K57="","",'Exp_3 (All)'!K57)</f>
        <v>80</v>
      </c>
      <c r="G57" s="21">
        <f>IF('Exp_3 (All)'!M57="","",'Exp_3 (All)'!M57)</f>
        <v>99</v>
      </c>
      <c r="H57" s="29">
        <f>IF('Exp_3 (All)'!O57="","",'Exp_3 (All)'!O57)</f>
        <v>60</v>
      </c>
      <c r="I57" s="21">
        <f>IF('Exp_3 (All)'!Q57="","",'Exp_3 (All)'!Q57)</f>
        <v>91</v>
      </c>
      <c r="J57" s="29">
        <f>IF('Exp_3 (All)'!S57="","",'Exp_3 (All)'!S57)</f>
        <v>100</v>
      </c>
      <c r="K57" s="21">
        <f>IF('Exp_3 (All)'!U57="","",'Exp_3 (All)'!U57)</f>
        <v>100</v>
      </c>
      <c r="L57" s="29">
        <f>IF('Exp_3 (All)'!W57="","",'Exp_3 (All)'!W57)</f>
        <v>94</v>
      </c>
      <c r="M57" s="21">
        <f>IF('Exp_3 (All)'!Y57="","",'Exp_3 (All)'!Y57)</f>
        <v>100</v>
      </c>
      <c r="N57" s="29">
        <f>IF('Exp_3 (All)'!AA57="","",'Exp_3 (All)'!AA57)</f>
        <v>79</v>
      </c>
      <c r="O57" s="21">
        <f>IF('Exp_3 (All)'!AC57="","",'Exp_3 (All)'!AC57)</f>
        <v>90</v>
      </c>
      <c r="P57" s="29">
        <f>IF('Exp_3 (All)'!AE57="","",'Exp_3 (All)'!AE57)</f>
        <v>85</v>
      </c>
      <c r="Q57" s="21">
        <f>IF('Exp_3 (All)'!AG57="","",'Exp_3 (All)'!AG57)</f>
        <v>81</v>
      </c>
      <c r="R57" s="29">
        <f>IF('Exp_3 (All)'!AI57="","",'Exp_3 (All)'!AI57)</f>
        <v>80</v>
      </c>
      <c r="S57" s="21">
        <f>IF('Exp_3 (All)'!AK57="","",'Exp_3 (All)'!AK57)</f>
        <v>20</v>
      </c>
      <c r="T57" s="29">
        <f>IF('Exp_3 (All)'!AM57="","",'Exp_3 (All)'!AM57)</f>
        <v>97</v>
      </c>
      <c r="U57" s="21">
        <f>IF('Exp_3 (All)'!AO57="","",'Exp_3 (All)'!AO57)</f>
        <v>100</v>
      </c>
      <c r="V57" s="29">
        <f>IF('Exp_3 (All)'!AQ57="","",'Exp_3 (All)'!AQ57)</f>
        <v>100</v>
      </c>
      <c r="W57" s="21">
        <f>IF('Exp_3 (All)'!AS57="","",'Exp_3 (All)'!AS57)</f>
        <v>100</v>
      </c>
      <c r="X57" s="29">
        <f>IF('Exp_3 (All)'!AU57="","",'Exp_3 (All)'!AU57)</f>
        <v>88</v>
      </c>
      <c r="Y57" s="50">
        <f t="shared" si="0"/>
        <v>85.826086956521735</v>
      </c>
      <c r="Z57" s="50">
        <f t="shared" si="1"/>
        <v>18.187538625796012</v>
      </c>
      <c r="AA57" s="79">
        <f t="shared" si="2"/>
        <v>7.8648814797081119</v>
      </c>
      <c r="AB57" s="79">
        <f t="shared" si="3"/>
        <v>77.961205476813618</v>
      </c>
      <c r="AC57" s="79">
        <f t="shared" si="4"/>
        <v>93.690968436229852</v>
      </c>
      <c r="AD57" s="169">
        <f t="shared" si="5"/>
        <v>20.543556710786913</v>
      </c>
    </row>
    <row r="58" spans="1:32" x14ac:dyDescent="0.2">
      <c r="A58" s="7" t="str">
        <f>'Exp_3 (All)'!A58</f>
        <v>ParkRun_12_PckErr1</v>
      </c>
      <c r="B58" s="29">
        <f>IF('Exp_3 (All)'!C58="","",'Exp_3 (All)'!C58)</f>
        <v>50</v>
      </c>
      <c r="C58" s="22">
        <f>IF('Exp_3 (All)'!E58="","",'Exp_3 (All)'!E58)</f>
        <v>41</v>
      </c>
      <c r="D58" s="29">
        <f>IF('Exp_3 (All)'!G58="","",'Exp_3 (All)'!G58)</f>
        <v>63</v>
      </c>
      <c r="E58" s="22">
        <f>IF('Exp_3 (All)'!I58="","",'Exp_3 (All)'!I58)</f>
        <v>54</v>
      </c>
      <c r="F58" s="29">
        <f>IF('Exp_3 (All)'!K58="","",'Exp_3 (All)'!K58)</f>
        <v>30</v>
      </c>
      <c r="G58" s="21">
        <f>IF('Exp_3 (All)'!M58="","",'Exp_3 (All)'!M58)</f>
        <v>80</v>
      </c>
      <c r="H58" s="29">
        <f>IF('Exp_3 (All)'!O58="","",'Exp_3 (All)'!O58)</f>
        <v>50</v>
      </c>
      <c r="I58" s="21">
        <f>IF('Exp_3 (All)'!Q58="","",'Exp_3 (All)'!Q58)</f>
        <v>70</v>
      </c>
      <c r="J58" s="29">
        <f>IF('Exp_3 (All)'!S58="","",'Exp_3 (All)'!S58)</f>
        <v>61</v>
      </c>
      <c r="K58" s="21">
        <f>IF('Exp_3 (All)'!U58="","",'Exp_3 (All)'!U58)</f>
        <v>61</v>
      </c>
      <c r="L58" s="29">
        <f>IF('Exp_3 (All)'!W58="","",'Exp_3 (All)'!W58)</f>
        <v>58</v>
      </c>
      <c r="M58" s="21">
        <f>IF('Exp_3 (All)'!Y58="","",'Exp_3 (All)'!Y58)</f>
        <v>39</v>
      </c>
      <c r="N58" s="29">
        <f>IF('Exp_3 (All)'!AA58="","",'Exp_3 (All)'!AA58)</f>
        <v>60</v>
      </c>
      <c r="O58" s="21">
        <f>IF('Exp_3 (All)'!AC58="","",'Exp_3 (All)'!AC58)</f>
        <v>61</v>
      </c>
      <c r="P58" s="29">
        <f>IF('Exp_3 (All)'!AE58="","",'Exp_3 (All)'!AE58)</f>
        <v>26</v>
      </c>
      <c r="Q58" s="21">
        <f>IF('Exp_3 (All)'!AG58="","",'Exp_3 (All)'!AG58)</f>
        <v>30</v>
      </c>
      <c r="R58" s="29">
        <f>IF('Exp_3 (All)'!AI58="","",'Exp_3 (All)'!AI58)</f>
        <v>71</v>
      </c>
      <c r="S58" s="21">
        <f>IF('Exp_3 (All)'!AK58="","",'Exp_3 (All)'!AK58)</f>
        <v>29</v>
      </c>
      <c r="T58" s="29">
        <f>IF('Exp_3 (All)'!AM58="","",'Exp_3 (All)'!AM58)</f>
        <v>70</v>
      </c>
      <c r="U58" s="21">
        <f>IF('Exp_3 (All)'!AO58="","",'Exp_3 (All)'!AO58)</f>
        <v>78</v>
      </c>
      <c r="V58" s="29">
        <f>IF('Exp_3 (All)'!AQ58="","",'Exp_3 (All)'!AQ58)</f>
        <v>39</v>
      </c>
      <c r="W58" s="21">
        <f>IF('Exp_3 (All)'!AS58="","",'Exp_3 (All)'!AS58)</f>
        <v>70</v>
      </c>
      <c r="X58" s="29">
        <f>IF('Exp_3 (All)'!AU58="","",'Exp_3 (All)'!AU58)</f>
        <v>53</v>
      </c>
      <c r="Y58" s="50">
        <f t="shared" si="0"/>
        <v>54.086956521739133</v>
      </c>
      <c r="Z58" s="50">
        <f t="shared" si="1"/>
        <v>16.239438647592873</v>
      </c>
      <c r="AA58" s="79">
        <f t="shared" si="2"/>
        <v>7.0224598769598146</v>
      </c>
      <c r="AB58" s="79">
        <f t="shared" si="3"/>
        <v>47.064496644779318</v>
      </c>
      <c r="AC58" s="79">
        <f t="shared" si="4"/>
        <v>61.109416398698947</v>
      </c>
      <c r="AD58" s="169">
        <f t="shared" si="5"/>
        <v>20.543556710786913</v>
      </c>
    </row>
    <row r="59" spans="1:32" x14ac:dyDescent="0.2">
      <c r="A59" s="7" t="str">
        <f>'Exp_3 (All)'!A59</f>
        <v>ParkRun_12_PckErr3</v>
      </c>
      <c r="B59" s="29">
        <f>IF('Exp_3 (All)'!C59="","",'Exp_3 (All)'!C59)</f>
        <v>60</v>
      </c>
      <c r="C59" s="22">
        <f>IF('Exp_3 (All)'!E59="","",'Exp_3 (All)'!E59)</f>
        <v>33</v>
      </c>
      <c r="D59" s="29">
        <f>IF('Exp_3 (All)'!G59="","",'Exp_3 (All)'!G59)</f>
        <v>74</v>
      </c>
      <c r="E59" s="22">
        <f>IF('Exp_3 (All)'!I59="","",'Exp_3 (All)'!I59)</f>
        <v>75</v>
      </c>
      <c r="F59" s="29">
        <f>IF('Exp_3 (All)'!K59="","",'Exp_3 (All)'!K59)</f>
        <v>40</v>
      </c>
      <c r="G59" s="21">
        <f>IF('Exp_3 (All)'!M59="","",'Exp_3 (All)'!M59)</f>
        <v>70</v>
      </c>
      <c r="H59" s="29">
        <f>IF('Exp_3 (All)'!O59="","",'Exp_3 (All)'!O59)</f>
        <v>40</v>
      </c>
      <c r="I59" s="21">
        <f>IF('Exp_3 (All)'!Q59="","",'Exp_3 (All)'!Q59)</f>
        <v>62</v>
      </c>
      <c r="J59" s="29">
        <f>IF('Exp_3 (All)'!S59="","",'Exp_3 (All)'!S59)</f>
        <v>80</v>
      </c>
      <c r="K59" s="21">
        <f>IF('Exp_3 (All)'!U59="","",'Exp_3 (All)'!U59)</f>
        <v>68</v>
      </c>
      <c r="L59" s="29">
        <f>IF('Exp_3 (All)'!W59="","",'Exp_3 (All)'!W59)</f>
        <v>78</v>
      </c>
      <c r="M59" s="21">
        <f>IF('Exp_3 (All)'!Y59="","",'Exp_3 (All)'!Y59)</f>
        <v>80</v>
      </c>
      <c r="N59" s="29">
        <f>IF('Exp_3 (All)'!AA59="","",'Exp_3 (All)'!AA59)</f>
        <v>69</v>
      </c>
      <c r="O59" s="21">
        <f>IF('Exp_3 (All)'!AC59="","",'Exp_3 (All)'!AC59)</f>
        <v>60</v>
      </c>
      <c r="P59" s="29">
        <f>IF('Exp_3 (All)'!AE59="","",'Exp_3 (All)'!AE59)</f>
        <v>51</v>
      </c>
      <c r="Q59" s="21">
        <f>IF('Exp_3 (All)'!AG59="","",'Exp_3 (All)'!AG59)</f>
        <v>70</v>
      </c>
      <c r="R59" s="29">
        <f>IF('Exp_3 (All)'!AI59="","",'Exp_3 (All)'!AI59)</f>
        <v>87</v>
      </c>
      <c r="S59" s="21">
        <f>IF('Exp_3 (All)'!AK59="","",'Exp_3 (All)'!AK59)</f>
        <v>40</v>
      </c>
      <c r="T59" s="29">
        <f>IF('Exp_3 (All)'!AM59="","",'Exp_3 (All)'!AM59)</f>
        <v>85</v>
      </c>
      <c r="U59" s="21">
        <f>IF('Exp_3 (All)'!AO59="","",'Exp_3 (All)'!AO59)</f>
        <v>81</v>
      </c>
      <c r="V59" s="29">
        <f>IF('Exp_3 (All)'!AQ59="","",'Exp_3 (All)'!AQ59)</f>
        <v>41</v>
      </c>
      <c r="W59" s="21">
        <f>IF('Exp_3 (All)'!AS59="","",'Exp_3 (All)'!AS59)</f>
        <v>69</v>
      </c>
      <c r="X59" s="29">
        <f>IF('Exp_3 (All)'!AU59="","",'Exp_3 (All)'!AU59)</f>
        <v>38</v>
      </c>
      <c r="Y59" s="50">
        <f t="shared" si="0"/>
        <v>63.086956521739133</v>
      </c>
      <c r="Z59" s="50">
        <f t="shared" si="1"/>
        <v>17.063818829426154</v>
      </c>
      <c r="AA59" s="79">
        <f t="shared" si="2"/>
        <v>7.3789486002410936</v>
      </c>
      <c r="AB59" s="79">
        <f t="shared" si="3"/>
        <v>55.708007921498037</v>
      </c>
      <c r="AC59" s="79">
        <f t="shared" si="4"/>
        <v>70.465905121980228</v>
      </c>
      <c r="AD59" s="169">
        <f t="shared" si="5"/>
        <v>20.543556710786913</v>
      </c>
    </row>
    <row r="60" spans="1:32" x14ac:dyDescent="0.2">
      <c r="A60" s="7" t="str">
        <f>'Exp_3 (All)'!A60</f>
        <v>ParkRun_14_PckErr1</v>
      </c>
      <c r="B60" s="29">
        <f>IF('Exp_3 (All)'!C60="","",'Exp_3 (All)'!C60)</f>
        <v>40</v>
      </c>
      <c r="C60" s="22">
        <f>IF('Exp_3 (All)'!E60="","",'Exp_3 (All)'!E60)</f>
        <v>62</v>
      </c>
      <c r="D60" s="29">
        <f>IF('Exp_3 (All)'!G60="","",'Exp_3 (All)'!G60)</f>
        <v>75</v>
      </c>
      <c r="E60" s="22">
        <f>IF('Exp_3 (All)'!I60="","",'Exp_3 (All)'!I60)</f>
        <v>86</v>
      </c>
      <c r="F60" s="29">
        <f>IF('Exp_3 (All)'!K60="","",'Exp_3 (All)'!K60)</f>
        <v>80</v>
      </c>
      <c r="G60" s="21">
        <f>IF('Exp_3 (All)'!M60="","",'Exp_3 (All)'!M60)</f>
        <v>90</v>
      </c>
      <c r="H60" s="29">
        <f>IF('Exp_3 (All)'!O60="","",'Exp_3 (All)'!O60)</f>
        <v>49</v>
      </c>
      <c r="I60" s="21">
        <f>IF('Exp_3 (All)'!Q60="","",'Exp_3 (All)'!Q60)</f>
        <v>74</v>
      </c>
      <c r="J60" s="29">
        <f>IF('Exp_3 (All)'!S60="","",'Exp_3 (All)'!S60)</f>
        <v>99</v>
      </c>
      <c r="K60" s="21">
        <f>IF('Exp_3 (All)'!U60="","",'Exp_3 (All)'!U60)</f>
        <v>70</v>
      </c>
      <c r="L60" s="29">
        <f>IF('Exp_3 (All)'!W60="","",'Exp_3 (All)'!W60)</f>
        <v>38</v>
      </c>
      <c r="M60" s="21">
        <f>IF('Exp_3 (All)'!Y60="","",'Exp_3 (All)'!Y60)</f>
        <v>100</v>
      </c>
      <c r="N60" s="29">
        <f>IF('Exp_3 (All)'!AA60="","",'Exp_3 (All)'!AA60)</f>
        <v>81</v>
      </c>
      <c r="O60" s="21">
        <f>IF('Exp_3 (All)'!AC60="","",'Exp_3 (All)'!AC60)</f>
        <v>79</v>
      </c>
      <c r="P60" s="29">
        <f>IF('Exp_3 (All)'!AE60="","",'Exp_3 (All)'!AE60)</f>
        <v>73</v>
      </c>
      <c r="Q60" s="21">
        <f>IF('Exp_3 (All)'!AG60="","",'Exp_3 (All)'!AG60)</f>
        <v>69</v>
      </c>
      <c r="R60" s="29">
        <f>IF('Exp_3 (All)'!AI60="","",'Exp_3 (All)'!AI60)</f>
        <v>91</v>
      </c>
      <c r="S60" s="21">
        <f>IF('Exp_3 (All)'!AK60="","",'Exp_3 (All)'!AK60)</f>
        <v>70</v>
      </c>
      <c r="T60" s="29">
        <f>IF('Exp_3 (All)'!AM60="","",'Exp_3 (All)'!AM60)</f>
        <v>90</v>
      </c>
      <c r="U60" s="21">
        <f>IF('Exp_3 (All)'!AO60="","",'Exp_3 (All)'!AO60)</f>
        <v>91</v>
      </c>
      <c r="V60" s="29">
        <f>IF('Exp_3 (All)'!AQ60="","",'Exp_3 (All)'!AQ60)</f>
        <v>69</v>
      </c>
      <c r="W60" s="21">
        <f>IF('Exp_3 (All)'!AS60="","",'Exp_3 (All)'!AS60)</f>
        <v>80</v>
      </c>
      <c r="X60" s="29">
        <f>IF('Exp_3 (All)'!AU60="","",'Exp_3 (All)'!AU60)</f>
        <v>73</v>
      </c>
      <c r="Y60" s="50">
        <f t="shared" si="0"/>
        <v>75.173913043478265</v>
      </c>
      <c r="Z60" s="50">
        <f t="shared" si="1"/>
        <v>16.452831129441304</v>
      </c>
      <c r="AA60" s="79">
        <f t="shared" si="2"/>
        <v>7.1147377059134405</v>
      </c>
      <c r="AB60" s="79">
        <f t="shared" si="3"/>
        <v>68.059175337564824</v>
      </c>
      <c r="AC60" s="79">
        <f t="shared" si="4"/>
        <v>82.288650749391707</v>
      </c>
      <c r="AD60" s="169">
        <f t="shared" si="5"/>
        <v>20.543556710786913</v>
      </c>
    </row>
    <row r="61" spans="1:32" x14ac:dyDescent="0.2">
      <c r="A61" s="7" t="str">
        <f>'Exp_3 (All)'!A61</f>
        <v>ParkRun_14_PckErr3</v>
      </c>
      <c r="B61" s="29">
        <f>IF('Exp_3 (All)'!C61="","",'Exp_3 (All)'!C61)</f>
        <v>79</v>
      </c>
      <c r="C61" s="22">
        <f>IF('Exp_3 (All)'!E61="","",'Exp_3 (All)'!E61)</f>
        <v>82</v>
      </c>
      <c r="D61" s="29">
        <f>IF('Exp_3 (All)'!G61="","",'Exp_3 (All)'!G61)</f>
        <v>87</v>
      </c>
      <c r="E61" s="22">
        <f>IF('Exp_3 (All)'!I61="","",'Exp_3 (All)'!I61)</f>
        <v>84</v>
      </c>
      <c r="F61" s="29">
        <f>IF('Exp_3 (All)'!K61="","",'Exp_3 (All)'!K61)</f>
        <v>87</v>
      </c>
      <c r="G61" s="21">
        <f>IF('Exp_3 (All)'!M61="","",'Exp_3 (All)'!M61)</f>
        <v>100</v>
      </c>
      <c r="H61" s="29">
        <f>IF('Exp_3 (All)'!O61="","",'Exp_3 (All)'!O61)</f>
        <v>79</v>
      </c>
      <c r="I61" s="21">
        <f>IF('Exp_3 (All)'!Q61="","",'Exp_3 (All)'!Q61)</f>
        <v>90</v>
      </c>
      <c r="J61" s="29">
        <f>IF('Exp_3 (All)'!S61="","",'Exp_3 (All)'!S61)</f>
        <v>89</v>
      </c>
      <c r="K61" s="21">
        <f>IF('Exp_3 (All)'!U61="","",'Exp_3 (All)'!U61)</f>
        <v>80</v>
      </c>
      <c r="L61" s="29">
        <f>IF('Exp_3 (All)'!W61="","",'Exp_3 (All)'!W61)</f>
        <v>76</v>
      </c>
      <c r="M61" s="21">
        <f>IF('Exp_3 (All)'!Y61="","",'Exp_3 (All)'!Y61)</f>
        <v>100</v>
      </c>
      <c r="N61" s="29">
        <f>IF('Exp_3 (All)'!AA61="","",'Exp_3 (All)'!AA61)</f>
        <v>77</v>
      </c>
      <c r="O61" s="21">
        <f>IF('Exp_3 (All)'!AC61="","",'Exp_3 (All)'!AC61)</f>
        <v>70</v>
      </c>
      <c r="P61" s="29">
        <f>IF('Exp_3 (All)'!AE61="","",'Exp_3 (All)'!AE61)</f>
        <v>78</v>
      </c>
      <c r="Q61" s="21">
        <f>IF('Exp_3 (All)'!AG61="","",'Exp_3 (All)'!AG61)</f>
        <v>69</v>
      </c>
      <c r="R61" s="29">
        <f>IF('Exp_3 (All)'!AI61="","",'Exp_3 (All)'!AI61)</f>
        <v>89</v>
      </c>
      <c r="S61" s="21">
        <f>IF('Exp_3 (All)'!AK61="","",'Exp_3 (All)'!AK61)</f>
        <v>90</v>
      </c>
      <c r="T61" s="29">
        <f>IF('Exp_3 (All)'!AM61="","",'Exp_3 (All)'!AM61)</f>
        <v>90</v>
      </c>
      <c r="U61" s="21">
        <f>IF('Exp_3 (All)'!AO61="","",'Exp_3 (All)'!AO61)</f>
        <v>100</v>
      </c>
      <c r="V61" s="29">
        <f>IF('Exp_3 (All)'!AQ61="","",'Exp_3 (All)'!AQ61)</f>
        <v>91</v>
      </c>
      <c r="W61" s="21">
        <f>IF('Exp_3 (All)'!AS61="","",'Exp_3 (All)'!AS61)</f>
        <v>90</v>
      </c>
      <c r="X61" s="29">
        <f>IF('Exp_3 (All)'!AU61="","",'Exp_3 (All)'!AU61)</f>
        <v>87</v>
      </c>
      <c r="Y61" s="50">
        <f t="shared" si="0"/>
        <v>85.391304347826093</v>
      </c>
      <c r="Z61" s="50">
        <f t="shared" si="1"/>
        <v>8.6167866317849313</v>
      </c>
      <c r="AA61" s="79">
        <f t="shared" si="2"/>
        <v>3.7261779611453973</v>
      </c>
      <c r="AB61" s="79">
        <f t="shared" si="3"/>
        <v>81.665126386680697</v>
      </c>
      <c r="AC61" s="79">
        <f t="shared" si="4"/>
        <v>89.117482308971489</v>
      </c>
      <c r="AD61" s="169">
        <f t="shared" si="5"/>
        <v>20.543556710786913</v>
      </c>
    </row>
    <row r="62" spans="1:32" x14ac:dyDescent="0.2">
      <c r="A62" s="7" t="str">
        <f>'Exp_3 (All)'!A62</f>
        <v>ParkRun_15_PckErr1</v>
      </c>
      <c r="B62" s="29">
        <f>IF('Exp_3 (All)'!C62="","",'Exp_3 (All)'!C62)</f>
        <v>80</v>
      </c>
      <c r="C62" s="22">
        <f>IF('Exp_3 (All)'!E62="","",'Exp_3 (All)'!E62)</f>
        <v>76</v>
      </c>
      <c r="D62" s="29">
        <f>IF('Exp_3 (All)'!G62="","",'Exp_3 (All)'!G62)</f>
        <v>83</v>
      </c>
      <c r="E62" s="22">
        <f>IF('Exp_3 (All)'!I62="","",'Exp_3 (All)'!I62)</f>
        <v>100</v>
      </c>
      <c r="F62" s="29">
        <f>IF('Exp_3 (All)'!K62="","",'Exp_3 (All)'!K62)</f>
        <v>85</v>
      </c>
      <c r="G62" s="21">
        <f>IF('Exp_3 (All)'!M62="","",'Exp_3 (All)'!M62)</f>
        <v>100</v>
      </c>
      <c r="H62" s="29">
        <f>IF('Exp_3 (All)'!O62="","",'Exp_3 (All)'!O62)</f>
        <v>58</v>
      </c>
      <c r="I62" s="21">
        <f>IF('Exp_3 (All)'!Q62="","",'Exp_3 (All)'!Q62)</f>
        <v>98</v>
      </c>
      <c r="J62" s="29">
        <f>IF('Exp_3 (All)'!S62="","",'Exp_3 (All)'!S62)</f>
        <v>100</v>
      </c>
      <c r="K62" s="21">
        <f>IF('Exp_3 (All)'!U62="","",'Exp_3 (All)'!U62)</f>
        <v>89</v>
      </c>
      <c r="L62" s="29">
        <f>IF('Exp_3 (All)'!W62="","",'Exp_3 (All)'!W62)</f>
        <v>100</v>
      </c>
      <c r="M62" s="21">
        <f>IF('Exp_3 (All)'!Y62="","",'Exp_3 (All)'!Y62)</f>
        <v>100</v>
      </c>
      <c r="N62" s="29">
        <f>IF('Exp_3 (All)'!AA62="","",'Exp_3 (All)'!AA62)</f>
        <v>79</v>
      </c>
      <c r="O62" s="21">
        <f>IF('Exp_3 (All)'!AC62="","",'Exp_3 (All)'!AC62)</f>
        <v>90</v>
      </c>
      <c r="P62" s="29">
        <f>IF('Exp_3 (All)'!AE62="","",'Exp_3 (All)'!AE62)</f>
        <v>88</v>
      </c>
      <c r="Q62" s="21">
        <f>IF('Exp_3 (All)'!AG62="","",'Exp_3 (All)'!AG62)</f>
        <v>80</v>
      </c>
      <c r="R62" s="29">
        <f>IF('Exp_3 (All)'!AI62="","",'Exp_3 (All)'!AI62)</f>
        <v>99</v>
      </c>
      <c r="S62" s="21">
        <f>IF('Exp_3 (All)'!AK62="","",'Exp_3 (All)'!AK62)</f>
        <v>70</v>
      </c>
      <c r="T62" s="29">
        <f>IF('Exp_3 (All)'!AM62="","",'Exp_3 (All)'!AM62)</f>
        <v>99</v>
      </c>
      <c r="U62" s="21">
        <f>IF('Exp_3 (All)'!AO62="","",'Exp_3 (All)'!AO62)</f>
        <v>100</v>
      </c>
      <c r="V62" s="29">
        <f>IF('Exp_3 (All)'!AQ62="","",'Exp_3 (All)'!AQ62)</f>
        <v>89</v>
      </c>
      <c r="W62" s="21">
        <f>IF('Exp_3 (All)'!AS62="","",'Exp_3 (All)'!AS62)</f>
        <v>100</v>
      </c>
      <c r="X62" s="29">
        <f>IF('Exp_3 (All)'!AU62="","",'Exp_3 (All)'!AU62)</f>
        <v>99</v>
      </c>
      <c r="Y62" s="50">
        <f t="shared" si="0"/>
        <v>89.652173913043484</v>
      </c>
      <c r="Z62" s="50">
        <f t="shared" si="1"/>
        <v>11.72646073727811</v>
      </c>
      <c r="AA62" s="79">
        <f t="shared" si="2"/>
        <v>5.0709018835750479</v>
      </c>
      <c r="AB62" s="79">
        <f t="shared" si="3"/>
        <v>84.581272029468437</v>
      </c>
      <c r="AC62" s="79">
        <f t="shared" si="4"/>
        <v>94.723075796618531</v>
      </c>
      <c r="AD62" s="169">
        <f t="shared" si="5"/>
        <v>20.543556710786913</v>
      </c>
    </row>
    <row r="63" spans="1:32" ht="12" thickBot="1" x14ac:dyDescent="0.25">
      <c r="A63" s="85" t="str">
        <f>'Exp_3 (All)'!A63</f>
        <v>ParkRun_15_PckErr3</v>
      </c>
      <c r="B63" s="86">
        <f>IF('Exp_3 (All)'!C63="","",'Exp_3 (All)'!C63)</f>
        <v>80</v>
      </c>
      <c r="C63" s="87">
        <f>IF('Exp_3 (All)'!E63="","",'Exp_3 (All)'!E63)</f>
        <v>94</v>
      </c>
      <c r="D63" s="86">
        <f>IF('Exp_3 (All)'!G63="","",'Exp_3 (All)'!G63)</f>
        <v>86</v>
      </c>
      <c r="E63" s="87">
        <f>IF('Exp_3 (All)'!I63="","",'Exp_3 (All)'!I63)</f>
        <v>100</v>
      </c>
      <c r="F63" s="86">
        <f>IF('Exp_3 (All)'!K63="","",'Exp_3 (All)'!K63)</f>
        <v>99</v>
      </c>
      <c r="G63" s="88">
        <f>IF('Exp_3 (All)'!M63="","",'Exp_3 (All)'!M63)</f>
        <v>100</v>
      </c>
      <c r="H63" s="86">
        <f>IF('Exp_3 (All)'!O63="","",'Exp_3 (All)'!O63)</f>
        <v>88</v>
      </c>
      <c r="I63" s="88">
        <f>IF('Exp_3 (All)'!Q63="","",'Exp_3 (All)'!Q63)</f>
        <v>92</v>
      </c>
      <c r="J63" s="86">
        <f>IF('Exp_3 (All)'!S63="","",'Exp_3 (All)'!S63)</f>
        <v>100</v>
      </c>
      <c r="K63" s="88">
        <f>IF('Exp_3 (All)'!U63="","",'Exp_3 (All)'!U63)</f>
        <v>100</v>
      </c>
      <c r="L63" s="86">
        <f>IF('Exp_3 (All)'!W63="","",'Exp_3 (All)'!W63)</f>
        <v>100</v>
      </c>
      <c r="M63" s="88">
        <f>IF('Exp_3 (All)'!Y63="","",'Exp_3 (All)'!Y63)</f>
        <v>100</v>
      </c>
      <c r="N63" s="86">
        <f>IF('Exp_3 (All)'!AA63="","",'Exp_3 (All)'!AA63)</f>
        <v>82</v>
      </c>
      <c r="O63" s="88">
        <f>IF('Exp_3 (All)'!AC63="","",'Exp_3 (All)'!AC63)</f>
        <v>90</v>
      </c>
      <c r="P63" s="86">
        <f>IF('Exp_3 (All)'!AE63="","",'Exp_3 (All)'!AE63)</f>
        <v>71</v>
      </c>
      <c r="Q63" s="88">
        <f>IF('Exp_3 (All)'!AG63="","",'Exp_3 (All)'!AG63)</f>
        <v>89</v>
      </c>
      <c r="R63" s="86">
        <f>IF('Exp_3 (All)'!AI63="","",'Exp_3 (All)'!AI63)</f>
        <v>100</v>
      </c>
      <c r="S63" s="88">
        <f>IF('Exp_3 (All)'!AK63="","",'Exp_3 (All)'!AK63)</f>
        <v>90</v>
      </c>
      <c r="T63" s="86">
        <f>IF('Exp_3 (All)'!AM63="","",'Exp_3 (All)'!AM63)</f>
        <v>97</v>
      </c>
      <c r="U63" s="88">
        <f>IF('Exp_3 (All)'!AO63="","",'Exp_3 (All)'!AO63)</f>
        <v>99</v>
      </c>
      <c r="V63" s="86">
        <f>IF('Exp_3 (All)'!AQ63="","",'Exp_3 (All)'!AQ63)</f>
        <v>100</v>
      </c>
      <c r="W63" s="88">
        <f>IF('Exp_3 (All)'!AS63="","",'Exp_3 (All)'!AS63)</f>
        <v>100</v>
      </c>
      <c r="X63" s="86">
        <f>IF('Exp_3 (All)'!AU63="","",'Exp_3 (All)'!AU63)</f>
        <v>99</v>
      </c>
      <c r="Y63" s="110">
        <f t="shared" si="0"/>
        <v>93.739130434782609</v>
      </c>
      <c r="Z63" s="110">
        <f t="shared" si="1"/>
        <v>8.0803768549849888</v>
      </c>
      <c r="AA63" s="111">
        <f t="shared" si="2"/>
        <v>3.4942169791846736</v>
      </c>
      <c r="AB63" s="89">
        <f t="shared" si="3"/>
        <v>90.244913455597938</v>
      </c>
      <c r="AC63" s="89">
        <f t="shared" si="4"/>
        <v>97.23334741396728</v>
      </c>
      <c r="AD63" s="169">
        <f t="shared" si="5"/>
        <v>20.543556710786913</v>
      </c>
    </row>
    <row r="64" spans="1:32" ht="12" thickTop="1" x14ac:dyDescent="0.2">
      <c r="A64" s="82" t="str">
        <f>'Exp_3 (All)'!A64</f>
        <v>RomeoJ_0</v>
      </c>
      <c r="B64" s="83">
        <f>IF('Exp_3 (All)'!C64="","",'Exp_3 (All)'!C64)</f>
        <v>0</v>
      </c>
      <c r="C64" s="83">
        <f>IF('Exp_3 (All)'!E64="","",'Exp_3 (All)'!E64)</f>
        <v>0</v>
      </c>
      <c r="D64" s="83">
        <f>IF('Exp_3 (All)'!G64="","",'Exp_3 (All)'!G64)</f>
        <v>0</v>
      </c>
      <c r="E64" s="83">
        <f>IF('Exp_3 (All)'!I64="","",'Exp_3 (All)'!I64)</f>
        <v>0</v>
      </c>
      <c r="F64" s="83">
        <f>IF('Exp_3 (All)'!K64="","",'Exp_3 (All)'!K64)</f>
        <v>0</v>
      </c>
      <c r="G64" s="83">
        <f>IF('Exp_3 (All)'!M64="","",'Exp_3 (All)'!M64)</f>
        <v>0</v>
      </c>
      <c r="H64" s="83">
        <f>IF('Exp_3 (All)'!O64="","",'Exp_3 (All)'!O64)</f>
        <v>0</v>
      </c>
      <c r="I64" s="83">
        <f>IF('Exp_3 (All)'!Q64="","",'Exp_3 (All)'!Q64)</f>
        <v>0</v>
      </c>
      <c r="J64" s="83">
        <f>IF('Exp_3 (All)'!S64="","",'Exp_3 (All)'!S64)</f>
        <v>0</v>
      </c>
      <c r="K64" s="83">
        <f>IF('Exp_3 (All)'!U64="","",'Exp_3 (All)'!U64)</f>
        <v>0</v>
      </c>
      <c r="L64" s="83">
        <f>IF('Exp_3 (All)'!W64="","",'Exp_3 (All)'!W64)</f>
        <v>0</v>
      </c>
      <c r="M64" s="83">
        <f>IF('Exp_3 (All)'!Y64="","",'Exp_3 (All)'!Y64)</f>
        <v>0</v>
      </c>
      <c r="N64" s="83">
        <f>IF('Exp_3 (All)'!AA64="","",'Exp_3 (All)'!AA64)</f>
        <v>0</v>
      </c>
      <c r="O64" s="83">
        <f>IF('Exp_3 (All)'!AC64="","",'Exp_3 (All)'!AC64)</f>
        <v>0</v>
      </c>
      <c r="P64" s="83">
        <f>IF('Exp_3 (All)'!AE64="","",'Exp_3 (All)'!AE64)</f>
        <v>0</v>
      </c>
      <c r="Q64" s="83">
        <f>IF('Exp_3 (All)'!AG64="","",'Exp_3 (All)'!AG64)</f>
        <v>0</v>
      </c>
      <c r="R64" s="83">
        <f>IF('Exp_3 (All)'!AI64="","",'Exp_3 (All)'!AI64)</f>
        <v>0</v>
      </c>
      <c r="S64" s="83">
        <f>IF('Exp_3 (All)'!AK64="","",'Exp_3 (All)'!AK64)</f>
        <v>0</v>
      </c>
      <c r="T64" s="83">
        <f>IF('Exp_3 (All)'!AM64="","",'Exp_3 (All)'!AM64)</f>
        <v>0</v>
      </c>
      <c r="U64" s="83">
        <f>IF('Exp_3 (All)'!AO64="","",'Exp_3 (All)'!AO64)</f>
        <v>0</v>
      </c>
      <c r="V64" s="83">
        <f>IF('Exp_3 (All)'!AQ64="","",'Exp_3 (All)'!AQ64)</f>
        <v>0</v>
      </c>
      <c r="W64" s="83">
        <f>IF('Exp_3 (All)'!AS64="","",'Exp_3 (All)'!AS64)</f>
        <v>0</v>
      </c>
      <c r="X64" s="83">
        <f>IF('Exp_3 (All)'!AU64="","",'Exp_3 (All)'!AU64)</f>
        <v>0</v>
      </c>
      <c r="Y64" s="108">
        <f t="shared" si="0"/>
        <v>0</v>
      </c>
      <c r="Z64" s="108">
        <f t="shared" si="1"/>
        <v>0</v>
      </c>
      <c r="AA64" s="109" t="e">
        <f t="shared" si="2"/>
        <v>#NUM!</v>
      </c>
      <c r="AB64" s="84" t="e">
        <f t="shared" si="3"/>
        <v>#NUM!</v>
      </c>
      <c r="AC64" s="84" t="e">
        <f t="shared" si="4"/>
        <v>#NUM!</v>
      </c>
      <c r="AD64" s="169" t="e">
        <f t="shared" si="5"/>
        <v>#NUM!</v>
      </c>
      <c r="AE64" s="90"/>
      <c r="AF64" s="90"/>
    </row>
    <row r="65" spans="1:32" x14ac:dyDescent="0.2">
      <c r="A65" s="7" t="str">
        <f>'Exp_3 (All)'!A65</f>
        <v>RomeoJ_3</v>
      </c>
      <c r="B65" s="29">
        <f>IF('Exp_3 (All)'!C65="","",'Exp_3 (All)'!C65)</f>
        <v>0</v>
      </c>
      <c r="C65" s="22">
        <f>IF('Exp_3 (All)'!E65="","",'Exp_3 (All)'!E65)</f>
        <v>3</v>
      </c>
      <c r="D65" s="29">
        <f>IF('Exp_3 (All)'!G65="","",'Exp_3 (All)'!G65)</f>
        <v>0</v>
      </c>
      <c r="E65" s="22">
        <f>IF('Exp_3 (All)'!I65="","",'Exp_3 (All)'!I65)</f>
        <v>0</v>
      </c>
      <c r="F65" s="29">
        <f>IF('Exp_3 (All)'!K65="","",'Exp_3 (All)'!K65)</f>
        <v>24</v>
      </c>
      <c r="G65" s="21">
        <f>IF('Exp_3 (All)'!M65="","",'Exp_3 (All)'!M65)</f>
        <v>0</v>
      </c>
      <c r="H65" s="29">
        <f>IF('Exp_3 (All)'!O65="","",'Exp_3 (All)'!O65)</f>
        <v>0</v>
      </c>
      <c r="I65" s="21">
        <f>IF('Exp_3 (All)'!Q65="","",'Exp_3 (All)'!Q65)</f>
        <v>0</v>
      </c>
      <c r="J65" s="29">
        <f>IF('Exp_3 (All)'!S65="","",'Exp_3 (All)'!S65)</f>
        <v>57</v>
      </c>
      <c r="K65" s="21">
        <f>IF('Exp_3 (All)'!U65="","",'Exp_3 (All)'!U65)</f>
        <v>39</v>
      </c>
      <c r="L65" s="29">
        <f>IF('Exp_3 (All)'!W65="","",'Exp_3 (All)'!W65)</f>
        <v>10</v>
      </c>
      <c r="M65" s="21">
        <f>IF('Exp_3 (All)'!Y65="","",'Exp_3 (All)'!Y65)</f>
        <v>0</v>
      </c>
      <c r="N65" s="29">
        <f>IF('Exp_3 (All)'!AA65="","",'Exp_3 (All)'!AA65)</f>
        <v>26</v>
      </c>
      <c r="O65" s="21">
        <f>IF('Exp_3 (All)'!AC65="","",'Exp_3 (All)'!AC65)</f>
        <v>0</v>
      </c>
      <c r="P65" s="29">
        <f>IF('Exp_3 (All)'!AE65="","",'Exp_3 (All)'!AE65)</f>
        <v>16</v>
      </c>
      <c r="Q65" s="21">
        <f>IF('Exp_3 (All)'!AG65="","",'Exp_3 (All)'!AG65)</f>
        <v>47</v>
      </c>
      <c r="R65" s="29">
        <f>IF('Exp_3 (All)'!AI65="","",'Exp_3 (All)'!AI65)</f>
        <v>0</v>
      </c>
      <c r="S65" s="21">
        <f>IF('Exp_3 (All)'!AK65="","",'Exp_3 (All)'!AK65)</f>
        <v>10</v>
      </c>
      <c r="T65" s="29">
        <f>IF('Exp_3 (All)'!AM65="","",'Exp_3 (All)'!AM65)</f>
        <v>0</v>
      </c>
      <c r="U65" s="21">
        <f>IF('Exp_3 (All)'!AO65="","",'Exp_3 (All)'!AO65)</f>
        <v>61</v>
      </c>
      <c r="V65" s="29">
        <f>IF('Exp_3 (All)'!AQ65="","",'Exp_3 (All)'!AQ65)</f>
        <v>0</v>
      </c>
      <c r="W65" s="21">
        <f>IF('Exp_3 (All)'!AS65="","",'Exp_3 (All)'!AS65)</f>
        <v>0</v>
      </c>
      <c r="X65" s="29">
        <f>IF('Exp_3 (All)'!AU65="","",'Exp_3 (All)'!AU65)</f>
        <v>0</v>
      </c>
      <c r="Y65" s="50">
        <f t="shared" si="0"/>
        <v>12.739130434782609</v>
      </c>
      <c r="Z65" s="50">
        <f t="shared" si="1"/>
        <v>19.868241884301757</v>
      </c>
      <c r="AA65" s="79">
        <f t="shared" si="2"/>
        <v>8.5916720698300004</v>
      </c>
      <c r="AB65" s="79">
        <f t="shared" si="3"/>
        <v>4.1474583649526089</v>
      </c>
      <c r="AC65" s="79">
        <f t="shared" si="4"/>
        <v>21.33080250461261</v>
      </c>
      <c r="AD65" s="169">
        <f t="shared" si="5"/>
        <v>20.543556710786902</v>
      </c>
      <c r="AE65" s="226"/>
      <c r="AF65" s="155"/>
    </row>
    <row r="66" spans="1:32" x14ac:dyDescent="0.2">
      <c r="A66" s="7" t="str">
        <f>'Exp_3 (All)'!A66</f>
        <v>RomeoJ_12</v>
      </c>
      <c r="B66" s="29">
        <f>IF('Exp_3 (All)'!C66="","",'Exp_3 (All)'!C66)</f>
        <v>19</v>
      </c>
      <c r="C66" s="22">
        <f>IF('Exp_3 (All)'!E66="","",'Exp_3 (All)'!E66)</f>
        <v>39</v>
      </c>
      <c r="D66" s="29">
        <f>IF('Exp_3 (All)'!G66="","",'Exp_3 (All)'!G66)</f>
        <v>47</v>
      </c>
      <c r="E66" s="22">
        <f>IF('Exp_3 (All)'!I66="","",'Exp_3 (All)'!I66)</f>
        <v>51</v>
      </c>
      <c r="F66" s="29">
        <f>IF('Exp_3 (All)'!K66="","",'Exp_3 (All)'!K66)</f>
        <v>69</v>
      </c>
      <c r="G66" s="21">
        <f>IF('Exp_3 (All)'!M66="","",'Exp_3 (All)'!M66)</f>
        <v>50</v>
      </c>
      <c r="H66" s="29">
        <f>IF('Exp_3 (All)'!O66="","",'Exp_3 (All)'!O66)</f>
        <v>30</v>
      </c>
      <c r="I66" s="21">
        <f>IF('Exp_3 (All)'!Q66="","",'Exp_3 (All)'!Q66)</f>
        <v>15</v>
      </c>
      <c r="J66" s="29">
        <f>IF('Exp_3 (All)'!S66="","",'Exp_3 (All)'!S66)</f>
        <v>70</v>
      </c>
      <c r="K66" s="21">
        <f>IF('Exp_3 (All)'!U66="","",'Exp_3 (All)'!U66)</f>
        <v>42</v>
      </c>
      <c r="L66" s="29">
        <f>IF('Exp_3 (All)'!W66="","",'Exp_3 (All)'!W66)</f>
        <v>26</v>
      </c>
      <c r="M66" s="21">
        <f>IF('Exp_3 (All)'!Y66="","",'Exp_3 (All)'!Y66)</f>
        <v>40</v>
      </c>
      <c r="N66" s="29">
        <f>IF('Exp_3 (All)'!AA66="","",'Exp_3 (All)'!AA66)</f>
        <v>43</v>
      </c>
      <c r="O66" s="21">
        <f>IF('Exp_3 (All)'!AC66="","",'Exp_3 (All)'!AC66)</f>
        <v>30</v>
      </c>
      <c r="P66" s="29">
        <f>IF('Exp_3 (All)'!AE66="","",'Exp_3 (All)'!AE66)</f>
        <v>30</v>
      </c>
      <c r="Q66" s="21">
        <f>IF('Exp_3 (All)'!AG66="","",'Exp_3 (All)'!AG66)</f>
        <v>50</v>
      </c>
      <c r="R66" s="29">
        <f>IF('Exp_3 (All)'!AI66="","",'Exp_3 (All)'!AI66)</f>
        <v>72</v>
      </c>
      <c r="S66" s="21">
        <f>IF('Exp_3 (All)'!AK66="","",'Exp_3 (All)'!AK66)</f>
        <v>20</v>
      </c>
      <c r="T66" s="29">
        <f>IF('Exp_3 (All)'!AM66="","",'Exp_3 (All)'!AM66)</f>
        <v>69</v>
      </c>
      <c r="U66" s="21">
        <f>IF('Exp_3 (All)'!AO66="","",'Exp_3 (All)'!AO66)</f>
        <v>84</v>
      </c>
      <c r="V66" s="29">
        <f>IF('Exp_3 (All)'!AQ66="","",'Exp_3 (All)'!AQ66)</f>
        <v>69</v>
      </c>
      <c r="W66" s="21">
        <f>IF('Exp_3 (All)'!AS66="","",'Exp_3 (All)'!AS66)</f>
        <v>50</v>
      </c>
      <c r="X66" s="29">
        <f>IF('Exp_3 (All)'!AU66="","",'Exp_3 (All)'!AU66)</f>
        <v>33</v>
      </c>
      <c r="Y66" s="50">
        <f t="shared" si="0"/>
        <v>45.565217391304351</v>
      </c>
      <c r="Z66" s="50">
        <f t="shared" si="1"/>
        <v>19.265669152799706</v>
      </c>
      <c r="AA66" s="79">
        <f t="shared" si="2"/>
        <v>8.331100080751396</v>
      </c>
      <c r="AB66" s="79">
        <f t="shared" si="3"/>
        <v>37.234117310552953</v>
      </c>
      <c r="AC66" s="79">
        <f t="shared" si="4"/>
        <v>53.896317472055749</v>
      </c>
      <c r="AD66" s="169">
        <f t="shared" si="5"/>
        <v>20.543556710786902</v>
      </c>
      <c r="AE66" s="226"/>
      <c r="AF66" s="155"/>
    </row>
    <row r="67" spans="1:32" x14ac:dyDescent="0.2">
      <c r="A67" s="7" t="str">
        <f>'Exp_3 (All)'!A67</f>
        <v>RomeoJ_0_PckErr3</v>
      </c>
      <c r="B67" s="29">
        <f>IF('Exp_3 (All)'!C67="","",'Exp_3 (All)'!C67)</f>
        <v>10</v>
      </c>
      <c r="C67" s="22">
        <f>IF('Exp_3 (All)'!E67="","",'Exp_3 (All)'!E67)</f>
        <v>65</v>
      </c>
      <c r="D67" s="29">
        <f>IF('Exp_3 (All)'!G67="","",'Exp_3 (All)'!G67)</f>
        <v>50</v>
      </c>
      <c r="E67" s="22">
        <f>IF('Exp_3 (All)'!I67="","",'Exp_3 (All)'!I67)</f>
        <v>38</v>
      </c>
      <c r="F67" s="29">
        <f>IF('Exp_3 (All)'!K67="","",'Exp_3 (All)'!K67)</f>
        <v>80</v>
      </c>
      <c r="G67" s="21">
        <f>IF('Exp_3 (All)'!M67="","",'Exp_3 (All)'!M67)</f>
        <v>100</v>
      </c>
      <c r="H67" s="29">
        <f>IF('Exp_3 (All)'!O67="","",'Exp_3 (All)'!O67)</f>
        <v>0</v>
      </c>
      <c r="I67" s="21">
        <f>IF('Exp_3 (All)'!Q67="","",'Exp_3 (All)'!Q67)</f>
        <v>54</v>
      </c>
      <c r="J67" s="29">
        <f>IF('Exp_3 (All)'!S67="","",'Exp_3 (All)'!S67)</f>
        <v>72</v>
      </c>
      <c r="K67" s="21">
        <f>IF('Exp_3 (All)'!U67="","",'Exp_3 (All)'!U67)</f>
        <v>30</v>
      </c>
      <c r="L67" s="29">
        <f>IF('Exp_3 (All)'!W67="","",'Exp_3 (All)'!W67)</f>
        <v>18</v>
      </c>
      <c r="M67" s="21">
        <f>IF('Exp_3 (All)'!Y67="","",'Exp_3 (All)'!Y67)</f>
        <v>40</v>
      </c>
      <c r="N67" s="29">
        <f>IF('Exp_3 (All)'!AA67="","",'Exp_3 (All)'!AA67)</f>
        <v>27</v>
      </c>
      <c r="O67" s="21">
        <f>IF('Exp_3 (All)'!AC67="","",'Exp_3 (All)'!AC67)</f>
        <v>19</v>
      </c>
      <c r="P67" s="29">
        <f>IF('Exp_3 (All)'!AE67="","",'Exp_3 (All)'!AE67)</f>
        <v>27</v>
      </c>
      <c r="Q67" s="21">
        <f>IF('Exp_3 (All)'!AG67="","",'Exp_3 (All)'!AG67)</f>
        <v>62</v>
      </c>
      <c r="R67" s="29">
        <f>IF('Exp_3 (All)'!AI67="","",'Exp_3 (All)'!AI67)</f>
        <v>37</v>
      </c>
      <c r="S67" s="21">
        <f>IF('Exp_3 (All)'!AK67="","",'Exp_3 (All)'!AK67)</f>
        <v>19</v>
      </c>
      <c r="T67" s="29">
        <f>IF('Exp_3 (All)'!AM67="","",'Exp_3 (All)'!AM67)</f>
        <v>57</v>
      </c>
      <c r="U67" s="21">
        <f>IF('Exp_3 (All)'!AO67="","",'Exp_3 (All)'!AO67)</f>
        <v>77</v>
      </c>
      <c r="V67" s="29">
        <f>IF('Exp_3 (All)'!AQ67="","",'Exp_3 (All)'!AQ67)</f>
        <v>29</v>
      </c>
      <c r="W67" s="21">
        <f>IF('Exp_3 (All)'!AS67="","",'Exp_3 (All)'!AS67)</f>
        <v>40</v>
      </c>
      <c r="X67" s="29">
        <f>IF('Exp_3 (All)'!AU67="","",'Exp_3 (All)'!AU67)</f>
        <v>60</v>
      </c>
      <c r="Y67" s="50">
        <f t="shared" si="0"/>
        <v>43.956521739130437</v>
      </c>
      <c r="Z67" s="50">
        <f t="shared" si="1"/>
        <v>25.013593142474218</v>
      </c>
      <c r="AA67" s="79">
        <f t="shared" si="2"/>
        <v>10.816688805167503</v>
      </c>
      <c r="AB67" s="79">
        <f t="shared" si="3"/>
        <v>33.139832933962936</v>
      </c>
      <c r="AC67" s="79">
        <f t="shared" si="4"/>
        <v>54.773210544297939</v>
      </c>
      <c r="AD67" s="169">
        <f t="shared" si="5"/>
        <v>20.543556710786913</v>
      </c>
      <c r="AE67" s="226"/>
      <c r="AF67" s="155"/>
    </row>
    <row r="68" spans="1:32" x14ac:dyDescent="0.2">
      <c r="A68" s="7" t="str">
        <f>'Exp_3 (All)'!A68</f>
        <v>RomeoJ_2_PckErr1</v>
      </c>
      <c r="B68" s="29">
        <f>IF('Exp_3 (All)'!C68="","",'Exp_3 (All)'!C68)</f>
        <v>10</v>
      </c>
      <c r="C68" s="22">
        <f>IF('Exp_3 (All)'!E68="","",'Exp_3 (All)'!E68)</f>
        <v>8</v>
      </c>
      <c r="D68" s="29">
        <f>IF('Exp_3 (All)'!G68="","",'Exp_3 (All)'!G68)</f>
        <v>0</v>
      </c>
      <c r="E68" s="22">
        <f>IF('Exp_3 (All)'!I68="","",'Exp_3 (All)'!I68)</f>
        <v>11</v>
      </c>
      <c r="F68" s="29">
        <f>IF('Exp_3 (All)'!K68="","",'Exp_3 (All)'!K68)</f>
        <v>0</v>
      </c>
      <c r="G68" s="21">
        <f>IF('Exp_3 (All)'!M68="","",'Exp_3 (All)'!M68)</f>
        <v>20</v>
      </c>
      <c r="H68" s="29">
        <f>IF('Exp_3 (All)'!O68="","",'Exp_3 (All)'!O68)</f>
        <v>0</v>
      </c>
      <c r="I68" s="21">
        <f>IF('Exp_3 (All)'!Q68="","",'Exp_3 (All)'!Q68)</f>
        <v>15</v>
      </c>
      <c r="J68" s="29">
        <f>IF('Exp_3 (All)'!S68="","",'Exp_3 (All)'!S68)</f>
        <v>46</v>
      </c>
      <c r="K68" s="21">
        <f>IF('Exp_3 (All)'!U68="","",'Exp_3 (All)'!U68)</f>
        <v>20</v>
      </c>
      <c r="L68" s="29">
        <f>IF('Exp_3 (All)'!W68="","",'Exp_3 (All)'!W68)</f>
        <v>10</v>
      </c>
      <c r="M68" s="21">
        <f>IF('Exp_3 (All)'!Y68="","",'Exp_3 (All)'!Y68)</f>
        <v>9</v>
      </c>
      <c r="N68" s="29">
        <f>IF('Exp_3 (All)'!AA68="","",'Exp_3 (All)'!AA68)</f>
        <v>20</v>
      </c>
      <c r="O68" s="21">
        <f>IF('Exp_3 (All)'!AC68="","",'Exp_3 (All)'!AC68)</f>
        <v>0</v>
      </c>
      <c r="P68" s="29">
        <f>IF('Exp_3 (All)'!AE68="","",'Exp_3 (All)'!AE68)</f>
        <v>4</v>
      </c>
      <c r="Q68" s="21">
        <f>IF('Exp_3 (All)'!AG68="","",'Exp_3 (All)'!AG68)</f>
        <v>7</v>
      </c>
      <c r="R68" s="29">
        <f>IF('Exp_3 (All)'!AI68="","",'Exp_3 (All)'!AI68)</f>
        <v>19</v>
      </c>
      <c r="S68" s="21">
        <f>IF('Exp_3 (All)'!AK68="","",'Exp_3 (All)'!AK68)</f>
        <v>10</v>
      </c>
      <c r="T68" s="29">
        <f>IF('Exp_3 (All)'!AM68="","",'Exp_3 (All)'!AM68)</f>
        <v>0</v>
      </c>
      <c r="U68" s="21">
        <f>IF('Exp_3 (All)'!AO68="","",'Exp_3 (All)'!AO68)</f>
        <v>11</v>
      </c>
      <c r="V68" s="29">
        <f>IF('Exp_3 (All)'!AQ68="","",'Exp_3 (All)'!AQ68)</f>
        <v>9</v>
      </c>
      <c r="W68" s="21">
        <f>IF('Exp_3 (All)'!AS68="","",'Exp_3 (All)'!AS68)</f>
        <v>0</v>
      </c>
      <c r="X68" s="29">
        <f>IF('Exp_3 (All)'!AU68="","",'Exp_3 (All)'!AU68)</f>
        <v>25</v>
      </c>
      <c r="Y68" s="50">
        <f t="shared" si="0"/>
        <v>11.043478260869565</v>
      </c>
      <c r="Z68" s="50">
        <f t="shared" si="1"/>
        <v>10.776566584575008</v>
      </c>
      <c r="AA68" s="79">
        <f t="shared" si="2"/>
        <v>4.6601368491749797</v>
      </c>
      <c r="AB68" s="79">
        <f t="shared" si="3"/>
        <v>6.3833414116945848</v>
      </c>
      <c r="AC68" s="79">
        <f t="shared" si="4"/>
        <v>15.703615110044545</v>
      </c>
      <c r="AD68" s="169">
        <f t="shared" si="5"/>
        <v>20.543556710786913</v>
      </c>
    </row>
    <row r="69" spans="1:32" x14ac:dyDescent="0.2">
      <c r="A69" s="7" t="str">
        <f>'Exp_3 (All)'!A69</f>
        <v>RomeoJ_2_PckErr3</v>
      </c>
      <c r="B69" s="29">
        <f>IF('Exp_3 (All)'!C69="","",'Exp_3 (All)'!C69)</f>
        <v>20</v>
      </c>
      <c r="C69" s="22">
        <f>IF('Exp_3 (All)'!E69="","",'Exp_3 (All)'!E69)</f>
        <v>80</v>
      </c>
      <c r="D69" s="29">
        <f>IF('Exp_3 (All)'!G69="","",'Exp_3 (All)'!G69)</f>
        <v>40</v>
      </c>
      <c r="E69" s="22">
        <f>IF('Exp_3 (All)'!I69="","",'Exp_3 (All)'!I69)</f>
        <v>59</v>
      </c>
      <c r="F69" s="29">
        <f>IF('Exp_3 (All)'!K69="","",'Exp_3 (All)'!K69)</f>
        <v>90</v>
      </c>
      <c r="G69" s="21">
        <f>IF('Exp_3 (All)'!M69="","",'Exp_3 (All)'!M69)</f>
        <v>100</v>
      </c>
      <c r="H69" s="29">
        <f>IF('Exp_3 (All)'!O69="","",'Exp_3 (All)'!O69)</f>
        <v>28</v>
      </c>
      <c r="I69" s="21">
        <f>IF('Exp_3 (All)'!Q69="","",'Exp_3 (All)'!Q69)</f>
        <v>69</v>
      </c>
      <c r="J69" s="29">
        <f>IF('Exp_3 (All)'!S69="","",'Exp_3 (All)'!S69)</f>
        <v>90</v>
      </c>
      <c r="K69" s="21">
        <f>IF('Exp_3 (All)'!U69="","",'Exp_3 (All)'!U69)</f>
        <v>28</v>
      </c>
      <c r="L69" s="29">
        <f>IF('Exp_3 (All)'!W69="","",'Exp_3 (All)'!W69)</f>
        <v>10</v>
      </c>
      <c r="M69" s="21">
        <f>IF('Exp_3 (All)'!Y69="","",'Exp_3 (All)'!Y69)</f>
        <v>50</v>
      </c>
      <c r="N69" s="29">
        <f>IF('Exp_3 (All)'!AA69="","",'Exp_3 (All)'!AA69)</f>
        <v>56</v>
      </c>
      <c r="O69" s="21">
        <f>IF('Exp_3 (All)'!AC69="","",'Exp_3 (All)'!AC69)</f>
        <v>30</v>
      </c>
      <c r="P69" s="29">
        <f>IF('Exp_3 (All)'!AE69="","",'Exp_3 (All)'!AE69)</f>
        <v>38</v>
      </c>
      <c r="Q69" s="21">
        <f>IF('Exp_3 (All)'!AG69="","",'Exp_3 (All)'!AG69)</f>
        <v>59</v>
      </c>
      <c r="R69" s="29">
        <f>IF('Exp_3 (All)'!AI69="","",'Exp_3 (All)'!AI69)</f>
        <v>51</v>
      </c>
      <c r="S69" s="21">
        <f>IF('Exp_3 (All)'!AK69="","",'Exp_3 (All)'!AK69)</f>
        <v>30</v>
      </c>
      <c r="T69" s="29">
        <f>IF('Exp_3 (All)'!AM69="","",'Exp_3 (All)'!AM69)</f>
        <v>68</v>
      </c>
      <c r="U69" s="21">
        <f>IF('Exp_3 (All)'!AO69="","",'Exp_3 (All)'!AO69)</f>
        <v>69</v>
      </c>
      <c r="V69" s="29">
        <f>IF('Exp_3 (All)'!AQ69="","",'Exp_3 (All)'!AQ69)</f>
        <v>30</v>
      </c>
      <c r="W69" s="21">
        <f>IF('Exp_3 (All)'!AS69="","",'Exp_3 (All)'!AS69)</f>
        <v>29</v>
      </c>
      <c r="X69" s="29">
        <f>IF('Exp_3 (All)'!AU69="","",'Exp_3 (All)'!AU69)</f>
        <v>52</v>
      </c>
      <c r="Y69" s="50">
        <f t="shared" ref="Y69:Y132" si="6">AVERAGE(B69:X69)</f>
        <v>51.130434782608695</v>
      </c>
      <c r="Z69" s="50">
        <f t="shared" ref="Z69:Z132" si="7">_xlfn.STDEV.S(B69:X69)</f>
        <v>24.469469563344902</v>
      </c>
      <c r="AA69" s="79">
        <f t="shared" ref="AA69:AA132" si="8">_xlfn.CONFIDENCE.T(0.05,Z69,COUNT(B69:X69))</f>
        <v>10.581392124939596</v>
      </c>
      <c r="AB69" s="79">
        <f t="shared" ref="AB69:AB132" si="9">Y69-AA69</f>
        <v>40.549042657669098</v>
      </c>
      <c r="AC69" s="79">
        <f t="shared" ref="AC69:AC132" si="10">Y69+AA69</f>
        <v>61.711826907548293</v>
      </c>
      <c r="AD69" s="169">
        <f t="shared" ref="AD69:AD132" si="11">(1.96/(AA69/Z69))^2</f>
        <v>20.543556710786913</v>
      </c>
      <c r="AE69" s="227"/>
      <c r="AF69" s="228"/>
    </row>
    <row r="70" spans="1:32" x14ac:dyDescent="0.2">
      <c r="A70" s="7" t="str">
        <f>'Exp_3 (All)'!A70</f>
        <v>RomeoJ_3_PckErr1</v>
      </c>
      <c r="B70" s="29">
        <f>IF('Exp_3 (All)'!C70="","",'Exp_3 (All)'!C70)</f>
        <v>19</v>
      </c>
      <c r="C70" s="22">
        <f>IF('Exp_3 (All)'!E70="","",'Exp_3 (All)'!E70)</f>
        <v>50</v>
      </c>
      <c r="D70" s="29">
        <f>IF('Exp_3 (All)'!G70="","",'Exp_3 (All)'!G70)</f>
        <v>9</v>
      </c>
      <c r="E70" s="22">
        <f>IF('Exp_3 (All)'!I70="","",'Exp_3 (All)'!I70)</f>
        <v>14</v>
      </c>
      <c r="F70" s="29">
        <f>IF('Exp_3 (All)'!K70="","",'Exp_3 (All)'!K70)</f>
        <v>60</v>
      </c>
      <c r="G70" s="21">
        <f>IF('Exp_3 (All)'!M70="","",'Exp_3 (All)'!M70)</f>
        <v>9</v>
      </c>
      <c r="H70" s="29">
        <f>IF('Exp_3 (All)'!O70="","",'Exp_3 (All)'!O70)</f>
        <v>7</v>
      </c>
      <c r="I70" s="21">
        <f>IF('Exp_3 (All)'!Q70="","",'Exp_3 (All)'!Q70)</f>
        <v>58</v>
      </c>
      <c r="J70" s="29">
        <f>IF('Exp_3 (All)'!S70="","",'Exp_3 (All)'!S70)</f>
        <v>55</v>
      </c>
      <c r="K70" s="21">
        <f>IF('Exp_3 (All)'!U70="","",'Exp_3 (All)'!U70)</f>
        <v>40</v>
      </c>
      <c r="L70" s="29">
        <f>IF('Exp_3 (All)'!W70="","",'Exp_3 (All)'!W70)</f>
        <v>9</v>
      </c>
      <c r="M70" s="21">
        <f>IF('Exp_3 (All)'!Y70="","",'Exp_3 (All)'!Y70)</f>
        <v>10</v>
      </c>
      <c r="N70" s="29">
        <f>IF('Exp_3 (All)'!AA70="","",'Exp_3 (All)'!AA70)</f>
        <v>29</v>
      </c>
      <c r="O70" s="21">
        <f>IF('Exp_3 (All)'!AC70="","",'Exp_3 (All)'!AC70)</f>
        <v>9</v>
      </c>
      <c r="P70" s="29">
        <f>IF('Exp_3 (All)'!AE70="","",'Exp_3 (All)'!AE70)</f>
        <v>8</v>
      </c>
      <c r="Q70" s="21">
        <f>IF('Exp_3 (All)'!AG70="","",'Exp_3 (All)'!AG70)</f>
        <v>7</v>
      </c>
      <c r="R70" s="29">
        <f>IF('Exp_3 (All)'!AI70="","",'Exp_3 (All)'!AI70)</f>
        <v>30</v>
      </c>
      <c r="S70" s="21">
        <f>IF('Exp_3 (All)'!AK70="","",'Exp_3 (All)'!AK70)</f>
        <v>19</v>
      </c>
      <c r="T70" s="29">
        <f>IF('Exp_3 (All)'!AM70="","",'Exp_3 (All)'!AM70)</f>
        <v>19</v>
      </c>
      <c r="U70" s="21">
        <f>IF('Exp_3 (All)'!AO70="","",'Exp_3 (All)'!AO70)</f>
        <v>65</v>
      </c>
      <c r="V70" s="29">
        <f>IF('Exp_3 (All)'!AQ70="","",'Exp_3 (All)'!AQ70)</f>
        <v>19</v>
      </c>
      <c r="W70" s="21">
        <f>IF('Exp_3 (All)'!AS70="","",'Exp_3 (All)'!AS70)</f>
        <v>20</v>
      </c>
      <c r="X70" s="29">
        <f>IF('Exp_3 (All)'!AU70="","",'Exp_3 (All)'!AU70)</f>
        <v>46</v>
      </c>
      <c r="Y70" s="50">
        <f t="shared" si="6"/>
        <v>26.565217391304348</v>
      </c>
      <c r="Z70" s="50">
        <f t="shared" si="7"/>
        <v>19.731898694422608</v>
      </c>
      <c r="AA70" s="79">
        <f t="shared" si="8"/>
        <v>8.5327128532461813</v>
      </c>
      <c r="AB70" s="79">
        <f t="shared" si="9"/>
        <v>18.032504538058166</v>
      </c>
      <c r="AC70" s="79">
        <f t="shared" si="10"/>
        <v>35.097930244550525</v>
      </c>
      <c r="AD70" s="169">
        <f t="shared" si="11"/>
        <v>20.543556710786913</v>
      </c>
      <c r="AE70" s="227"/>
      <c r="AF70" s="228"/>
    </row>
    <row r="71" spans="1:32" x14ac:dyDescent="0.2">
      <c r="A71" s="7" t="str">
        <f>'Exp_3 (All)'!A71</f>
        <v>RomeoJ_3_PckErr3</v>
      </c>
      <c r="B71" s="29">
        <f>IF('Exp_3 (All)'!C71="","",'Exp_3 (All)'!C71)</f>
        <v>29</v>
      </c>
      <c r="C71" s="22">
        <f>IF('Exp_3 (All)'!E71="","",'Exp_3 (All)'!E71)</f>
        <v>69</v>
      </c>
      <c r="D71" s="29">
        <f>IF('Exp_3 (All)'!G71="","",'Exp_3 (All)'!G71)</f>
        <v>40</v>
      </c>
      <c r="E71" s="22">
        <f>IF('Exp_3 (All)'!I71="","",'Exp_3 (All)'!I71)</f>
        <v>71</v>
      </c>
      <c r="F71" s="29">
        <f>IF('Exp_3 (All)'!K71="","",'Exp_3 (All)'!K71)</f>
        <v>85</v>
      </c>
      <c r="G71" s="21">
        <f>IF('Exp_3 (All)'!M71="","",'Exp_3 (All)'!M71)</f>
        <v>100</v>
      </c>
      <c r="H71" s="29">
        <f>IF('Exp_3 (All)'!O71="","",'Exp_3 (All)'!O71)</f>
        <v>50</v>
      </c>
      <c r="I71" s="21">
        <f>IF('Exp_3 (All)'!Q71="","",'Exp_3 (All)'!Q71)</f>
        <v>66</v>
      </c>
      <c r="J71" s="29">
        <f>IF('Exp_3 (All)'!S71="","",'Exp_3 (All)'!S71)</f>
        <v>81</v>
      </c>
      <c r="K71" s="21">
        <f>IF('Exp_3 (All)'!U71="","",'Exp_3 (All)'!U71)</f>
        <v>39</v>
      </c>
      <c r="L71" s="29">
        <f>IF('Exp_3 (All)'!W71="","",'Exp_3 (All)'!W71)</f>
        <v>20</v>
      </c>
      <c r="M71" s="21">
        <f>IF('Exp_3 (All)'!Y71="","",'Exp_3 (All)'!Y71)</f>
        <v>49</v>
      </c>
      <c r="N71" s="29">
        <f>IF('Exp_3 (All)'!AA71="","",'Exp_3 (All)'!AA71)</f>
        <v>61</v>
      </c>
      <c r="O71" s="21">
        <f>IF('Exp_3 (All)'!AC71="","",'Exp_3 (All)'!AC71)</f>
        <v>19</v>
      </c>
      <c r="P71" s="29">
        <f>IF('Exp_3 (All)'!AE71="","",'Exp_3 (All)'!AE71)</f>
        <v>44</v>
      </c>
      <c r="Q71" s="21">
        <f>IF('Exp_3 (All)'!AG71="","",'Exp_3 (All)'!AG71)</f>
        <v>69</v>
      </c>
      <c r="R71" s="29">
        <f>IF('Exp_3 (All)'!AI71="","",'Exp_3 (All)'!AI71)</f>
        <v>60</v>
      </c>
      <c r="S71" s="21">
        <f>IF('Exp_3 (All)'!AK71="","",'Exp_3 (All)'!AK71)</f>
        <v>50</v>
      </c>
      <c r="T71" s="29">
        <f>IF('Exp_3 (All)'!AM71="","",'Exp_3 (All)'!AM71)</f>
        <v>40</v>
      </c>
      <c r="U71" s="21">
        <f>IF('Exp_3 (All)'!AO71="","",'Exp_3 (All)'!AO71)</f>
        <v>86</v>
      </c>
      <c r="V71" s="29">
        <f>IF('Exp_3 (All)'!AQ71="","",'Exp_3 (All)'!AQ71)</f>
        <v>70</v>
      </c>
      <c r="W71" s="21">
        <f>IF('Exp_3 (All)'!AS71="","",'Exp_3 (All)'!AS71)</f>
        <v>39</v>
      </c>
      <c r="X71" s="29">
        <f>IF('Exp_3 (All)'!AU71="","",'Exp_3 (All)'!AU71)</f>
        <v>64</v>
      </c>
      <c r="Y71" s="50">
        <f t="shared" si="6"/>
        <v>56.565217391304351</v>
      </c>
      <c r="Z71" s="50">
        <f t="shared" si="7"/>
        <v>21.328227320441119</v>
      </c>
      <c r="AA71" s="79">
        <f t="shared" si="8"/>
        <v>9.2230171162152121</v>
      </c>
      <c r="AB71" s="79">
        <f t="shared" si="9"/>
        <v>47.342200275089141</v>
      </c>
      <c r="AC71" s="79">
        <f t="shared" si="10"/>
        <v>65.788234507519562</v>
      </c>
      <c r="AD71" s="169">
        <f t="shared" si="11"/>
        <v>20.543556710786913</v>
      </c>
      <c r="AE71" s="227"/>
      <c r="AF71" s="228"/>
    </row>
    <row r="72" spans="1:32" x14ac:dyDescent="0.2">
      <c r="A72" s="7" t="str">
        <f>'Exp_3 (All)'!A72</f>
        <v>RomeoJ_8_PckErr1</v>
      </c>
      <c r="B72" s="29">
        <f>IF('Exp_3 (All)'!C72="","",'Exp_3 (All)'!C72)</f>
        <v>21</v>
      </c>
      <c r="C72" s="22">
        <f>IF('Exp_3 (All)'!E72="","",'Exp_3 (All)'!E72)</f>
        <v>42</v>
      </c>
      <c r="D72" s="29">
        <f>IF('Exp_3 (All)'!G72="","",'Exp_3 (All)'!G72)</f>
        <v>38</v>
      </c>
      <c r="E72" s="22">
        <f>IF('Exp_3 (All)'!I72="","",'Exp_3 (All)'!I72)</f>
        <v>28</v>
      </c>
      <c r="F72" s="29">
        <f>IF('Exp_3 (All)'!K72="","",'Exp_3 (All)'!K72)</f>
        <v>34</v>
      </c>
      <c r="G72" s="21">
        <f>IF('Exp_3 (All)'!M72="","",'Exp_3 (All)'!M72)</f>
        <v>100</v>
      </c>
      <c r="H72" s="29">
        <f>IF('Exp_3 (All)'!O72="","",'Exp_3 (All)'!O72)</f>
        <v>28</v>
      </c>
      <c r="I72" s="21">
        <f>IF('Exp_3 (All)'!Q72="","",'Exp_3 (All)'!Q72)</f>
        <v>47</v>
      </c>
      <c r="J72" s="29">
        <f>IF('Exp_3 (All)'!S72="","",'Exp_3 (All)'!S72)</f>
        <v>70</v>
      </c>
      <c r="K72" s="21">
        <f>IF('Exp_3 (All)'!U72="","",'Exp_3 (All)'!U72)</f>
        <v>50</v>
      </c>
      <c r="L72" s="29">
        <f>IF('Exp_3 (All)'!W72="","",'Exp_3 (All)'!W72)</f>
        <v>37</v>
      </c>
      <c r="M72" s="21">
        <f>IF('Exp_3 (All)'!Y72="","",'Exp_3 (All)'!Y72)</f>
        <v>60</v>
      </c>
      <c r="N72" s="29">
        <f>IF('Exp_3 (All)'!AA72="","",'Exp_3 (All)'!AA72)</f>
        <v>24</v>
      </c>
      <c r="O72" s="21">
        <f>IF('Exp_3 (All)'!AC72="","",'Exp_3 (All)'!AC72)</f>
        <v>20</v>
      </c>
      <c r="P72" s="29">
        <f>IF('Exp_3 (All)'!AE72="","",'Exp_3 (All)'!AE72)</f>
        <v>29</v>
      </c>
      <c r="Q72" s="21">
        <f>IF('Exp_3 (All)'!AG72="","",'Exp_3 (All)'!AG72)</f>
        <v>62</v>
      </c>
      <c r="R72" s="29">
        <f>IF('Exp_3 (All)'!AI72="","",'Exp_3 (All)'!AI72)</f>
        <v>50</v>
      </c>
      <c r="S72" s="21">
        <f>IF('Exp_3 (All)'!AK72="","",'Exp_3 (All)'!AK72)</f>
        <v>20</v>
      </c>
      <c r="T72" s="29">
        <f>IF('Exp_3 (All)'!AM72="","",'Exp_3 (All)'!AM72)</f>
        <v>50</v>
      </c>
      <c r="U72" s="21">
        <f>IF('Exp_3 (All)'!AO72="","",'Exp_3 (All)'!AO72)</f>
        <v>85</v>
      </c>
      <c r="V72" s="29">
        <f>IF('Exp_3 (All)'!AQ72="","",'Exp_3 (All)'!AQ72)</f>
        <v>29</v>
      </c>
      <c r="W72" s="21">
        <f>IF('Exp_3 (All)'!AS72="","",'Exp_3 (All)'!AS72)</f>
        <v>50</v>
      </c>
      <c r="X72" s="29">
        <f>IF('Exp_3 (All)'!AU72="","",'Exp_3 (All)'!AU72)</f>
        <v>42</v>
      </c>
      <c r="Y72" s="50">
        <f t="shared" si="6"/>
        <v>44.173913043478258</v>
      </c>
      <c r="Z72" s="50">
        <f t="shared" si="7"/>
        <v>20.737870877637111</v>
      </c>
      <c r="AA72" s="79">
        <f t="shared" si="8"/>
        <v>8.9677278465143555</v>
      </c>
      <c r="AB72" s="79">
        <f t="shared" si="9"/>
        <v>35.206185196963901</v>
      </c>
      <c r="AC72" s="79">
        <f t="shared" si="10"/>
        <v>53.141640889992615</v>
      </c>
      <c r="AD72" s="169">
        <f t="shared" si="11"/>
        <v>20.543556710786902</v>
      </c>
      <c r="AE72" s="226"/>
      <c r="AF72" s="155"/>
    </row>
    <row r="73" spans="1:32" x14ac:dyDescent="0.2">
      <c r="A73" s="7" t="str">
        <f>'Exp_3 (All)'!A73</f>
        <v>RomeoJ_8_PckErr3</v>
      </c>
      <c r="B73" s="29">
        <f>IF('Exp_3 (All)'!C73="","",'Exp_3 (All)'!C73)</f>
        <v>39</v>
      </c>
      <c r="C73" s="22">
        <f>IF('Exp_3 (All)'!E73="","",'Exp_3 (All)'!E73)</f>
        <v>81</v>
      </c>
      <c r="D73" s="29">
        <f>IF('Exp_3 (All)'!G73="","",'Exp_3 (All)'!G73)</f>
        <v>50</v>
      </c>
      <c r="E73" s="22">
        <f>IF('Exp_3 (All)'!I73="","",'Exp_3 (All)'!I73)</f>
        <v>78</v>
      </c>
      <c r="F73" s="29">
        <f>IF('Exp_3 (All)'!K73="","",'Exp_3 (All)'!K73)</f>
        <v>96</v>
      </c>
      <c r="G73" s="21">
        <f>IF('Exp_3 (All)'!M73="","",'Exp_3 (All)'!M73)</f>
        <v>100</v>
      </c>
      <c r="H73" s="29">
        <f>IF('Exp_3 (All)'!O73="","",'Exp_3 (All)'!O73)</f>
        <v>35</v>
      </c>
      <c r="I73" s="21">
        <f>IF('Exp_3 (All)'!Q73="","",'Exp_3 (All)'!Q73)</f>
        <v>80</v>
      </c>
      <c r="J73" s="29">
        <f>IF('Exp_3 (All)'!S73="","",'Exp_3 (All)'!S73)</f>
        <v>96</v>
      </c>
      <c r="K73" s="21">
        <f>IF('Exp_3 (All)'!U73="","",'Exp_3 (All)'!U73)</f>
        <v>29</v>
      </c>
      <c r="L73" s="29">
        <f>IF('Exp_3 (All)'!W73="","",'Exp_3 (All)'!W73)</f>
        <v>39</v>
      </c>
      <c r="M73" s="21">
        <f>IF('Exp_3 (All)'!Y73="","",'Exp_3 (All)'!Y73)</f>
        <v>60</v>
      </c>
      <c r="N73" s="29">
        <f>IF('Exp_3 (All)'!AA73="","",'Exp_3 (All)'!AA73)</f>
        <v>72</v>
      </c>
      <c r="O73" s="21">
        <f>IF('Exp_3 (All)'!AC73="","",'Exp_3 (All)'!AC73)</f>
        <v>19</v>
      </c>
      <c r="P73" s="29">
        <f>IF('Exp_3 (All)'!AE73="","",'Exp_3 (All)'!AE73)</f>
        <v>59</v>
      </c>
      <c r="Q73" s="21">
        <f>IF('Exp_3 (All)'!AG73="","",'Exp_3 (All)'!AG73)</f>
        <v>64</v>
      </c>
      <c r="R73" s="29">
        <f>IF('Exp_3 (All)'!AI73="","",'Exp_3 (All)'!AI73)</f>
        <v>60</v>
      </c>
      <c r="S73" s="21">
        <f>IF('Exp_3 (All)'!AK73="","",'Exp_3 (All)'!AK73)</f>
        <v>30</v>
      </c>
      <c r="T73" s="29">
        <f>IF('Exp_3 (All)'!AM73="","",'Exp_3 (All)'!AM73)</f>
        <v>75</v>
      </c>
      <c r="U73" s="21">
        <f>IF('Exp_3 (All)'!AO73="","",'Exp_3 (All)'!AO73)</f>
        <v>84</v>
      </c>
      <c r="V73" s="29">
        <f>IF('Exp_3 (All)'!AQ73="","",'Exp_3 (All)'!AQ73)</f>
        <v>90</v>
      </c>
      <c r="W73" s="21">
        <f>IF('Exp_3 (All)'!AS73="","",'Exp_3 (All)'!AS73)</f>
        <v>50</v>
      </c>
      <c r="X73" s="29">
        <f>IF('Exp_3 (All)'!AU73="","",'Exp_3 (All)'!AU73)</f>
        <v>60</v>
      </c>
      <c r="Y73" s="50">
        <f t="shared" si="6"/>
        <v>62.869565217391305</v>
      </c>
      <c r="Z73" s="50">
        <f t="shared" si="7"/>
        <v>23.624533372642492</v>
      </c>
      <c r="AA73" s="79">
        <f t="shared" si="8"/>
        <v>10.216014316841626</v>
      </c>
      <c r="AB73" s="79">
        <f t="shared" si="9"/>
        <v>52.653550900549675</v>
      </c>
      <c r="AC73" s="79">
        <f t="shared" si="10"/>
        <v>73.085579534232934</v>
      </c>
      <c r="AD73" s="169">
        <f t="shared" si="11"/>
        <v>20.543556710786913</v>
      </c>
      <c r="AE73" s="226"/>
      <c r="AF73" s="155"/>
    </row>
    <row r="74" spans="1:32" x14ac:dyDescent="0.2">
      <c r="A74" s="7" t="str">
        <f>'Exp_3 (All)'!A74</f>
        <v>RomeoJ_10_PckErr1</v>
      </c>
      <c r="B74" s="29">
        <f>IF('Exp_3 (All)'!C74="","",'Exp_3 (All)'!C74)</f>
        <v>29</v>
      </c>
      <c r="C74" s="22">
        <f>IF('Exp_3 (All)'!E74="","",'Exp_3 (All)'!E74)</f>
        <v>59</v>
      </c>
      <c r="D74" s="29">
        <f>IF('Exp_3 (All)'!G74="","",'Exp_3 (All)'!G74)</f>
        <v>50</v>
      </c>
      <c r="E74" s="22">
        <f>IF('Exp_3 (All)'!I74="","",'Exp_3 (All)'!I74)</f>
        <v>70</v>
      </c>
      <c r="F74" s="29">
        <f>IF('Exp_3 (All)'!K74="","",'Exp_3 (All)'!K74)</f>
        <v>64</v>
      </c>
      <c r="G74" s="21">
        <f>IF('Exp_3 (All)'!M74="","",'Exp_3 (All)'!M74)</f>
        <v>40</v>
      </c>
      <c r="H74" s="29">
        <f>IF('Exp_3 (All)'!O74="","",'Exp_3 (All)'!O74)</f>
        <v>19</v>
      </c>
      <c r="I74" s="21">
        <f>IF('Exp_3 (All)'!Q74="","",'Exp_3 (All)'!Q74)</f>
        <v>67</v>
      </c>
      <c r="J74" s="29">
        <f>IF('Exp_3 (All)'!S74="","",'Exp_3 (All)'!S74)</f>
        <v>89</v>
      </c>
      <c r="K74" s="21">
        <f>IF('Exp_3 (All)'!U74="","",'Exp_3 (All)'!U74)</f>
        <v>49</v>
      </c>
      <c r="L74" s="29">
        <f>IF('Exp_3 (All)'!W74="","",'Exp_3 (All)'!W74)</f>
        <v>18</v>
      </c>
      <c r="M74" s="21">
        <f>IF('Exp_3 (All)'!Y74="","",'Exp_3 (All)'!Y74)</f>
        <v>59</v>
      </c>
      <c r="N74" s="29">
        <f>IF('Exp_3 (All)'!AA74="","",'Exp_3 (All)'!AA74)</f>
        <v>50</v>
      </c>
      <c r="O74" s="21">
        <f>IF('Exp_3 (All)'!AC74="","",'Exp_3 (All)'!AC74)</f>
        <v>30</v>
      </c>
      <c r="P74" s="29">
        <f>IF('Exp_3 (All)'!AE74="","",'Exp_3 (All)'!AE74)</f>
        <v>42</v>
      </c>
      <c r="Q74" s="21">
        <f>IF('Exp_3 (All)'!AG74="","",'Exp_3 (All)'!AG74)</f>
        <v>30</v>
      </c>
      <c r="R74" s="29">
        <f>IF('Exp_3 (All)'!AI74="","",'Exp_3 (All)'!AI74)</f>
        <v>50</v>
      </c>
      <c r="S74" s="21">
        <f>IF('Exp_3 (All)'!AK74="","",'Exp_3 (All)'!AK74)</f>
        <v>19</v>
      </c>
      <c r="T74" s="29">
        <f>IF('Exp_3 (All)'!AM74="","",'Exp_3 (All)'!AM74)</f>
        <v>60</v>
      </c>
      <c r="U74" s="21">
        <f>IF('Exp_3 (All)'!AO74="","",'Exp_3 (All)'!AO74)</f>
        <v>70</v>
      </c>
      <c r="V74" s="29">
        <f>IF('Exp_3 (All)'!AQ74="","",'Exp_3 (All)'!AQ74)</f>
        <v>39</v>
      </c>
      <c r="W74" s="21">
        <f>IF('Exp_3 (All)'!AS74="","",'Exp_3 (All)'!AS74)</f>
        <v>70</v>
      </c>
      <c r="X74" s="29">
        <f>IF('Exp_3 (All)'!AU74="","",'Exp_3 (All)'!AU74)</f>
        <v>48</v>
      </c>
      <c r="Y74" s="50">
        <f t="shared" si="6"/>
        <v>48.739130434782609</v>
      </c>
      <c r="Z74" s="50">
        <f t="shared" si="7"/>
        <v>18.95980770736864</v>
      </c>
      <c r="AA74" s="79">
        <f t="shared" si="8"/>
        <v>8.1988356733996692</v>
      </c>
      <c r="AB74" s="79">
        <f t="shared" si="9"/>
        <v>40.540294761382938</v>
      </c>
      <c r="AC74" s="79">
        <f t="shared" si="10"/>
        <v>56.93796610818228</v>
      </c>
      <c r="AD74" s="169">
        <f t="shared" si="11"/>
        <v>20.543556710786913</v>
      </c>
      <c r="AE74" s="226"/>
      <c r="AF74" s="155"/>
    </row>
    <row r="75" spans="1:32" x14ac:dyDescent="0.2">
      <c r="A75" s="7" t="str">
        <f>'Exp_3 (All)'!A75</f>
        <v>RomeoJ_10_PckErr3</v>
      </c>
      <c r="B75" s="29">
        <f>IF('Exp_3 (All)'!C75="","",'Exp_3 (All)'!C75)</f>
        <v>30</v>
      </c>
      <c r="C75" s="22">
        <f>IF('Exp_3 (All)'!E75="","",'Exp_3 (All)'!E75)</f>
        <v>74</v>
      </c>
      <c r="D75" s="29">
        <f>IF('Exp_3 (All)'!G75="","",'Exp_3 (All)'!G75)</f>
        <v>78</v>
      </c>
      <c r="E75" s="22">
        <f>IF('Exp_3 (All)'!I75="","",'Exp_3 (All)'!I75)</f>
        <v>58</v>
      </c>
      <c r="F75" s="29">
        <f>IF('Exp_3 (All)'!K75="","",'Exp_3 (All)'!K75)</f>
        <v>84</v>
      </c>
      <c r="G75" s="21">
        <f>IF('Exp_3 (All)'!M75="","",'Exp_3 (All)'!M75)</f>
        <v>100</v>
      </c>
      <c r="H75" s="29">
        <f>IF('Exp_3 (All)'!O75="","",'Exp_3 (All)'!O75)</f>
        <v>61</v>
      </c>
      <c r="I75" s="21">
        <f>IF('Exp_3 (All)'!Q75="","",'Exp_3 (All)'!Q75)</f>
        <v>68</v>
      </c>
      <c r="J75" s="29">
        <f>IF('Exp_3 (All)'!S75="","",'Exp_3 (All)'!S75)</f>
        <v>91</v>
      </c>
      <c r="K75" s="21">
        <f>IF('Exp_3 (All)'!U75="","",'Exp_3 (All)'!U75)</f>
        <v>61</v>
      </c>
      <c r="L75" s="29">
        <f>IF('Exp_3 (All)'!W75="","",'Exp_3 (All)'!W75)</f>
        <v>38</v>
      </c>
      <c r="M75" s="21">
        <f>IF('Exp_3 (All)'!Y75="","",'Exp_3 (All)'!Y75)</f>
        <v>90</v>
      </c>
      <c r="N75" s="29">
        <f>IF('Exp_3 (All)'!AA75="","",'Exp_3 (All)'!AA75)</f>
        <v>61</v>
      </c>
      <c r="O75" s="21">
        <f>IF('Exp_3 (All)'!AC75="","",'Exp_3 (All)'!AC75)</f>
        <v>30</v>
      </c>
      <c r="P75" s="29">
        <f>IF('Exp_3 (All)'!AE75="","",'Exp_3 (All)'!AE75)</f>
        <v>72</v>
      </c>
      <c r="Q75" s="21">
        <f>IF('Exp_3 (All)'!AG75="","",'Exp_3 (All)'!AG75)</f>
        <v>10</v>
      </c>
      <c r="R75" s="29">
        <f>IF('Exp_3 (All)'!AI75="","",'Exp_3 (All)'!AI75)</f>
        <v>70</v>
      </c>
      <c r="S75" s="21">
        <f>IF('Exp_3 (All)'!AK75="","",'Exp_3 (All)'!AK75)</f>
        <v>41</v>
      </c>
      <c r="T75" s="29">
        <f>IF('Exp_3 (All)'!AM75="","",'Exp_3 (All)'!AM75)</f>
        <v>83</v>
      </c>
      <c r="U75" s="21">
        <f>IF('Exp_3 (All)'!AO75="","",'Exp_3 (All)'!AO75)</f>
        <v>96</v>
      </c>
      <c r="V75" s="29">
        <f>IF('Exp_3 (All)'!AQ75="","",'Exp_3 (All)'!AQ75)</f>
        <v>50</v>
      </c>
      <c r="W75" s="21">
        <f>IF('Exp_3 (All)'!AS75="","",'Exp_3 (All)'!AS75)</f>
        <v>70</v>
      </c>
      <c r="X75" s="29">
        <f>IF('Exp_3 (All)'!AU75="","",'Exp_3 (All)'!AU75)</f>
        <v>76</v>
      </c>
      <c r="Y75" s="50">
        <f t="shared" si="6"/>
        <v>64.869565217391298</v>
      </c>
      <c r="Z75" s="50">
        <f t="shared" si="7"/>
        <v>23.112972248631461</v>
      </c>
      <c r="AA75" s="79">
        <f t="shared" si="8"/>
        <v>9.994798698128573</v>
      </c>
      <c r="AB75" s="79">
        <f t="shared" si="9"/>
        <v>54.874766519262721</v>
      </c>
      <c r="AC75" s="79">
        <f t="shared" si="10"/>
        <v>74.864363915519874</v>
      </c>
      <c r="AD75" s="169">
        <f t="shared" si="11"/>
        <v>20.543556710786913</v>
      </c>
    </row>
    <row r="76" spans="1:32" x14ac:dyDescent="0.2">
      <c r="A76" s="7" t="str">
        <f>'Exp_3 (All)'!A76</f>
        <v>RomeoJ_11_PckErr1</v>
      </c>
      <c r="B76" s="29">
        <f>IF('Exp_3 (All)'!C76="","",'Exp_3 (All)'!C76)</f>
        <v>30</v>
      </c>
      <c r="C76" s="22">
        <f>IF('Exp_3 (All)'!E76="","",'Exp_3 (All)'!E76)</f>
        <v>70</v>
      </c>
      <c r="D76" s="29">
        <f>IF('Exp_3 (All)'!G76="","",'Exp_3 (All)'!G76)</f>
        <v>50</v>
      </c>
      <c r="E76" s="22">
        <f>IF('Exp_3 (All)'!I76="","",'Exp_3 (All)'!I76)</f>
        <v>59</v>
      </c>
      <c r="F76" s="29">
        <f>IF('Exp_3 (All)'!K76="","",'Exp_3 (All)'!K76)</f>
        <v>90</v>
      </c>
      <c r="G76" s="21">
        <f>IF('Exp_3 (All)'!M76="","",'Exp_3 (All)'!M76)</f>
        <v>80</v>
      </c>
      <c r="H76" s="29">
        <f>IF('Exp_3 (All)'!O76="","",'Exp_3 (All)'!O76)</f>
        <v>49</v>
      </c>
      <c r="I76" s="21">
        <f>IF('Exp_3 (All)'!Q76="","",'Exp_3 (All)'!Q76)</f>
        <v>49</v>
      </c>
      <c r="J76" s="29">
        <f>IF('Exp_3 (All)'!S76="","",'Exp_3 (All)'!S76)</f>
        <v>70</v>
      </c>
      <c r="K76" s="21">
        <f>IF('Exp_3 (All)'!U76="","",'Exp_3 (All)'!U76)</f>
        <v>59</v>
      </c>
      <c r="L76" s="29">
        <f>IF('Exp_3 (All)'!W76="","",'Exp_3 (All)'!W76)</f>
        <v>20</v>
      </c>
      <c r="M76" s="21">
        <f>IF('Exp_3 (All)'!Y76="","",'Exp_3 (All)'!Y76)</f>
        <v>50</v>
      </c>
      <c r="N76" s="29">
        <f>IF('Exp_3 (All)'!AA76="","",'Exp_3 (All)'!AA76)</f>
        <v>47</v>
      </c>
      <c r="O76" s="21">
        <f>IF('Exp_3 (All)'!AC76="","",'Exp_3 (All)'!AC76)</f>
        <v>40</v>
      </c>
      <c r="P76" s="29">
        <f>IF('Exp_3 (All)'!AE76="","",'Exp_3 (All)'!AE76)</f>
        <v>60</v>
      </c>
      <c r="Q76" s="21">
        <f>IF('Exp_3 (All)'!AG76="","",'Exp_3 (All)'!AG76)</f>
        <v>65</v>
      </c>
      <c r="R76" s="29">
        <f>IF('Exp_3 (All)'!AI76="","",'Exp_3 (All)'!AI76)</f>
        <v>82</v>
      </c>
      <c r="S76" s="21">
        <f>IF('Exp_3 (All)'!AK76="","",'Exp_3 (All)'!AK76)</f>
        <v>29</v>
      </c>
      <c r="T76" s="29">
        <f>IF('Exp_3 (All)'!AM76="","",'Exp_3 (All)'!AM76)</f>
        <v>78</v>
      </c>
      <c r="U76" s="21">
        <f>IF('Exp_3 (All)'!AO76="","",'Exp_3 (All)'!AO76)</f>
        <v>85</v>
      </c>
      <c r="V76" s="29">
        <f>IF('Exp_3 (All)'!AQ76="","",'Exp_3 (All)'!AQ76)</f>
        <v>49</v>
      </c>
      <c r="W76" s="21">
        <f>IF('Exp_3 (All)'!AS76="","",'Exp_3 (All)'!AS76)</f>
        <v>80</v>
      </c>
      <c r="X76" s="29">
        <f>IF('Exp_3 (All)'!AU76="","",'Exp_3 (All)'!AU76)</f>
        <v>50</v>
      </c>
      <c r="Y76" s="50">
        <f t="shared" si="6"/>
        <v>58.304347826086953</v>
      </c>
      <c r="Z76" s="50">
        <f t="shared" si="7"/>
        <v>19.0535961354202</v>
      </c>
      <c r="AA76" s="79">
        <f t="shared" si="8"/>
        <v>8.2393928310211759</v>
      </c>
      <c r="AB76" s="79">
        <f t="shared" si="9"/>
        <v>50.064954995065776</v>
      </c>
      <c r="AC76" s="79">
        <f t="shared" si="10"/>
        <v>66.543740657108131</v>
      </c>
      <c r="AD76" s="169">
        <f t="shared" si="11"/>
        <v>20.543556710786913</v>
      </c>
    </row>
    <row r="77" spans="1:32" x14ac:dyDescent="0.2">
      <c r="A77" s="7" t="str">
        <f>'Exp_3 (All)'!A77</f>
        <v>RomeoJ_11_PckErr3</v>
      </c>
      <c r="B77" s="29">
        <f>IF('Exp_3 (All)'!C77="","",'Exp_3 (All)'!C77)</f>
        <v>59</v>
      </c>
      <c r="C77" s="22">
        <f>IF('Exp_3 (All)'!E77="","",'Exp_3 (All)'!E77)</f>
        <v>82</v>
      </c>
      <c r="D77" s="29">
        <f>IF('Exp_3 (All)'!G77="","",'Exp_3 (All)'!G77)</f>
        <v>67</v>
      </c>
      <c r="E77" s="22">
        <f>IF('Exp_3 (All)'!I77="","",'Exp_3 (All)'!I77)</f>
        <v>66</v>
      </c>
      <c r="F77" s="29">
        <f>IF('Exp_3 (All)'!K77="","",'Exp_3 (All)'!K77)</f>
        <v>100</v>
      </c>
      <c r="G77" s="21">
        <f>IF('Exp_3 (All)'!M77="","",'Exp_3 (All)'!M77)</f>
        <v>81</v>
      </c>
      <c r="H77" s="29">
        <f>IF('Exp_3 (All)'!O77="","",'Exp_3 (All)'!O77)</f>
        <v>50</v>
      </c>
      <c r="I77" s="21">
        <f>IF('Exp_3 (All)'!Q77="","",'Exp_3 (All)'!Q77)</f>
        <v>74</v>
      </c>
      <c r="J77" s="29">
        <f>IF('Exp_3 (All)'!S77="","",'Exp_3 (All)'!S77)</f>
        <v>85</v>
      </c>
      <c r="K77" s="21">
        <f>IF('Exp_3 (All)'!U77="","",'Exp_3 (All)'!U77)</f>
        <v>69</v>
      </c>
      <c r="L77" s="29">
        <f>IF('Exp_3 (All)'!W77="","",'Exp_3 (All)'!W77)</f>
        <v>79</v>
      </c>
      <c r="M77" s="21">
        <f>IF('Exp_3 (All)'!Y77="","",'Exp_3 (All)'!Y77)</f>
        <v>90</v>
      </c>
      <c r="N77" s="29">
        <f>IF('Exp_3 (All)'!AA77="","",'Exp_3 (All)'!AA77)</f>
        <v>45</v>
      </c>
      <c r="O77" s="21">
        <f>IF('Exp_3 (All)'!AC77="","",'Exp_3 (All)'!AC77)</f>
        <v>49</v>
      </c>
      <c r="P77" s="29">
        <f>IF('Exp_3 (All)'!AE77="","",'Exp_3 (All)'!AE77)</f>
        <v>71</v>
      </c>
      <c r="Q77" s="21">
        <f>IF('Exp_3 (All)'!AG77="","",'Exp_3 (All)'!AG77)</f>
        <v>71</v>
      </c>
      <c r="R77" s="29">
        <f>IF('Exp_3 (All)'!AI77="","",'Exp_3 (All)'!AI77)</f>
        <v>61</v>
      </c>
      <c r="S77" s="21">
        <f>IF('Exp_3 (All)'!AK77="","",'Exp_3 (All)'!AK77)</f>
        <v>50</v>
      </c>
      <c r="T77" s="29">
        <f>IF('Exp_3 (All)'!AM77="","",'Exp_3 (All)'!AM77)</f>
        <v>73</v>
      </c>
      <c r="U77" s="21">
        <f>IF('Exp_3 (All)'!AO77="","",'Exp_3 (All)'!AO77)</f>
        <v>95</v>
      </c>
      <c r="V77" s="29">
        <f>IF('Exp_3 (All)'!AQ77="","",'Exp_3 (All)'!AQ77)</f>
        <v>70</v>
      </c>
      <c r="W77" s="21">
        <f>IF('Exp_3 (All)'!AS77="","",'Exp_3 (All)'!AS77)</f>
        <v>50</v>
      </c>
      <c r="X77" s="29">
        <f>IF('Exp_3 (All)'!AU77="","",'Exp_3 (All)'!AU77)</f>
        <v>69</v>
      </c>
      <c r="Y77" s="50">
        <f t="shared" si="6"/>
        <v>69.826086956521735</v>
      </c>
      <c r="Z77" s="50">
        <f t="shared" si="7"/>
        <v>15.101631982588806</v>
      </c>
      <c r="AA77" s="79">
        <f t="shared" si="8"/>
        <v>6.5304353786922658</v>
      </c>
      <c r="AB77" s="79">
        <f t="shared" si="9"/>
        <v>63.295651577829467</v>
      </c>
      <c r="AC77" s="79">
        <f t="shared" si="10"/>
        <v>76.356522335213995</v>
      </c>
      <c r="AD77" s="169">
        <f t="shared" si="11"/>
        <v>20.543556710786913</v>
      </c>
    </row>
    <row r="78" spans="1:32" x14ac:dyDescent="0.2">
      <c r="A78" s="7" t="str">
        <f>'Exp_3 (All)'!A78</f>
        <v>RomeoJ_12_PckErr1</v>
      </c>
      <c r="B78" s="29">
        <f>IF('Exp_3 (All)'!C78="","",'Exp_3 (All)'!C78)</f>
        <v>18</v>
      </c>
      <c r="C78" s="22">
        <f>IF('Exp_3 (All)'!E78="","",'Exp_3 (All)'!E78)</f>
        <v>68</v>
      </c>
      <c r="D78" s="29">
        <f>IF('Exp_3 (All)'!G78="","",'Exp_3 (All)'!G78)</f>
        <v>56</v>
      </c>
      <c r="E78" s="22">
        <f>IF('Exp_3 (All)'!I78="","",'Exp_3 (All)'!I78)</f>
        <v>49</v>
      </c>
      <c r="F78" s="29">
        <f>IF('Exp_3 (All)'!K78="","",'Exp_3 (All)'!K78)</f>
        <v>74</v>
      </c>
      <c r="G78" s="21">
        <f>IF('Exp_3 (All)'!M78="","",'Exp_3 (All)'!M78)</f>
        <v>70</v>
      </c>
      <c r="H78" s="29">
        <f>IF('Exp_3 (All)'!O78="","",'Exp_3 (All)'!O78)</f>
        <v>40</v>
      </c>
      <c r="I78" s="21">
        <f>IF('Exp_3 (All)'!Q78="","",'Exp_3 (All)'!Q78)</f>
        <v>62</v>
      </c>
      <c r="J78" s="29">
        <f>IF('Exp_3 (All)'!S78="","",'Exp_3 (All)'!S78)</f>
        <v>79</v>
      </c>
      <c r="K78" s="21">
        <f>IF('Exp_3 (All)'!U78="","",'Exp_3 (All)'!U78)</f>
        <v>50</v>
      </c>
      <c r="L78" s="29">
        <f>IF('Exp_3 (All)'!W78="","",'Exp_3 (All)'!W78)</f>
        <v>18</v>
      </c>
      <c r="M78" s="21">
        <f>IF('Exp_3 (All)'!Y78="","",'Exp_3 (All)'!Y78)</f>
        <v>70</v>
      </c>
      <c r="N78" s="29">
        <f>IF('Exp_3 (All)'!AA78="","",'Exp_3 (All)'!AA78)</f>
        <v>30</v>
      </c>
      <c r="O78" s="21">
        <f>IF('Exp_3 (All)'!AC78="","",'Exp_3 (All)'!AC78)</f>
        <v>40</v>
      </c>
      <c r="P78" s="29">
        <f>IF('Exp_3 (All)'!AE78="","",'Exp_3 (All)'!AE78)</f>
        <v>41</v>
      </c>
      <c r="Q78" s="21">
        <f>IF('Exp_3 (All)'!AG78="","",'Exp_3 (All)'!AG78)</f>
        <v>70</v>
      </c>
      <c r="R78" s="29">
        <f>IF('Exp_3 (All)'!AI78="","",'Exp_3 (All)'!AI78)</f>
        <v>51</v>
      </c>
      <c r="S78" s="21">
        <f>IF('Exp_3 (All)'!AK78="","",'Exp_3 (All)'!AK78)</f>
        <v>29</v>
      </c>
      <c r="T78" s="29">
        <f>IF('Exp_3 (All)'!AM78="","",'Exp_3 (All)'!AM78)</f>
        <v>79</v>
      </c>
      <c r="U78" s="21">
        <f>IF('Exp_3 (All)'!AO78="","",'Exp_3 (All)'!AO78)</f>
        <v>74</v>
      </c>
      <c r="V78" s="29">
        <f>IF('Exp_3 (All)'!AQ78="","",'Exp_3 (All)'!AQ78)</f>
        <v>39</v>
      </c>
      <c r="W78" s="21">
        <f>IF('Exp_3 (All)'!AS78="","",'Exp_3 (All)'!AS78)</f>
        <v>50</v>
      </c>
      <c r="X78" s="29">
        <f>IF('Exp_3 (All)'!AU78="","",'Exp_3 (All)'!AU78)</f>
        <v>59</v>
      </c>
      <c r="Y78" s="50">
        <f t="shared" si="6"/>
        <v>52.869565217391305</v>
      </c>
      <c r="Z78" s="50">
        <f t="shared" si="7"/>
        <v>18.735732384515686</v>
      </c>
      <c r="AA78" s="79">
        <f t="shared" si="8"/>
        <v>8.1019382375769755</v>
      </c>
      <c r="AB78" s="79">
        <f t="shared" si="9"/>
        <v>44.767626979814331</v>
      </c>
      <c r="AC78" s="79">
        <f t="shared" si="10"/>
        <v>60.971503454968278</v>
      </c>
      <c r="AD78" s="169">
        <f t="shared" si="11"/>
        <v>20.543556710786913</v>
      </c>
    </row>
    <row r="79" spans="1:32" x14ac:dyDescent="0.2">
      <c r="A79" s="7" t="str">
        <f>'Exp_3 (All)'!A79</f>
        <v>RomeoJ_12_PckErr3</v>
      </c>
      <c r="B79" s="29">
        <f>IF('Exp_3 (All)'!C79="","",'Exp_3 (All)'!C79)</f>
        <v>20</v>
      </c>
      <c r="C79" s="22">
        <f>IF('Exp_3 (All)'!E79="","",'Exp_3 (All)'!E79)</f>
        <v>81</v>
      </c>
      <c r="D79" s="29">
        <f>IF('Exp_3 (All)'!G79="","",'Exp_3 (All)'!G79)</f>
        <v>60</v>
      </c>
      <c r="E79" s="22">
        <f>IF('Exp_3 (All)'!I79="","",'Exp_3 (All)'!I79)</f>
        <v>69</v>
      </c>
      <c r="F79" s="29">
        <f>IF('Exp_3 (All)'!K79="","",'Exp_3 (All)'!K79)</f>
        <v>100</v>
      </c>
      <c r="G79" s="21">
        <f>IF('Exp_3 (All)'!M79="","",'Exp_3 (All)'!M79)</f>
        <v>100</v>
      </c>
      <c r="H79" s="29">
        <f>IF('Exp_3 (All)'!O79="","",'Exp_3 (All)'!O79)</f>
        <v>60</v>
      </c>
      <c r="I79" s="21">
        <f>IF('Exp_3 (All)'!Q79="","",'Exp_3 (All)'!Q79)</f>
        <v>55</v>
      </c>
      <c r="J79" s="29">
        <f>IF('Exp_3 (All)'!S79="","",'Exp_3 (All)'!S79)</f>
        <v>91</v>
      </c>
      <c r="K79" s="21">
        <f>IF('Exp_3 (All)'!U79="","",'Exp_3 (All)'!U79)</f>
        <v>61</v>
      </c>
      <c r="L79" s="29">
        <f>IF('Exp_3 (All)'!W79="","",'Exp_3 (All)'!W79)</f>
        <v>83</v>
      </c>
      <c r="M79" s="21">
        <f>IF('Exp_3 (All)'!Y79="","",'Exp_3 (All)'!Y79)</f>
        <v>70</v>
      </c>
      <c r="N79" s="29">
        <f>IF('Exp_3 (All)'!AA79="","",'Exp_3 (All)'!AA79)</f>
        <v>59</v>
      </c>
      <c r="O79" s="21">
        <f>IF('Exp_3 (All)'!AC79="","",'Exp_3 (All)'!AC79)</f>
        <v>30</v>
      </c>
      <c r="P79" s="29">
        <f>IF('Exp_3 (All)'!AE79="","",'Exp_3 (All)'!AE79)</f>
        <v>63</v>
      </c>
      <c r="Q79" s="21">
        <f>IF('Exp_3 (All)'!AG79="","",'Exp_3 (All)'!AG79)</f>
        <v>72</v>
      </c>
      <c r="R79" s="29">
        <f>IF('Exp_3 (All)'!AI79="","",'Exp_3 (All)'!AI79)</f>
        <v>70</v>
      </c>
      <c r="S79" s="21">
        <f>IF('Exp_3 (All)'!AK79="","",'Exp_3 (All)'!AK79)</f>
        <v>50</v>
      </c>
      <c r="T79" s="29">
        <f>IF('Exp_3 (All)'!AM79="","",'Exp_3 (All)'!AM79)</f>
        <v>70</v>
      </c>
      <c r="U79" s="21">
        <f>IF('Exp_3 (All)'!AO79="","",'Exp_3 (All)'!AO79)</f>
        <v>89</v>
      </c>
      <c r="V79" s="29">
        <f>IF('Exp_3 (All)'!AQ79="","",'Exp_3 (All)'!AQ79)</f>
        <v>50</v>
      </c>
      <c r="W79" s="21">
        <f>IF('Exp_3 (All)'!AS79="","",'Exp_3 (All)'!AS79)</f>
        <v>60</v>
      </c>
      <c r="X79" s="29">
        <f>IF('Exp_3 (All)'!AU79="","",'Exp_3 (All)'!AU79)</f>
        <v>88</v>
      </c>
      <c r="Y79" s="50">
        <f t="shared" si="6"/>
        <v>67.434782608695656</v>
      </c>
      <c r="Z79" s="50">
        <f t="shared" si="7"/>
        <v>19.938145457107453</v>
      </c>
      <c r="AA79" s="79">
        <f t="shared" si="8"/>
        <v>8.6219006415150741</v>
      </c>
      <c r="AB79" s="79">
        <f t="shared" si="9"/>
        <v>58.81288196718058</v>
      </c>
      <c r="AC79" s="79">
        <f t="shared" si="10"/>
        <v>76.056683250210725</v>
      </c>
      <c r="AD79" s="169">
        <f t="shared" si="11"/>
        <v>20.543556710786913</v>
      </c>
    </row>
    <row r="80" spans="1:32" x14ac:dyDescent="0.2">
      <c r="A80" s="7" t="str">
        <f>'Exp_3 (All)'!A80</f>
        <v>RomeoJ_14_PckErr1</v>
      </c>
      <c r="B80" s="29">
        <f>IF('Exp_3 (All)'!C80="","",'Exp_3 (All)'!C80)</f>
        <v>20</v>
      </c>
      <c r="C80" s="22">
        <f>IF('Exp_3 (All)'!E80="","",'Exp_3 (All)'!E80)</f>
        <v>54</v>
      </c>
      <c r="D80" s="29">
        <f>IF('Exp_3 (All)'!G80="","",'Exp_3 (All)'!G80)</f>
        <v>64</v>
      </c>
      <c r="E80" s="22">
        <f>IF('Exp_3 (All)'!I80="","",'Exp_3 (All)'!I80)</f>
        <v>73</v>
      </c>
      <c r="F80" s="29">
        <f>IF('Exp_3 (All)'!K80="","",'Exp_3 (All)'!K80)</f>
        <v>75</v>
      </c>
      <c r="G80" s="21">
        <f>IF('Exp_3 (All)'!M80="","",'Exp_3 (All)'!M80)</f>
        <v>69</v>
      </c>
      <c r="H80" s="29">
        <f>IF('Exp_3 (All)'!O80="","",'Exp_3 (All)'!O80)</f>
        <v>60</v>
      </c>
      <c r="I80" s="21">
        <f>IF('Exp_3 (All)'!Q80="","",'Exp_3 (All)'!Q80)</f>
        <v>61</v>
      </c>
      <c r="J80" s="29">
        <f>IF('Exp_3 (All)'!S80="","",'Exp_3 (All)'!S80)</f>
        <v>89</v>
      </c>
      <c r="K80" s="21">
        <f>IF('Exp_3 (All)'!U80="","",'Exp_3 (All)'!U80)</f>
        <v>51</v>
      </c>
      <c r="L80" s="29">
        <f>IF('Exp_3 (All)'!W80="","",'Exp_3 (All)'!W80)</f>
        <v>51</v>
      </c>
      <c r="M80" s="21">
        <f>IF('Exp_3 (All)'!Y80="","",'Exp_3 (All)'!Y80)</f>
        <v>80</v>
      </c>
      <c r="N80" s="29">
        <f>IF('Exp_3 (All)'!AA80="","",'Exp_3 (All)'!AA80)</f>
        <v>39</v>
      </c>
      <c r="O80" s="21">
        <f>IF('Exp_3 (All)'!AC80="","",'Exp_3 (All)'!AC80)</f>
        <v>40</v>
      </c>
      <c r="P80" s="29">
        <f>IF('Exp_3 (All)'!AE80="","",'Exp_3 (All)'!AE80)</f>
        <v>51</v>
      </c>
      <c r="Q80" s="21">
        <f>IF('Exp_3 (All)'!AG80="","",'Exp_3 (All)'!AG80)</f>
        <v>65</v>
      </c>
      <c r="R80" s="29">
        <f>IF('Exp_3 (All)'!AI80="","",'Exp_3 (All)'!AI80)</f>
        <v>69</v>
      </c>
      <c r="S80" s="21">
        <f>IF('Exp_3 (All)'!AK80="","",'Exp_3 (All)'!AK80)</f>
        <v>40</v>
      </c>
      <c r="T80" s="29">
        <f>IF('Exp_3 (All)'!AM80="","",'Exp_3 (All)'!AM80)</f>
        <v>78</v>
      </c>
      <c r="U80" s="21">
        <f>IF('Exp_3 (All)'!AO80="","",'Exp_3 (All)'!AO80)</f>
        <v>95</v>
      </c>
      <c r="V80" s="29">
        <f>IF('Exp_3 (All)'!AQ80="","",'Exp_3 (All)'!AQ80)</f>
        <v>80</v>
      </c>
      <c r="W80" s="21">
        <f>IF('Exp_3 (All)'!AS80="","",'Exp_3 (All)'!AS80)</f>
        <v>79</v>
      </c>
      <c r="X80" s="29">
        <f>IF('Exp_3 (All)'!AU80="","",'Exp_3 (All)'!AU80)</f>
        <v>76</v>
      </c>
      <c r="Y80" s="50">
        <f t="shared" si="6"/>
        <v>63.434782608695649</v>
      </c>
      <c r="Z80" s="50">
        <f t="shared" si="7"/>
        <v>18.157958653179954</v>
      </c>
      <c r="AA80" s="79">
        <f t="shared" si="8"/>
        <v>7.8520901403419172</v>
      </c>
      <c r="AB80" s="79">
        <f t="shared" si="9"/>
        <v>55.582692468353734</v>
      </c>
      <c r="AC80" s="79">
        <f t="shared" si="10"/>
        <v>71.28687274903757</v>
      </c>
      <c r="AD80" s="169">
        <f t="shared" si="11"/>
        <v>20.543556710786913</v>
      </c>
    </row>
    <row r="81" spans="1:32" x14ac:dyDescent="0.2">
      <c r="A81" s="7" t="str">
        <f>'Exp_3 (All)'!A81</f>
        <v>RomeoJ_14_PckErr3</v>
      </c>
      <c r="B81" s="29">
        <f>IF('Exp_3 (All)'!C81="","",'Exp_3 (All)'!C81)</f>
        <v>50</v>
      </c>
      <c r="C81" s="22">
        <f>IF('Exp_3 (All)'!E81="","",'Exp_3 (All)'!E81)</f>
        <v>71</v>
      </c>
      <c r="D81" s="29">
        <f>IF('Exp_3 (All)'!G81="","",'Exp_3 (All)'!G81)</f>
        <v>64</v>
      </c>
      <c r="E81" s="22">
        <f>IF('Exp_3 (All)'!I81="","",'Exp_3 (All)'!I81)</f>
        <v>69</v>
      </c>
      <c r="F81" s="29">
        <f>IF('Exp_3 (All)'!K81="","",'Exp_3 (All)'!K81)</f>
        <v>85</v>
      </c>
      <c r="G81" s="21">
        <f>IF('Exp_3 (All)'!M81="","",'Exp_3 (All)'!M81)</f>
        <v>100</v>
      </c>
      <c r="H81" s="29">
        <f>IF('Exp_3 (All)'!O81="","",'Exp_3 (All)'!O81)</f>
        <v>40</v>
      </c>
      <c r="I81" s="21">
        <f>IF('Exp_3 (All)'!Q81="","",'Exp_3 (All)'!Q81)</f>
        <v>74</v>
      </c>
      <c r="J81" s="29">
        <f>IF('Exp_3 (All)'!S81="","",'Exp_3 (All)'!S81)</f>
        <v>92</v>
      </c>
      <c r="K81" s="21">
        <f>IF('Exp_3 (All)'!U81="","",'Exp_3 (All)'!U81)</f>
        <v>69</v>
      </c>
      <c r="L81" s="29">
        <f>IF('Exp_3 (All)'!W81="","",'Exp_3 (All)'!W81)</f>
        <v>100</v>
      </c>
      <c r="M81" s="21">
        <f>IF('Exp_3 (All)'!Y81="","",'Exp_3 (All)'!Y81)</f>
        <v>80</v>
      </c>
      <c r="N81" s="29">
        <f>IF('Exp_3 (All)'!AA81="","",'Exp_3 (All)'!AA81)</f>
        <v>59</v>
      </c>
      <c r="O81" s="21">
        <f>IF('Exp_3 (All)'!AC81="","",'Exp_3 (All)'!AC81)</f>
        <v>50</v>
      </c>
      <c r="P81" s="29">
        <f>IF('Exp_3 (All)'!AE81="","",'Exp_3 (All)'!AE81)</f>
        <v>53</v>
      </c>
      <c r="Q81" s="21">
        <f>IF('Exp_3 (All)'!AG81="","",'Exp_3 (All)'!AG81)</f>
        <v>79</v>
      </c>
      <c r="R81" s="29">
        <f>IF('Exp_3 (All)'!AI81="","",'Exp_3 (All)'!AI81)</f>
        <v>88</v>
      </c>
      <c r="S81" s="21">
        <f>IF('Exp_3 (All)'!AK81="","",'Exp_3 (All)'!AK81)</f>
        <v>50</v>
      </c>
      <c r="T81" s="29">
        <f>IF('Exp_3 (All)'!AM81="","",'Exp_3 (All)'!AM81)</f>
        <v>81</v>
      </c>
      <c r="U81" s="21">
        <f>IF('Exp_3 (All)'!AO81="","",'Exp_3 (All)'!AO81)</f>
        <v>94</v>
      </c>
      <c r="V81" s="29">
        <f>IF('Exp_3 (All)'!AQ81="","",'Exp_3 (All)'!AQ81)</f>
        <v>70</v>
      </c>
      <c r="W81" s="21">
        <f>IF('Exp_3 (All)'!AS81="","",'Exp_3 (All)'!AS81)</f>
        <v>50</v>
      </c>
      <c r="X81" s="29">
        <f>IF('Exp_3 (All)'!AU81="","",'Exp_3 (All)'!AU81)</f>
        <v>78</v>
      </c>
      <c r="Y81" s="50">
        <f t="shared" si="6"/>
        <v>71.565217391304344</v>
      </c>
      <c r="Z81" s="50">
        <f t="shared" si="7"/>
        <v>17.429927468050515</v>
      </c>
      <c r="AA81" s="79">
        <f t="shared" si="8"/>
        <v>7.5372658476004437</v>
      </c>
      <c r="AB81" s="79">
        <f t="shared" si="9"/>
        <v>64.027951543703907</v>
      </c>
      <c r="AC81" s="79">
        <f t="shared" si="10"/>
        <v>79.102483238904782</v>
      </c>
      <c r="AD81" s="169">
        <f t="shared" si="11"/>
        <v>20.543556710786913</v>
      </c>
    </row>
    <row r="82" spans="1:32" x14ac:dyDescent="0.2">
      <c r="A82" s="7" t="str">
        <f>'Exp_3 (All)'!A82</f>
        <v>RomeoJ_15_PckErr1</v>
      </c>
      <c r="B82" s="29">
        <f>IF('Exp_3 (All)'!C82="","",'Exp_3 (All)'!C82)</f>
        <v>69</v>
      </c>
      <c r="C82" s="22">
        <f>IF('Exp_3 (All)'!E82="","",'Exp_3 (All)'!E82)</f>
        <v>72</v>
      </c>
      <c r="D82" s="29">
        <f>IF('Exp_3 (All)'!G82="","",'Exp_3 (All)'!G82)</f>
        <v>50</v>
      </c>
      <c r="E82" s="22">
        <f>IF('Exp_3 (All)'!I82="","",'Exp_3 (All)'!I82)</f>
        <v>76</v>
      </c>
      <c r="F82" s="29">
        <f>IF('Exp_3 (All)'!K82="","",'Exp_3 (All)'!K82)</f>
        <v>74</v>
      </c>
      <c r="G82" s="21">
        <f>IF('Exp_3 (All)'!M82="","",'Exp_3 (All)'!M82)</f>
        <v>100</v>
      </c>
      <c r="H82" s="29">
        <f>IF('Exp_3 (All)'!O82="","",'Exp_3 (All)'!O82)</f>
        <v>60</v>
      </c>
      <c r="I82" s="21">
        <f>IF('Exp_3 (All)'!Q82="","",'Exp_3 (All)'!Q82)</f>
        <v>64</v>
      </c>
      <c r="J82" s="29">
        <f>IF('Exp_3 (All)'!S82="","",'Exp_3 (All)'!S82)</f>
        <v>87</v>
      </c>
      <c r="K82" s="21">
        <f>IF('Exp_3 (All)'!U82="","",'Exp_3 (All)'!U82)</f>
        <v>59</v>
      </c>
      <c r="L82" s="29">
        <f>IF('Exp_3 (All)'!W82="","",'Exp_3 (All)'!W82)</f>
        <v>19</v>
      </c>
      <c r="M82" s="21">
        <f>IF('Exp_3 (All)'!Y82="","",'Exp_3 (All)'!Y82)</f>
        <v>90</v>
      </c>
      <c r="N82" s="29">
        <f>IF('Exp_3 (All)'!AA82="","",'Exp_3 (All)'!AA82)</f>
        <v>68</v>
      </c>
      <c r="O82" s="21">
        <f>IF('Exp_3 (All)'!AC82="","",'Exp_3 (All)'!AC82)</f>
        <v>50</v>
      </c>
      <c r="P82" s="29">
        <f>IF('Exp_3 (All)'!AE82="","",'Exp_3 (All)'!AE82)</f>
        <v>73</v>
      </c>
      <c r="Q82" s="21">
        <f>IF('Exp_3 (All)'!AG82="","",'Exp_3 (All)'!AG82)</f>
        <v>80</v>
      </c>
      <c r="R82" s="29">
        <f>IF('Exp_3 (All)'!AI82="","",'Exp_3 (All)'!AI82)</f>
        <v>81</v>
      </c>
      <c r="S82" s="21">
        <f>IF('Exp_3 (All)'!AK82="","",'Exp_3 (All)'!AK82)</f>
        <v>69</v>
      </c>
      <c r="T82" s="29">
        <f>IF('Exp_3 (All)'!AM82="","",'Exp_3 (All)'!AM82)</f>
        <v>79</v>
      </c>
      <c r="U82" s="21">
        <f>IF('Exp_3 (All)'!AO82="","",'Exp_3 (All)'!AO82)</f>
        <v>100</v>
      </c>
      <c r="V82" s="29">
        <f>IF('Exp_3 (All)'!AQ82="","",'Exp_3 (All)'!AQ82)</f>
        <v>70</v>
      </c>
      <c r="W82" s="21">
        <f>IF('Exp_3 (All)'!AS82="","",'Exp_3 (All)'!AS82)</f>
        <v>79</v>
      </c>
      <c r="X82" s="29">
        <f>IF('Exp_3 (All)'!AU82="","",'Exp_3 (All)'!AU82)</f>
        <v>70</v>
      </c>
      <c r="Y82" s="50">
        <f t="shared" si="6"/>
        <v>71.260869565217391</v>
      </c>
      <c r="Z82" s="50">
        <f t="shared" si="7"/>
        <v>17.273777792060596</v>
      </c>
      <c r="AA82" s="79">
        <f t="shared" si="8"/>
        <v>7.4697416641458627</v>
      </c>
      <c r="AB82" s="79">
        <f t="shared" si="9"/>
        <v>63.791127901071526</v>
      </c>
      <c r="AC82" s="79">
        <f t="shared" si="10"/>
        <v>78.730611229363248</v>
      </c>
      <c r="AD82" s="169">
        <f t="shared" si="11"/>
        <v>20.543556710786913</v>
      </c>
    </row>
    <row r="83" spans="1:32" ht="12" thickBot="1" x14ac:dyDescent="0.25">
      <c r="A83" s="85" t="str">
        <f>'Exp_3 (All)'!A83</f>
        <v>RomeoJ_15_PckErr3</v>
      </c>
      <c r="B83" s="86">
        <f>IF('Exp_3 (All)'!C83="","",'Exp_3 (All)'!C83)</f>
        <v>70</v>
      </c>
      <c r="C83" s="87">
        <f>IF('Exp_3 (All)'!E83="","",'Exp_3 (All)'!E83)</f>
        <v>79</v>
      </c>
      <c r="D83" s="86">
        <f>IF('Exp_3 (All)'!G83="","",'Exp_3 (All)'!G83)</f>
        <v>75</v>
      </c>
      <c r="E83" s="87">
        <f>IF('Exp_3 (All)'!I83="","",'Exp_3 (All)'!I83)</f>
        <v>87</v>
      </c>
      <c r="F83" s="86">
        <f>IF('Exp_3 (All)'!K83="","",'Exp_3 (All)'!K83)</f>
        <v>100</v>
      </c>
      <c r="G83" s="88">
        <f>IF('Exp_3 (All)'!M83="","",'Exp_3 (All)'!M83)</f>
        <v>100</v>
      </c>
      <c r="H83" s="86">
        <f>IF('Exp_3 (All)'!O83="","",'Exp_3 (All)'!O83)</f>
        <v>72</v>
      </c>
      <c r="I83" s="88">
        <f>IF('Exp_3 (All)'!Q83="","",'Exp_3 (All)'!Q83)</f>
        <v>74</v>
      </c>
      <c r="J83" s="86">
        <f>IF('Exp_3 (All)'!S83="","",'Exp_3 (All)'!S83)</f>
        <v>100</v>
      </c>
      <c r="K83" s="88">
        <f>IF('Exp_3 (All)'!U83="","",'Exp_3 (All)'!U83)</f>
        <v>79</v>
      </c>
      <c r="L83" s="86">
        <f>IF('Exp_3 (All)'!W83="","",'Exp_3 (All)'!W83)</f>
        <v>80</v>
      </c>
      <c r="M83" s="88">
        <f>IF('Exp_3 (All)'!Y83="","",'Exp_3 (All)'!Y83)</f>
        <v>91</v>
      </c>
      <c r="N83" s="86">
        <f>IF('Exp_3 (All)'!AA83="","",'Exp_3 (All)'!AA83)</f>
        <v>65</v>
      </c>
      <c r="O83" s="88">
        <f>IF('Exp_3 (All)'!AC83="","",'Exp_3 (All)'!AC83)</f>
        <v>78</v>
      </c>
      <c r="P83" s="86">
        <f>IF('Exp_3 (All)'!AE83="","",'Exp_3 (All)'!AE83)</f>
        <v>72</v>
      </c>
      <c r="Q83" s="88">
        <f>IF('Exp_3 (All)'!AG83="","",'Exp_3 (All)'!AG83)</f>
        <v>80</v>
      </c>
      <c r="R83" s="86">
        <f>IF('Exp_3 (All)'!AI83="","",'Exp_3 (All)'!AI83)</f>
        <v>81</v>
      </c>
      <c r="S83" s="88">
        <f>IF('Exp_3 (All)'!AK83="","",'Exp_3 (All)'!AK83)</f>
        <v>70</v>
      </c>
      <c r="T83" s="86">
        <f>IF('Exp_3 (All)'!AM83="","",'Exp_3 (All)'!AM83)</f>
        <v>84</v>
      </c>
      <c r="U83" s="88">
        <f>IF('Exp_3 (All)'!AO83="","",'Exp_3 (All)'!AO83)</f>
        <v>95</v>
      </c>
      <c r="V83" s="86">
        <f>IF('Exp_3 (All)'!AQ83="","",'Exp_3 (All)'!AQ83)</f>
        <v>80</v>
      </c>
      <c r="W83" s="88">
        <f>IF('Exp_3 (All)'!AS83="","",'Exp_3 (All)'!AS83)</f>
        <v>100</v>
      </c>
      <c r="X83" s="86">
        <f>IF('Exp_3 (All)'!AU83="","",'Exp_3 (All)'!AU83)</f>
        <v>87</v>
      </c>
      <c r="Y83" s="110">
        <f t="shared" si="6"/>
        <v>82.565217391304344</v>
      </c>
      <c r="Z83" s="110">
        <f t="shared" si="7"/>
        <v>10.723068111474472</v>
      </c>
      <c r="AA83" s="111">
        <f t="shared" si="8"/>
        <v>4.6370023745801445</v>
      </c>
      <c r="AB83" s="89">
        <f t="shared" si="9"/>
        <v>77.928215016724195</v>
      </c>
      <c r="AC83" s="89">
        <f t="shared" si="10"/>
        <v>87.202219765884493</v>
      </c>
      <c r="AD83" s="169">
        <f t="shared" si="11"/>
        <v>20.543556710786913</v>
      </c>
    </row>
    <row r="84" spans="1:32" ht="12" thickTop="1" x14ac:dyDescent="0.2">
      <c r="A84" s="82" t="str">
        <f>'Exp_3 (All)'!A84</f>
        <v>Cactus_0</v>
      </c>
      <c r="B84" s="83">
        <f>IF('Exp_3 (All)'!C84="","",'Exp_3 (All)'!C84)</f>
        <v>0</v>
      </c>
      <c r="C84" s="83">
        <f>IF('Exp_3 (All)'!E84="","",'Exp_3 (All)'!E84)</f>
        <v>0</v>
      </c>
      <c r="D84" s="83">
        <f>IF('Exp_3 (All)'!G84="","",'Exp_3 (All)'!G84)</f>
        <v>0</v>
      </c>
      <c r="E84" s="83">
        <f>IF('Exp_3 (All)'!I84="","",'Exp_3 (All)'!I84)</f>
        <v>0</v>
      </c>
      <c r="F84" s="83">
        <f>IF('Exp_3 (All)'!K84="","",'Exp_3 (All)'!K84)</f>
        <v>0</v>
      </c>
      <c r="G84" s="83">
        <f>IF('Exp_3 (All)'!M84="","",'Exp_3 (All)'!M84)</f>
        <v>0</v>
      </c>
      <c r="H84" s="83">
        <f>IF('Exp_3 (All)'!O84="","",'Exp_3 (All)'!O84)</f>
        <v>0</v>
      </c>
      <c r="I84" s="83">
        <f>IF('Exp_3 (All)'!Q84="","",'Exp_3 (All)'!Q84)</f>
        <v>0</v>
      </c>
      <c r="J84" s="83">
        <f>IF('Exp_3 (All)'!S84="","",'Exp_3 (All)'!S84)</f>
        <v>0</v>
      </c>
      <c r="K84" s="83">
        <f>IF('Exp_3 (All)'!U84="","",'Exp_3 (All)'!U84)</f>
        <v>0</v>
      </c>
      <c r="L84" s="83">
        <f>IF('Exp_3 (All)'!W84="","",'Exp_3 (All)'!W84)</f>
        <v>0</v>
      </c>
      <c r="M84" s="83">
        <f>IF('Exp_3 (All)'!Y84="","",'Exp_3 (All)'!Y84)</f>
        <v>0</v>
      </c>
      <c r="N84" s="83">
        <f>IF('Exp_3 (All)'!AA84="","",'Exp_3 (All)'!AA84)</f>
        <v>0</v>
      </c>
      <c r="O84" s="83">
        <f>IF('Exp_3 (All)'!AC84="","",'Exp_3 (All)'!AC84)</f>
        <v>0</v>
      </c>
      <c r="P84" s="83">
        <f>IF('Exp_3 (All)'!AE84="","",'Exp_3 (All)'!AE84)</f>
        <v>0</v>
      </c>
      <c r="Q84" s="83">
        <f>IF('Exp_3 (All)'!AG84="","",'Exp_3 (All)'!AG84)</f>
        <v>0</v>
      </c>
      <c r="R84" s="83">
        <f>IF('Exp_3 (All)'!AI84="","",'Exp_3 (All)'!AI84)</f>
        <v>0</v>
      </c>
      <c r="S84" s="83">
        <f>IF('Exp_3 (All)'!AK84="","",'Exp_3 (All)'!AK84)</f>
        <v>0</v>
      </c>
      <c r="T84" s="83">
        <f>IF('Exp_3 (All)'!AM84="","",'Exp_3 (All)'!AM84)</f>
        <v>0</v>
      </c>
      <c r="U84" s="83">
        <f>IF('Exp_3 (All)'!AO84="","",'Exp_3 (All)'!AO84)</f>
        <v>10</v>
      </c>
      <c r="V84" s="83">
        <f>IF('Exp_3 (All)'!AQ84="","",'Exp_3 (All)'!AQ84)</f>
        <v>0</v>
      </c>
      <c r="W84" s="83">
        <f>IF('Exp_3 (All)'!AS84="","",'Exp_3 (All)'!AS84)</f>
        <v>0</v>
      </c>
      <c r="X84" s="83">
        <f>IF('Exp_3 (All)'!AU84="","",'Exp_3 (All)'!AU84)</f>
        <v>0</v>
      </c>
      <c r="Y84" s="108">
        <f t="shared" si="6"/>
        <v>0.43478260869565216</v>
      </c>
      <c r="Z84" s="108">
        <f t="shared" si="7"/>
        <v>2.0851441405707476</v>
      </c>
      <c r="AA84" s="109">
        <f t="shared" si="8"/>
        <v>0.90168394256696782</v>
      </c>
      <c r="AB84" s="84">
        <f t="shared" si="9"/>
        <v>-0.46690133387131566</v>
      </c>
      <c r="AC84" s="84">
        <f t="shared" si="10"/>
        <v>1.3364665512626199</v>
      </c>
      <c r="AD84" s="169">
        <f t="shared" si="11"/>
        <v>20.543556710786913</v>
      </c>
      <c r="AE84" s="90"/>
      <c r="AF84" s="90"/>
    </row>
    <row r="85" spans="1:32" x14ac:dyDescent="0.2">
      <c r="A85" s="7" t="str">
        <f>'Exp_3 (All)'!A85</f>
        <v>Cactus_3</v>
      </c>
      <c r="B85" s="29">
        <f>IF('Exp_3 (All)'!C85="","",'Exp_3 (All)'!C85)</f>
        <v>10</v>
      </c>
      <c r="C85" s="22">
        <f>IF('Exp_3 (All)'!E85="","",'Exp_3 (All)'!E85)</f>
        <v>0</v>
      </c>
      <c r="D85" s="29">
        <f>IF('Exp_3 (All)'!G85="","",'Exp_3 (All)'!G85)</f>
        <v>0</v>
      </c>
      <c r="E85" s="22">
        <f>IF('Exp_3 (All)'!I85="","",'Exp_3 (All)'!I85)</f>
        <v>0</v>
      </c>
      <c r="F85" s="29">
        <f>IF('Exp_3 (All)'!K85="","",'Exp_3 (All)'!K85)</f>
        <v>40</v>
      </c>
      <c r="G85" s="21">
        <f>IF('Exp_3 (All)'!M85="","",'Exp_3 (All)'!M85)</f>
        <v>40</v>
      </c>
      <c r="H85" s="29">
        <f>IF('Exp_3 (All)'!O85="","",'Exp_3 (All)'!O85)</f>
        <v>25</v>
      </c>
      <c r="I85" s="21">
        <f>IF('Exp_3 (All)'!Q85="","",'Exp_3 (All)'!Q85)</f>
        <v>69</v>
      </c>
      <c r="J85" s="29">
        <f>IF('Exp_3 (All)'!S85="","",'Exp_3 (All)'!S85)</f>
        <v>43</v>
      </c>
      <c r="K85" s="21">
        <f>IF('Exp_3 (All)'!U85="","",'Exp_3 (All)'!U85)</f>
        <v>39</v>
      </c>
      <c r="L85" s="29">
        <f>IF('Exp_3 (All)'!W85="","",'Exp_3 (All)'!W85)</f>
        <v>8</v>
      </c>
      <c r="M85" s="21">
        <f>IF('Exp_3 (All)'!Y85="","",'Exp_3 (All)'!Y85)</f>
        <v>30</v>
      </c>
      <c r="N85" s="29">
        <f>IF('Exp_3 (All)'!AA85="","",'Exp_3 (All)'!AA85)</f>
        <v>30</v>
      </c>
      <c r="O85" s="21">
        <f>IF('Exp_3 (All)'!AC85="","",'Exp_3 (All)'!AC85)</f>
        <v>10</v>
      </c>
      <c r="P85" s="29">
        <f>IF('Exp_3 (All)'!AE85="","",'Exp_3 (All)'!AE85)</f>
        <v>29</v>
      </c>
      <c r="Q85" s="21">
        <f>IF('Exp_3 (All)'!AG85="","",'Exp_3 (All)'!AG85)</f>
        <v>19</v>
      </c>
      <c r="R85" s="29">
        <f>IF('Exp_3 (All)'!AI85="","",'Exp_3 (All)'!AI85)</f>
        <v>10</v>
      </c>
      <c r="S85" s="21">
        <f>IF('Exp_3 (All)'!AK85="","",'Exp_3 (All)'!AK85)</f>
        <v>9</v>
      </c>
      <c r="T85" s="29">
        <f>IF('Exp_3 (All)'!AM85="","",'Exp_3 (All)'!AM85)</f>
        <v>49</v>
      </c>
      <c r="U85" s="21">
        <f>IF('Exp_3 (All)'!AO85="","",'Exp_3 (All)'!AO85)</f>
        <v>79</v>
      </c>
      <c r="V85" s="29">
        <f>IF('Exp_3 (All)'!AQ85="","",'Exp_3 (All)'!AQ85)</f>
        <v>30</v>
      </c>
      <c r="W85" s="21">
        <f>IF('Exp_3 (All)'!AS85="","",'Exp_3 (All)'!AS85)</f>
        <v>10</v>
      </c>
      <c r="X85" s="29">
        <f>IF('Exp_3 (All)'!AU85="","",'Exp_3 (All)'!AU85)</f>
        <v>31</v>
      </c>
      <c r="Y85" s="50">
        <f t="shared" si="6"/>
        <v>26.521739130434781</v>
      </c>
      <c r="Z85" s="50">
        <f t="shared" si="7"/>
        <v>21.13564323648</v>
      </c>
      <c r="AA85" s="79">
        <f t="shared" si="8"/>
        <v>9.1397375132741043</v>
      </c>
      <c r="AB85" s="79">
        <f t="shared" si="9"/>
        <v>17.382001617160675</v>
      </c>
      <c r="AC85" s="79">
        <f t="shared" si="10"/>
        <v>35.661476643708887</v>
      </c>
      <c r="AD85" s="169">
        <f t="shared" si="11"/>
        <v>20.543556710786913</v>
      </c>
      <c r="AE85" s="226"/>
      <c r="AF85" s="155"/>
    </row>
    <row r="86" spans="1:32" x14ac:dyDescent="0.2">
      <c r="A86" s="7" t="str">
        <f>'Exp_3 (All)'!A86</f>
        <v>Cactus_12</v>
      </c>
      <c r="B86" s="29">
        <f>IF('Exp_3 (All)'!C86="","",'Exp_3 (All)'!C86)</f>
        <v>20</v>
      </c>
      <c r="C86" s="22">
        <f>IF('Exp_3 (All)'!E86="","",'Exp_3 (All)'!E86)</f>
        <v>50</v>
      </c>
      <c r="D86" s="29">
        <f>IF('Exp_3 (All)'!G86="","",'Exp_3 (All)'!G86)</f>
        <v>50</v>
      </c>
      <c r="E86" s="22">
        <f>IF('Exp_3 (All)'!I86="","",'Exp_3 (All)'!I86)</f>
        <v>38</v>
      </c>
      <c r="F86" s="29">
        <f>IF('Exp_3 (All)'!K86="","",'Exp_3 (All)'!K86)</f>
        <v>50</v>
      </c>
      <c r="G86" s="21">
        <f>IF('Exp_3 (All)'!M86="","",'Exp_3 (All)'!M86)</f>
        <v>0</v>
      </c>
      <c r="H86" s="29">
        <f>IF('Exp_3 (All)'!O86="","",'Exp_3 (All)'!O86)</f>
        <v>4</v>
      </c>
      <c r="I86" s="21">
        <f>IF('Exp_3 (All)'!Q86="","",'Exp_3 (All)'!Q86)</f>
        <v>40</v>
      </c>
      <c r="J86" s="29">
        <f>IF('Exp_3 (All)'!S86="","",'Exp_3 (All)'!S86)</f>
        <v>63</v>
      </c>
      <c r="K86" s="21">
        <f>IF('Exp_3 (All)'!U86="","",'Exp_3 (All)'!U86)</f>
        <v>38</v>
      </c>
      <c r="L86" s="29">
        <f>IF('Exp_3 (All)'!W86="","",'Exp_3 (All)'!W86)</f>
        <v>18</v>
      </c>
      <c r="M86" s="21">
        <f>IF('Exp_3 (All)'!Y86="","",'Exp_3 (All)'!Y86)</f>
        <v>30</v>
      </c>
      <c r="N86" s="29">
        <f>IF('Exp_3 (All)'!AA86="","",'Exp_3 (All)'!AA86)</f>
        <v>42</v>
      </c>
      <c r="O86" s="21">
        <f>IF('Exp_3 (All)'!AC86="","",'Exp_3 (All)'!AC86)</f>
        <v>30</v>
      </c>
      <c r="P86" s="29">
        <f>IF('Exp_3 (All)'!AE86="","",'Exp_3 (All)'!AE86)</f>
        <v>0</v>
      </c>
      <c r="Q86" s="21">
        <f>IF('Exp_3 (All)'!AG86="","",'Exp_3 (All)'!AG86)</f>
        <v>50</v>
      </c>
      <c r="R86" s="29">
        <f>IF('Exp_3 (All)'!AI86="","",'Exp_3 (All)'!AI86)</f>
        <v>20</v>
      </c>
      <c r="S86" s="21">
        <f>IF('Exp_3 (All)'!AK86="","",'Exp_3 (All)'!AK86)</f>
        <v>21</v>
      </c>
      <c r="T86" s="29">
        <f>IF('Exp_3 (All)'!AM86="","",'Exp_3 (All)'!AM86)</f>
        <v>48</v>
      </c>
      <c r="U86" s="21">
        <f>IF('Exp_3 (All)'!AO86="","",'Exp_3 (All)'!AO86)</f>
        <v>85</v>
      </c>
      <c r="V86" s="29">
        <f>IF('Exp_3 (All)'!AQ86="","",'Exp_3 (All)'!AQ86)</f>
        <v>20</v>
      </c>
      <c r="W86" s="21">
        <f>IF('Exp_3 (All)'!AS86="","",'Exp_3 (All)'!AS86)</f>
        <v>40</v>
      </c>
      <c r="X86" s="29">
        <f>IF('Exp_3 (All)'!AU86="","",'Exp_3 (All)'!AU86)</f>
        <v>39</v>
      </c>
      <c r="Y86" s="50">
        <f t="shared" si="6"/>
        <v>34.608695652173914</v>
      </c>
      <c r="Z86" s="50">
        <f t="shared" si="7"/>
        <v>20.341938609757971</v>
      </c>
      <c r="AA86" s="79">
        <f t="shared" si="8"/>
        <v>8.796513894757032</v>
      </c>
      <c r="AB86" s="79">
        <f t="shared" si="9"/>
        <v>25.81218175741688</v>
      </c>
      <c r="AC86" s="79">
        <f t="shared" si="10"/>
        <v>43.405209546930948</v>
      </c>
      <c r="AD86" s="169">
        <f t="shared" si="11"/>
        <v>20.543556710786913</v>
      </c>
      <c r="AE86" s="226"/>
      <c r="AF86" s="155"/>
    </row>
    <row r="87" spans="1:32" x14ac:dyDescent="0.2">
      <c r="A87" s="7" t="str">
        <f>'Exp_3 (All)'!A87</f>
        <v>Cactus_0_PckErr3</v>
      </c>
      <c r="B87" s="29">
        <f>IF('Exp_3 (All)'!C87="","",'Exp_3 (All)'!C87)</f>
        <v>10</v>
      </c>
      <c r="C87" s="22">
        <f>IF('Exp_3 (All)'!E87="","",'Exp_3 (All)'!E87)</f>
        <v>80</v>
      </c>
      <c r="D87" s="29">
        <f>IF('Exp_3 (All)'!G87="","",'Exp_3 (All)'!G87)</f>
        <v>13</v>
      </c>
      <c r="E87" s="22">
        <f>IF('Exp_3 (All)'!I87="","",'Exp_3 (All)'!I87)</f>
        <v>37</v>
      </c>
      <c r="F87" s="29">
        <f>IF('Exp_3 (All)'!K87="","",'Exp_3 (All)'!K87)</f>
        <v>14</v>
      </c>
      <c r="G87" s="21">
        <f>IF('Exp_3 (All)'!M87="","",'Exp_3 (All)'!M87)</f>
        <v>9</v>
      </c>
      <c r="H87" s="29">
        <f>IF('Exp_3 (All)'!O87="","",'Exp_3 (All)'!O87)</f>
        <v>17</v>
      </c>
      <c r="I87" s="21">
        <f>IF('Exp_3 (All)'!Q87="","",'Exp_3 (All)'!Q87)</f>
        <v>39</v>
      </c>
      <c r="J87" s="29">
        <f>IF('Exp_3 (All)'!S87="","",'Exp_3 (All)'!S87)</f>
        <v>70</v>
      </c>
      <c r="K87" s="21">
        <f>IF('Exp_3 (All)'!U87="","",'Exp_3 (All)'!U87)</f>
        <v>19</v>
      </c>
      <c r="L87" s="29">
        <f>IF('Exp_3 (All)'!W87="","",'Exp_3 (All)'!W87)</f>
        <v>3</v>
      </c>
      <c r="M87" s="21">
        <f>IF('Exp_3 (All)'!Y87="","",'Exp_3 (All)'!Y87)</f>
        <v>30</v>
      </c>
      <c r="N87" s="29">
        <f>IF('Exp_3 (All)'!AA87="","",'Exp_3 (All)'!AA87)</f>
        <v>38</v>
      </c>
      <c r="O87" s="21">
        <f>IF('Exp_3 (All)'!AC87="","",'Exp_3 (All)'!AC87)</f>
        <v>9</v>
      </c>
      <c r="P87" s="29">
        <f>IF('Exp_3 (All)'!AE87="","",'Exp_3 (All)'!AE87)</f>
        <v>38</v>
      </c>
      <c r="Q87" s="21">
        <f>IF('Exp_3 (All)'!AG87="","",'Exp_3 (All)'!AG87)</f>
        <v>40</v>
      </c>
      <c r="R87" s="29">
        <f>IF('Exp_3 (All)'!AI87="","",'Exp_3 (All)'!AI87)</f>
        <v>19</v>
      </c>
      <c r="S87" s="21">
        <f>IF('Exp_3 (All)'!AK87="","",'Exp_3 (All)'!AK87)</f>
        <v>10</v>
      </c>
      <c r="T87" s="29">
        <f>IF('Exp_3 (All)'!AM87="","",'Exp_3 (All)'!AM87)</f>
        <v>41</v>
      </c>
      <c r="U87" s="21">
        <f>IF('Exp_3 (All)'!AO87="","",'Exp_3 (All)'!AO87)</f>
        <v>29</v>
      </c>
      <c r="V87" s="29">
        <f>IF('Exp_3 (All)'!AQ87="","",'Exp_3 (All)'!AQ87)</f>
        <v>20</v>
      </c>
      <c r="W87" s="21">
        <f>IF('Exp_3 (All)'!AS87="","",'Exp_3 (All)'!AS87)</f>
        <v>9</v>
      </c>
      <c r="X87" s="29">
        <f>IF('Exp_3 (All)'!AU87="","",'Exp_3 (All)'!AU87)</f>
        <v>45</v>
      </c>
      <c r="Y87" s="50">
        <f t="shared" si="6"/>
        <v>27.782608695652176</v>
      </c>
      <c r="Z87" s="50">
        <f t="shared" si="7"/>
        <v>19.771321107602319</v>
      </c>
      <c r="AA87" s="79">
        <f t="shared" si="8"/>
        <v>8.5497603830786542</v>
      </c>
      <c r="AB87" s="79">
        <f t="shared" si="9"/>
        <v>19.232848312573523</v>
      </c>
      <c r="AC87" s="79">
        <f t="shared" si="10"/>
        <v>36.332369078730828</v>
      </c>
      <c r="AD87" s="169">
        <f t="shared" si="11"/>
        <v>20.543556710786913</v>
      </c>
      <c r="AE87" s="226"/>
      <c r="AF87" s="155"/>
    </row>
    <row r="88" spans="1:32" x14ac:dyDescent="0.2">
      <c r="A88" s="7" t="str">
        <f>'Exp_3 (All)'!A88</f>
        <v>Cactus_2_PckErr1</v>
      </c>
      <c r="B88" s="29">
        <f>IF('Exp_3 (All)'!C88="","",'Exp_3 (All)'!C88)</f>
        <v>8</v>
      </c>
      <c r="C88" s="22">
        <f>IF('Exp_3 (All)'!E88="","",'Exp_3 (All)'!E88)</f>
        <v>68</v>
      </c>
      <c r="D88" s="29">
        <f>IF('Exp_3 (All)'!G88="","",'Exp_3 (All)'!G88)</f>
        <v>6</v>
      </c>
      <c r="E88" s="22">
        <f>IF('Exp_3 (All)'!I88="","",'Exp_3 (All)'!I88)</f>
        <v>30</v>
      </c>
      <c r="F88" s="29">
        <f>IF('Exp_3 (All)'!K88="","",'Exp_3 (All)'!K88)</f>
        <v>15</v>
      </c>
      <c r="G88" s="21">
        <f>IF('Exp_3 (All)'!M88="","",'Exp_3 (All)'!M88)</f>
        <v>20</v>
      </c>
      <c r="H88" s="29">
        <f>IF('Exp_3 (All)'!O88="","",'Exp_3 (All)'!O88)</f>
        <v>0</v>
      </c>
      <c r="I88" s="21">
        <f>IF('Exp_3 (All)'!Q88="","",'Exp_3 (All)'!Q88)</f>
        <v>75</v>
      </c>
      <c r="J88" s="29">
        <f>IF('Exp_3 (All)'!S88="","",'Exp_3 (All)'!S88)</f>
        <v>18</v>
      </c>
      <c r="K88" s="21">
        <f>IF('Exp_3 (All)'!U88="","",'Exp_3 (All)'!U88)</f>
        <v>30</v>
      </c>
      <c r="L88" s="29">
        <f>IF('Exp_3 (All)'!W88="","",'Exp_3 (All)'!W88)</f>
        <v>0</v>
      </c>
      <c r="M88" s="21">
        <f>IF('Exp_3 (All)'!Y88="","",'Exp_3 (All)'!Y88)</f>
        <v>0</v>
      </c>
      <c r="N88" s="29">
        <f>IF('Exp_3 (All)'!AA88="","",'Exp_3 (All)'!AA88)</f>
        <v>24</v>
      </c>
      <c r="O88" s="21">
        <f>IF('Exp_3 (All)'!AC88="","",'Exp_3 (All)'!AC88)</f>
        <v>0</v>
      </c>
      <c r="P88" s="29">
        <f>IF('Exp_3 (All)'!AE88="","",'Exp_3 (All)'!AE88)</f>
        <v>2</v>
      </c>
      <c r="Q88" s="21">
        <f>IF('Exp_3 (All)'!AG88="","",'Exp_3 (All)'!AG88)</f>
        <v>20</v>
      </c>
      <c r="R88" s="29">
        <f>IF('Exp_3 (All)'!AI88="","",'Exp_3 (All)'!AI88)</f>
        <v>7</v>
      </c>
      <c r="S88" s="21">
        <f>IF('Exp_3 (All)'!AK88="","",'Exp_3 (All)'!AK88)</f>
        <v>19</v>
      </c>
      <c r="T88" s="29">
        <f>IF('Exp_3 (All)'!AM88="","",'Exp_3 (All)'!AM88)</f>
        <v>29</v>
      </c>
      <c r="U88" s="21">
        <f>IF('Exp_3 (All)'!AO88="","",'Exp_3 (All)'!AO88)</f>
        <v>15</v>
      </c>
      <c r="V88" s="29">
        <f>IF('Exp_3 (All)'!AQ88="","",'Exp_3 (All)'!AQ88)</f>
        <v>10</v>
      </c>
      <c r="W88" s="21">
        <f>IF('Exp_3 (All)'!AS88="","",'Exp_3 (All)'!AS88)</f>
        <v>20</v>
      </c>
      <c r="X88" s="29">
        <f>IF('Exp_3 (All)'!AU88="","",'Exp_3 (All)'!AU88)</f>
        <v>2</v>
      </c>
      <c r="Y88" s="50">
        <f t="shared" si="6"/>
        <v>18.173913043478262</v>
      </c>
      <c r="Z88" s="50">
        <f t="shared" si="7"/>
        <v>19.611342205035431</v>
      </c>
      <c r="AA88" s="79">
        <f t="shared" si="8"/>
        <v>8.48058031787963</v>
      </c>
      <c r="AB88" s="79">
        <f t="shared" si="9"/>
        <v>9.6933327255986317</v>
      </c>
      <c r="AC88" s="79">
        <f t="shared" si="10"/>
        <v>26.654493361357893</v>
      </c>
      <c r="AD88" s="169">
        <f t="shared" si="11"/>
        <v>20.543556710786913</v>
      </c>
    </row>
    <row r="89" spans="1:32" x14ac:dyDescent="0.2">
      <c r="A89" s="7" t="str">
        <f>'Exp_3 (All)'!A89</f>
        <v>Cactus_2_PckErr3</v>
      </c>
      <c r="B89" s="29">
        <f>IF('Exp_3 (All)'!C89="","",'Exp_3 (All)'!C89)</f>
        <v>20</v>
      </c>
      <c r="C89" s="22">
        <f>IF('Exp_3 (All)'!E89="","",'Exp_3 (All)'!E89)</f>
        <v>90</v>
      </c>
      <c r="D89" s="29">
        <f>IF('Exp_3 (All)'!G89="","",'Exp_3 (All)'!G89)</f>
        <v>20</v>
      </c>
      <c r="E89" s="22">
        <f>IF('Exp_3 (All)'!I89="","",'Exp_3 (All)'!I89)</f>
        <v>39</v>
      </c>
      <c r="F89" s="29">
        <f>IF('Exp_3 (All)'!K89="","",'Exp_3 (All)'!K89)</f>
        <v>50</v>
      </c>
      <c r="G89" s="21">
        <f>IF('Exp_3 (All)'!M89="","",'Exp_3 (All)'!M89)</f>
        <v>80</v>
      </c>
      <c r="H89" s="29">
        <f>IF('Exp_3 (All)'!O89="","",'Exp_3 (All)'!O89)</f>
        <v>50</v>
      </c>
      <c r="I89" s="21">
        <f>IF('Exp_3 (All)'!Q89="","",'Exp_3 (All)'!Q89)</f>
        <v>70</v>
      </c>
      <c r="J89" s="29">
        <f>IF('Exp_3 (All)'!S89="","",'Exp_3 (All)'!S89)</f>
        <v>89</v>
      </c>
      <c r="K89" s="21">
        <f>IF('Exp_3 (All)'!U89="","",'Exp_3 (All)'!U89)</f>
        <v>31</v>
      </c>
      <c r="L89" s="29">
        <f>IF('Exp_3 (All)'!W89="","",'Exp_3 (All)'!W89)</f>
        <v>39</v>
      </c>
      <c r="M89" s="21">
        <f>IF('Exp_3 (All)'!Y89="","",'Exp_3 (All)'!Y89)</f>
        <v>50</v>
      </c>
      <c r="N89" s="29">
        <f>IF('Exp_3 (All)'!AA89="","",'Exp_3 (All)'!AA89)</f>
        <v>31</v>
      </c>
      <c r="O89" s="21">
        <f>IF('Exp_3 (All)'!AC89="","",'Exp_3 (All)'!AC89)</f>
        <v>10</v>
      </c>
      <c r="P89" s="29">
        <f>IF('Exp_3 (All)'!AE89="","",'Exp_3 (All)'!AE89)</f>
        <v>28</v>
      </c>
      <c r="Q89" s="21">
        <f>IF('Exp_3 (All)'!AG89="","",'Exp_3 (All)'!AG89)</f>
        <v>71</v>
      </c>
      <c r="R89" s="29">
        <f>IF('Exp_3 (All)'!AI89="","",'Exp_3 (All)'!AI89)</f>
        <v>81</v>
      </c>
      <c r="S89" s="21">
        <f>IF('Exp_3 (All)'!AK89="","",'Exp_3 (All)'!AK89)</f>
        <v>20</v>
      </c>
      <c r="T89" s="29">
        <f>IF('Exp_3 (All)'!AM89="","",'Exp_3 (All)'!AM89)</f>
        <v>70</v>
      </c>
      <c r="U89" s="21">
        <f>IF('Exp_3 (All)'!AO89="","",'Exp_3 (All)'!AO89)</f>
        <v>51</v>
      </c>
      <c r="V89" s="29">
        <f>IF('Exp_3 (All)'!AQ89="","",'Exp_3 (All)'!AQ89)</f>
        <v>50</v>
      </c>
      <c r="W89" s="21">
        <f>IF('Exp_3 (All)'!AS89="","",'Exp_3 (All)'!AS89)</f>
        <v>40</v>
      </c>
      <c r="X89" s="29">
        <f>IF('Exp_3 (All)'!AU89="","",'Exp_3 (All)'!AU89)</f>
        <v>35</v>
      </c>
      <c r="Y89" s="50">
        <f t="shared" si="6"/>
        <v>48.478260869565219</v>
      </c>
      <c r="Z89" s="50">
        <f t="shared" si="7"/>
        <v>23.590964304961016</v>
      </c>
      <c r="AA89" s="79">
        <f t="shared" si="8"/>
        <v>10.201497963412436</v>
      </c>
      <c r="AB89" s="79">
        <f t="shared" si="9"/>
        <v>38.276762906152783</v>
      </c>
      <c r="AC89" s="79">
        <f t="shared" si="10"/>
        <v>58.679758832977654</v>
      </c>
      <c r="AD89" s="169">
        <f t="shared" si="11"/>
        <v>20.543556710786913</v>
      </c>
      <c r="AE89" s="226"/>
      <c r="AF89" s="155"/>
    </row>
    <row r="90" spans="1:32" x14ac:dyDescent="0.2">
      <c r="A90" s="7" t="str">
        <f>'Exp_3 (All)'!A90</f>
        <v>Cactus_3_PckErr1</v>
      </c>
      <c r="B90" s="29">
        <f>IF('Exp_3 (All)'!C90="","",'Exp_3 (All)'!C90)</f>
        <v>9</v>
      </c>
      <c r="C90" s="22">
        <f>IF('Exp_3 (All)'!E90="","",'Exp_3 (All)'!E90)</f>
        <v>1</v>
      </c>
      <c r="D90" s="29">
        <f>IF('Exp_3 (All)'!G90="","",'Exp_3 (All)'!G90)</f>
        <v>12</v>
      </c>
      <c r="E90" s="22">
        <f>IF('Exp_3 (All)'!I90="","",'Exp_3 (All)'!I90)</f>
        <v>23</v>
      </c>
      <c r="F90" s="29">
        <f>IF('Exp_3 (All)'!K90="","",'Exp_3 (All)'!K90)</f>
        <v>56</v>
      </c>
      <c r="G90" s="21">
        <f>IF('Exp_3 (All)'!M90="","",'Exp_3 (All)'!M90)</f>
        <v>69</v>
      </c>
      <c r="H90" s="29">
        <f>IF('Exp_3 (All)'!O90="","",'Exp_3 (All)'!O90)</f>
        <v>9</v>
      </c>
      <c r="I90" s="21">
        <f>IF('Exp_3 (All)'!Q90="","",'Exp_3 (All)'!Q90)</f>
        <v>80</v>
      </c>
      <c r="J90" s="29">
        <f>IF('Exp_3 (All)'!S90="","",'Exp_3 (All)'!S90)</f>
        <v>74</v>
      </c>
      <c r="K90" s="21">
        <f>IF('Exp_3 (All)'!U90="","",'Exp_3 (All)'!U90)</f>
        <v>39</v>
      </c>
      <c r="L90" s="29">
        <f>IF('Exp_3 (All)'!W90="","",'Exp_3 (All)'!W90)</f>
        <v>20</v>
      </c>
      <c r="M90" s="21">
        <f>IF('Exp_3 (All)'!Y90="","",'Exp_3 (All)'!Y90)</f>
        <v>40</v>
      </c>
      <c r="N90" s="29">
        <f>IF('Exp_3 (All)'!AA90="","",'Exp_3 (All)'!AA90)</f>
        <v>46</v>
      </c>
      <c r="O90" s="21">
        <f>IF('Exp_3 (All)'!AC90="","",'Exp_3 (All)'!AC90)</f>
        <v>10</v>
      </c>
      <c r="P90" s="29">
        <f>IF('Exp_3 (All)'!AE90="","",'Exp_3 (All)'!AE90)</f>
        <v>43</v>
      </c>
      <c r="Q90" s="21">
        <f>IF('Exp_3 (All)'!AG90="","",'Exp_3 (All)'!AG90)</f>
        <v>49</v>
      </c>
      <c r="R90" s="29">
        <f>IF('Exp_3 (All)'!AI90="","",'Exp_3 (All)'!AI90)</f>
        <v>30</v>
      </c>
      <c r="S90" s="21">
        <f>IF('Exp_3 (All)'!AK90="","",'Exp_3 (All)'!AK90)</f>
        <v>20</v>
      </c>
      <c r="T90" s="29">
        <f>IF('Exp_3 (All)'!AM90="","",'Exp_3 (All)'!AM90)</f>
        <v>50</v>
      </c>
      <c r="U90" s="21">
        <f>IF('Exp_3 (All)'!AO90="","",'Exp_3 (All)'!AO90)</f>
        <v>89</v>
      </c>
      <c r="V90" s="29">
        <f>IF('Exp_3 (All)'!AQ90="","",'Exp_3 (All)'!AQ90)</f>
        <v>20</v>
      </c>
      <c r="W90" s="21">
        <f>IF('Exp_3 (All)'!AS90="","",'Exp_3 (All)'!AS90)</f>
        <v>9</v>
      </c>
      <c r="X90" s="29">
        <f>IF('Exp_3 (All)'!AU90="","",'Exp_3 (All)'!AU90)</f>
        <v>18</v>
      </c>
      <c r="Y90" s="50">
        <f t="shared" si="6"/>
        <v>35.478260869565219</v>
      </c>
      <c r="Z90" s="50">
        <f t="shared" si="7"/>
        <v>25.380503550448097</v>
      </c>
      <c r="AA90" s="79">
        <f t="shared" si="8"/>
        <v>10.975352763593028</v>
      </c>
      <c r="AB90" s="79">
        <f t="shared" si="9"/>
        <v>24.502908105972189</v>
      </c>
      <c r="AC90" s="79">
        <f t="shared" si="10"/>
        <v>46.453613633158248</v>
      </c>
      <c r="AD90" s="169">
        <f t="shared" si="11"/>
        <v>20.543556710786913</v>
      </c>
      <c r="AE90" s="226"/>
      <c r="AF90" s="155"/>
    </row>
    <row r="91" spans="1:32" x14ac:dyDescent="0.2">
      <c r="A91" s="7" t="str">
        <f>'Exp_3 (All)'!A91</f>
        <v>Cactus_3_PckErr3</v>
      </c>
      <c r="B91" s="29">
        <f>IF('Exp_3 (All)'!C91="","",'Exp_3 (All)'!C91)</f>
        <v>29</v>
      </c>
      <c r="C91" s="22">
        <f>IF('Exp_3 (All)'!E91="","",'Exp_3 (All)'!E91)</f>
        <v>59</v>
      </c>
      <c r="D91" s="29">
        <f>IF('Exp_3 (All)'!G91="","",'Exp_3 (All)'!G91)</f>
        <v>33</v>
      </c>
      <c r="E91" s="22">
        <f>IF('Exp_3 (All)'!I91="","",'Exp_3 (All)'!I91)</f>
        <v>54</v>
      </c>
      <c r="F91" s="29">
        <f>IF('Exp_3 (All)'!K91="","",'Exp_3 (All)'!K91)</f>
        <v>64</v>
      </c>
      <c r="G91" s="21">
        <f>IF('Exp_3 (All)'!M91="","",'Exp_3 (All)'!M91)</f>
        <v>100</v>
      </c>
      <c r="H91" s="29">
        <f>IF('Exp_3 (All)'!O91="","",'Exp_3 (All)'!O91)</f>
        <v>19</v>
      </c>
      <c r="I91" s="21">
        <f>IF('Exp_3 (All)'!Q91="","",'Exp_3 (All)'!Q91)</f>
        <v>76</v>
      </c>
      <c r="J91" s="29">
        <f>IF('Exp_3 (All)'!S91="","",'Exp_3 (All)'!S91)</f>
        <v>80</v>
      </c>
      <c r="K91" s="21">
        <f>IF('Exp_3 (All)'!U91="","",'Exp_3 (All)'!U91)</f>
        <v>49</v>
      </c>
      <c r="L91" s="29">
        <f>IF('Exp_3 (All)'!W91="","",'Exp_3 (All)'!W91)</f>
        <v>39</v>
      </c>
      <c r="M91" s="21">
        <f>IF('Exp_3 (All)'!Y91="","",'Exp_3 (All)'!Y91)</f>
        <v>79</v>
      </c>
      <c r="N91" s="29">
        <f>IF('Exp_3 (All)'!AA91="","",'Exp_3 (All)'!AA91)</f>
        <v>51</v>
      </c>
      <c r="O91" s="21">
        <f>IF('Exp_3 (All)'!AC91="","",'Exp_3 (All)'!AC91)</f>
        <v>21</v>
      </c>
      <c r="P91" s="29">
        <f>IF('Exp_3 (All)'!AE91="","",'Exp_3 (All)'!AE91)</f>
        <v>41</v>
      </c>
      <c r="Q91" s="21">
        <f>IF('Exp_3 (All)'!AG91="","",'Exp_3 (All)'!AG91)</f>
        <v>30</v>
      </c>
      <c r="R91" s="29">
        <f>IF('Exp_3 (All)'!AI91="","",'Exp_3 (All)'!AI91)</f>
        <v>90</v>
      </c>
      <c r="S91" s="21">
        <f>IF('Exp_3 (All)'!AK91="","",'Exp_3 (All)'!AK91)</f>
        <v>40</v>
      </c>
      <c r="T91" s="29">
        <f>IF('Exp_3 (All)'!AM91="","",'Exp_3 (All)'!AM91)</f>
        <v>76</v>
      </c>
      <c r="U91" s="21">
        <f>IF('Exp_3 (All)'!AO91="","",'Exp_3 (All)'!AO91)</f>
        <v>83</v>
      </c>
      <c r="V91" s="29">
        <f>IF('Exp_3 (All)'!AQ91="","",'Exp_3 (All)'!AQ91)</f>
        <v>60</v>
      </c>
      <c r="W91" s="21">
        <f>IF('Exp_3 (All)'!AS91="","",'Exp_3 (All)'!AS91)</f>
        <v>50</v>
      </c>
      <c r="X91" s="29">
        <f>IF('Exp_3 (All)'!AU91="","",'Exp_3 (All)'!AU91)</f>
        <v>53</v>
      </c>
      <c r="Y91" s="50">
        <f t="shared" si="6"/>
        <v>55.478260869565219</v>
      </c>
      <c r="Z91" s="50">
        <f t="shared" si="7"/>
        <v>22.592978726742423</v>
      </c>
      <c r="AA91" s="79">
        <f t="shared" si="8"/>
        <v>9.7699366371307903</v>
      </c>
      <c r="AB91" s="79">
        <f t="shared" si="9"/>
        <v>45.708324232434428</v>
      </c>
      <c r="AC91" s="79">
        <f t="shared" si="10"/>
        <v>65.248197506696016</v>
      </c>
      <c r="AD91" s="169">
        <f t="shared" si="11"/>
        <v>20.543556710786913</v>
      </c>
      <c r="AE91" s="227"/>
      <c r="AF91" s="228"/>
    </row>
    <row r="92" spans="1:32" x14ac:dyDescent="0.2">
      <c r="A92" s="7" t="str">
        <f>'Exp_3 (All)'!A92</f>
        <v>Cactus_8_PckErr1</v>
      </c>
      <c r="B92" s="29">
        <f>IF('Exp_3 (All)'!C92="","",'Exp_3 (All)'!C92)</f>
        <v>11</v>
      </c>
      <c r="C92" s="22">
        <f>IF('Exp_3 (All)'!E92="","",'Exp_3 (All)'!E92)</f>
        <v>70</v>
      </c>
      <c r="D92" s="29">
        <f>IF('Exp_3 (All)'!G92="","",'Exp_3 (All)'!G92)</f>
        <v>16</v>
      </c>
      <c r="E92" s="22">
        <f>IF('Exp_3 (All)'!I92="","",'Exp_3 (All)'!I92)</f>
        <v>51</v>
      </c>
      <c r="F92" s="29">
        <f>IF('Exp_3 (All)'!K92="","",'Exp_3 (All)'!K92)</f>
        <v>40</v>
      </c>
      <c r="G92" s="21">
        <f>IF('Exp_3 (All)'!M92="","",'Exp_3 (All)'!M92)</f>
        <v>19</v>
      </c>
      <c r="H92" s="29">
        <f>IF('Exp_3 (All)'!O92="","",'Exp_3 (All)'!O92)</f>
        <v>9</v>
      </c>
      <c r="I92" s="21">
        <f>IF('Exp_3 (All)'!Q92="","",'Exp_3 (All)'!Q92)</f>
        <v>0</v>
      </c>
      <c r="J92" s="29">
        <f>IF('Exp_3 (All)'!S92="","",'Exp_3 (All)'!S92)</f>
        <v>19</v>
      </c>
      <c r="K92" s="21">
        <f>IF('Exp_3 (All)'!U92="","",'Exp_3 (All)'!U92)</f>
        <v>30</v>
      </c>
      <c r="L92" s="29">
        <f>IF('Exp_3 (All)'!W92="","",'Exp_3 (All)'!W92)</f>
        <v>3</v>
      </c>
      <c r="M92" s="21">
        <f>IF('Exp_3 (All)'!Y92="","",'Exp_3 (All)'!Y92)</f>
        <v>20</v>
      </c>
      <c r="N92" s="29">
        <f>IF('Exp_3 (All)'!AA92="","",'Exp_3 (All)'!AA92)</f>
        <v>30</v>
      </c>
      <c r="O92" s="21">
        <f>IF('Exp_3 (All)'!AC92="","",'Exp_3 (All)'!AC92)</f>
        <v>9</v>
      </c>
      <c r="P92" s="29">
        <f>IF('Exp_3 (All)'!AE92="","",'Exp_3 (All)'!AE92)</f>
        <v>4</v>
      </c>
      <c r="Q92" s="21">
        <f>IF('Exp_3 (All)'!AG92="","",'Exp_3 (All)'!AG92)</f>
        <v>69</v>
      </c>
      <c r="R92" s="29">
        <f>IF('Exp_3 (All)'!AI92="","",'Exp_3 (All)'!AI92)</f>
        <v>8</v>
      </c>
      <c r="S92" s="21">
        <f>IF('Exp_3 (All)'!AK92="","",'Exp_3 (All)'!AK92)</f>
        <v>9</v>
      </c>
      <c r="T92" s="29">
        <f>IF('Exp_3 (All)'!AM92="","",'Exp_3 (All)'!AM92)</f>
        <v>14</v>
      </c>
      <c r="U92" s="21">
        <f>IF('Exp_3 (All)'!AO92="","",'Exp_3 (All)'!AO92)</f>
        <v>50</v>
      </c>
      <c r="V92" s="29">
        <f>IF('Exp_3 (All)'!AQ92="","",'Exp_3 (All)'!AQ92)</f>
        <v>8</v>
      </c>
      <c r="W92" s="21">
        <f>IF('Exp_3 (All)'!AS92="","",'Exp_3 (All)'!AS92)</f>
        <v>9</v>
      </c>
      <c r="X92" s="29">
        <f>IF('Exp_3 (All)'!AU92="","",'Exp_3 (All)'!AU92)</f>
        <v>28</v>
      </c>
      <c r="Y92" s="50">
        <f t="shared" si="6"/>
        <v>22.869565217391305</v>
      </c>
      <c r="Z92" s="50">
        <f t="shared" si="7"/>
        <v>20.325318621736262</v>
      </c>
      <c r="AA92" s="79">
        <f t="shared" si="8"/>
        <v>8.7893268729904079</v>
      </c>
      <c r="AB92" s="79">
        <f t="shared" si="9"/>
        <v>14.080238344400897</v>
      </c>
      <c r="AC92" s="79">
        <f t="shared" si="10"/>
        <v>31.658892090381713</v>
      </c>
      <c r="AD92" s="169">
        <f t="shared" si="11"/>
        <v>20.543556710786913</v>
      </c>
      <c r="AE92" s="226"/>
      <c r="AF92" s="155"/>
    </row>
    <row r="93" spans="1:32" x14ac:dyDescent="0.2">
      <c r="A93" s="7" t="str">
        <f>'Exp_3 (All)'!A93</f>
        <v>Cactus_8_PckErr3</v>
      </c>
      <c r="B93" s="29">
        <f>IF('Exp_3 (All)'!C93="","",'Exp_3 (All)'!C93)</f>
        <v>40</v>
      </c>
      <c r="C93" s="22">
        <f>IF('Exp_3 (All)'!E93="","",'Exp_3 (All)'!E93)</f>
        <v>89</v>
      </c>
      <c r="D93" s="29">
        <f>IF('Exp_3 (All)'!G93="","",'Exp_3 (All)'!G93)</f>
        <v>28</v>
      </c>
      <c r="E93" s="22">
        <f>IF('Exp_3 (All)'!I93="","",'Exp_3 (All)'!I93)</f>
        <v>67</v>
      </c>
      <c r="F93" s="29">
        <f>IF('Exp_3 (All)'!K93="","",'Exp_3 (All)'!K93)</f>
        <v>69</v>
      </c>
      <c r="G93" s="21">
        <f>IF('Exp_3 (All)'!M93="","",'Exp_3 (All)'!M93)</f>
        <v>79</v>
      </c>
      <c r="H93" s="29">
        <f>IF('Exp_3 (All)'!O93="","",'Exp_3 (All)'!O93)</f>
        <v>29</v>
      </c>
      <c r="I93" s="21">
        <f>IF('Exp_3 (All)'!Q93="","",'Exp_3 (All)'!Q93)</f>
        <v>70</v>
      </c>
      <c r="J93" s="29">
        <f>IF('Exp_3 (All)'!S93="","",'Exp_3 (All)'!S93)</f>
        <v>79</v>
      </c>
      <c r="K93" s="21">
        <f>IF('Exp_3 (All)'!U93="","",'Exp_3 (All)'!U93)</f>
        <v>60</v>
      </c>
      <c r="L93" s="29">
        <f>IF('Exp_3 (All)'!W93="","",'Exp_3 (All)'!W93)</f>
        <v>70</v>
      </c>
      <c r="M93" s="21">
        <f>IF('Exp_3 (All)'!Y93="","",'Exp_3 (All)'!Y93)</f>
        <v>40</v>
      </c>
      <c r="N93" s="29">
        <f>IF('Exp_3 (All)'!AA93="","",'Exp_3 (All)'!AA93)</f>
        <v>65</v>
      </c>
      <c r="O93" s="21">
        <f>IF('Exp_3 (All)'!AC93="","",'Exp_3 (All)'!AC93)</f>
        <v>29</v>
      </c>
      <c r="P93" s="29">
        <f>IF('Exp_3 (All)'!AE93="","",'Exp_3 (All)'!AE93)</f>
        <v>35</v>
      </c>
      <c r="Q93" s="21">
        <f>IF('Exp_3 (All)'!AG93="","",'Exp_3 (All)'!AG93)</f>
        <v>67</v>
      </c>
      <c r="R93" s="29">
        <f>IF('Exp_3 (All)'!AI93="","",'Exp_3 (All)'!AI93)</f>
        <v>40</v>
      </c>
      <c r="S93" s="21">
        <f>IF('Exp_3 (All)'!AK93="","",'Exp_3 (All)'!AK93)</f>
        <v>30</v>
      </c>
      <c r="T93" s="29">
        <f>IF('Exp_3 (All)'!AM93="","",'Exp_3 (All)'!AM93)</f>
        <v>70</v>
      </c>
      <c r="U93" s="21">
        <f>IF('Exp_3 (All)'!AO93="","",'Exp_3 (All)'!AO93)</f>
        <v>84</v>
      </c>
      <c r="V93" s="29">
        <f>IF('Exp_3 (All)'!AQ93="","",'Exp_3 (All)'!AQ93)</f>
        <v>80</v>
      </c>
      <c r="W93" s="21">
        <f>IF('Exp_3 (All)'!AS93="","",'Exp_3 (All)'!AS93)</f>
        <v>50</v>
      </c>
      <c r="X93" s="29">
        <f>IF('Exp_3 (All)'!AU93="","",'Exp_3 (All)'!AU93)</f>
        <v>50</v>
      </c>
      <c r="Y93" s="50">
        <f t="shared" si="6"/>
        <v>57.391304347826086</v>
      </c>
      <c r="Z93" s="50">
        <f t="shared" si="7"/>
        <v>19.951621329503261</v>
      </c>
      <c r="AA93" s="79">
        <f t="shared" si="8"/>
        <v>8.627728045728988</v>
      </c>
      <c r="AB93" s="79">
        <f t="shared" si="9"/>
        <v>48.7635763020971</v>
      </c>
      <c r="AC93" s="79">
        <f t="shared" si="10"/>
        <v>66.019032393555079</v>
      </c>
      <c r="AD93" s="169">
        <f t="shared" si="11"/>
        <v>20.543556710786913</v>
      </c>
      <c r="AE93" s="226"/>
      <c r="AF93" s="155"/>
    </row>
    <row r="94" spans="1:32" x14ac:dyDescent="0.2">
      <c r="A94" s="7" t="str">
        <f>'Exp_3 (All)'!A94</f>
        <v>Cactus_10_PckErr1</v>
      </c>
      <c r="B94" s="29">
        <f>IF('Exp_3 (All)'!C94="","",'Exp_3 (All)'!C94)</f>
        <v>10</v>
      </c>
      <c r="C94" s="22">
        <f>IF('Exp_3 (All)'!E94="","",'Exp_3 (All)'!E94)</f>
        <v>69</v>
      </c>
      <c r="D94" s="29">
        <f>IF('Exp_3 (All)'!G94="","",'Exp_3 (All)'!G94)</f>
        <v>12</v>
      </c>
      <c r="E94" s="22">
        <f>IF('Exp_3 (All)'!I94="","",'Exp_3 (All)'!I94)</f>
        <v>50</v>
      </c>
      <c r="F94" s="29">
        <f>IF('Exp_3 (All)'!K94="","",'Exp_3 (All)'!K94)</f>
        <v>40</v>
      </c>
      <c r="G94" s="21">
        <f>IF('Exp_3 (All)'!M94="","",'Exp_3 (All)'!M94)</f>
        <v>9</v>
      </c>
      <c r="H94" s="29">
        <f>IF('Exp_3 (All)'!O94="","",'Exp_3 (All)'!O94)</f>
        <v>36</v>
      </c>
      <c r="I94" s="21">
        <f>IF('Exp_3 (All)'!Q94="","",'Exp_3 (All)'!Q94)</f>
        <v>52</v>
      </c>
      <c r="J94" s="29">
        <f>IF('Exp_3 (All)'!S94="","",'Exp_3 (All)'!S94)</f>
        <v>82</v>
      </c>
      <c r="K94" s="21">
        <f>IF('Exp_3 (All)'!U94="","",'Exp_3 (All)'!U94)</f>
        <v>38</v>
      </c>
      <c r="L94" s="29">
        <f>IF('Exp_3 (All)'!W94="","",'Exp_3 (All)'!W94)</f>
        <v>19</v>
      </c>
      <c r="M94" s="21">
        <f>IF('Exp_3 (All)'!Y94="","",'Exp_3 (All)'!Y94)</f>
        <v>40</v>
      </c>
      <c r="N94" s="29">
        <f>IF('Exp_3 (All)'!AA94="","",'Exp_3 (All)'!AA94)</f>
        <v>64</v>
      </c>
      <c r="O94" s="21">
        <f>IF('Exp_3 (All)'!AC94="","",'Exp_3 (All)'!AC94)</f>
        <v>19</v>
      </c>
      <c r="P94" s="29">
        <f>IF('Exp_3 (All)'!AE94="","",'Exp_3 (All)'!AE94)</f>
        <v>47</v>
      </c>
      <c r="Q94" s="21">
        <f>IF('Exp_3 (All)'!AG94="","",'Exp_3 (All)'!AG94)</f>
        <v>30</v>
      </c>
      <c r="R94" s="29">
        <f>IF('Exp_3 (All)'!AI94="","",'Exp_3 (All)'!AI94)</f>
        <v>29</v>
      </c>
      <c r="S94" s="21">
        <f>IF('Exp_3 (All)'!AK94="","",'Exp_3 (All)'!AK94)</f>
        <v>10</v>
      </c>
      <c r="T94" s="29">
        <f>IF('Exp_3 (All)'!AM94="","",'Exp_3 (All)'!AM94)</f>
        <v>62</v>
      </c>
      <c r="U94" s="21">
        <f>IF('Exp_3 (All)'!AO94="","",'Exp_3 (All)'!AO94)</f>
        <v>82</v>
      </c>
      <c r="V94" s="29">
        <f>IF('Exp_3 (All)'!AQ94="","",'Exp_3 (All)'!AQ94)</f>
        <v>59</v>
      </c>
      <c r="W94" s="21">
        <f>IF('Exp_3 (All)'!AS94="","",'Exp_3 (All)'!AS94)</f>
        <v>50</v>
      </c>
      <c r="X94" s="29">
        <f>IF('Exp_3 (All)'!AU94="","",'Exp_3 (All)'!AU94)</f>
        <v>34</v>
      </c>
      <c r="Y94" s="50">
        <f t="shared" si="6"/>
        <v>41</v>
      </c>
      <c r="Z94" s="50">
        <f t="shared" si="7"/>
        <v>22.22202020110192</v>
      </c>
      <c r="AA94" s="79">
        <f t="shared" si="8"/>
        <v>9.6095221413555461</v>
      </c>
      <c r="AB94" s="79">
        <f t="shared" si="9"/>
        <v>31.390477858644452</v>
      </c>
      <c r="AC94" s="79">
        <f t="shared" si="10"/>
        <v>50.609522141355548</v>
      </c>
      <c r="AD94" s="169">
        <f t="shared" si="11"/>
        <v>20.543556710786913</v>
      </c>
      <c r="AE94" s="226"/>
      <c r="AF94" s="155"/>
    </row>
    <row r="95" spans="1:32" x14ac:dyDescent="0.2">
      <c r="A95" s="7" t="str">
        <f>'Exp_3 (All)'!A95</f>
        <v>Cactus_10_PckErr3</v>
      </c>
      <c r="B95" s="29">
        <f>IF('Exp_3 (All)'!C95="","",'Exp_3 (All)'!C95)</f>
        <v>30</v>
      </c>
      <c r="C95" s="22">
        <f>IF('Exp_3 (All)'!E95="","",'Exp_3 (All)'!E95)</f>
        <v>77</v>
      </c>
      <c r="D95" s="29">
        <f>IF('Exp_3 (All)'!G95="","",'Exp_3 (All)'!G95)</f>
        <v>49</v>
      </c>
      <c r="E95" s="22">
        <f>IF('Exp_3 (All)'!I95="","",'Exp_3 (All)'!I95)</f>
        <v>84</v>
      </c>
      <c r="F95" s="29">
        <f>IF('Exp_3 (All)'!K95="","",'Exp_3 (All)'!K95)</f>
        <v>84</v>
      </c>
      <c r="G95" s="21">
        <f>IF('Exp_3 (All)'!M95="","",'Exp_3 (All)'!M95)</f>
        <v>90</v>
      </c>
      <c r="H95" s="29">
        <f>IF('Exp_3 (All)'!O95="","",'Exp_3 (All)'!O95)</f>
        <v>49</v>
      </c>
      <c r="I95" s="21">
        <f>IF('Exp_3 (All)'!Q95="","",'Exp_3 (All)'!Q95)</f>
        <v>69</v>
      </c>
      <c r="J95" s="29">
        <f>IF('Exp_3 (All)'!S95="","",'Exp_3 (All)'!S95)</f>
        <v>75</v>
      </c>
      <c r="K95" s="21">
        <f>IF('Exp_3 (All)'!U95="","",'Exp_3 (All)'!U95)</f>
        <v>79</v>
      </c>
      <c r="L95" s="29">
        <f>IF('Exp_3 (All)'!W95="","",'Exp_3 (All)'!W95)</f>
        <v>60</v>
      </c>
      <c r="M95" s="21">
        <f>IF('Exp_3 (All)'!Y95="","",'Exp_3 (All)'!Y95)</f>
        <v>70</v>
      </c>
      <c r="N95" s="29">
        <f>IF('Exp_3 (All)'!AA95="","",'Exp_3 (All)'!AA95)</f>
        <v>68</v>
      </c>
      <c r="O95" s="21">
        <f>IF('Exp_3 (All)'!AC95="","",'Exp_3 (All)'!AC95)</f>
        <v>40</v>
      </c>
      <c r="P95" s="29">
        <f>IF('Exp_3 (All)'!AE95="","",'Exp_3 (All)'!AE95)</f>
        <v>71</v>
      </c>
      <c r="Q95" s="21">
        <f>IF('Exp_3 (All)'!AG95="","",'Exp_3 (All)'!AG95)</f>
        <v>77</v>
      </c>
      <c r="R95" s="29">
        <f>IF('Exp_3 (All)'!AI95="","",'Exp_3 (All)'!AI95)</f>
        <v>69</v>
      </c>
      <c r="S95" s="21">
        <f>IF('Exp_3 (All)'!AK95="","",'Exp_3 (All)'!AK95)</f>
        <v>29</v>
      </c>
      <c r="T95" s="29">
        <f>IF('Exp_3 (All)'!AM95="","",'Exp_3 (All)'!AM95)</f>
        <v>80</v>
      </c>
      <c r="U95" s="21">
        <f>IF('Exp_3 (All)'!AO95="","",'Exp_3 (All)'!AO95)</f>
        <v>84</v>
      </c>
      <c r="V95" s="29">
        <f>IF('Exp_3 (All)'!AQ95="","",'Exp_3 (All)'!AQ95)</f>
        <v>69</v>
      </c>
      <c r="W95" s="21">
        <f>IF('Exp_3 (All)'!AS95="","",'Exp_3 (All)'!AS95)</f>
        <v>29</v>
      </c>
      <c r="X95" s="29">
        <f>IF('Exp_3 (All)'!AU95="","",'Exp_3 (All)'!AU95)</f>
        <v>62</v>
      </c>
      <c r="Y95" s="50">
        <f t="shared" si="6"/>
        <v>64.956521739130437</v>
      </c>
      <c r="Z95" s="50">
        <f t="shared" si="7"/>
        <v>18.614457384393862</v>
      </c>
      <c r="AA95" s="79">
        <f t="shared" si="8"/>
        <v>8.0494949948691978</v>
      </c>
      <c r="AB95" s="79">
        <f t="shared" si="9"/>
        <v>56.907026744261238</v>
      </c>
      <c r="AC95" s="79">
        <f t="shared" si="10"/>
        <v>73.00601673399963</v>
      </c>
      <c r="AD95" s="169">
        <f t="shared" si="11"/>
        <v>20.543556710786902</v>
      </c>
    </row>
    <row r="96" spans="1:32" x14ac:dyDescent="0.2">
      <c r="A96" s="7" t="str">
        <f>'Exp_3 (All)'!A96</f>
        <v>Cactus_11_PckErr1</v>
      </c>
      <c r="B96" s="29">
        <f>IF('Exp_3 (All)'!C96="","",'Exp_3 (All)'!C96)</f>
        <v>18</v>
      </c>
      <c r="C96" s="22">
        <f>IF('Exp_3 (All)'!E96="","",'Exp_3 (All)'!E96)</f>
        <v>31</v>
      </c>
      <c r="D96" s="29">
        <f>IF('Exp_3 (All)'!G96="","",'Exp_3 (All)'!G96)</f>
        <v>36</v>
      </c>
      <c r="E96" s="22">
        <f>IF('Exp_3 (All)'!I96="","",'Exp_3 (All)'!I96)</f>
        <v>50</v>
      </c>
      <c r="F96" s="29">
        <f>IF('Exp_3 (All)'!K96="","",'Exp_3 (All)'!K96)</f>
        <v>76</v>
      </c>
      <c r="G96" s="21">
        <f>IF('Exp_3 (All)'!M96="","",'Exp_3 (All)'!M96)</f>
        <v>40</v>
      </c>
      <c r="H96" s="29">
        <f>IF('Exp_3 (All)'!O96="","",'Exp_3 (All)'!O96)</f>
        <v>19</v>
      </c>
      <c r="I96" s="21">
        <f>IF('Exp_3 (All)'!Q96="","",'Exp_3 (All)'!Q96)</f>
        <v>63</v>
      </c>
      <c r="J96" s="29">
        <f>IF('Exp_3 (All)'!S96="","",'Exp_3 (All)'!S96)</f>
        <v>79</v>
      </c>
      <c r="K96" s="21">
        <f>IF('Exp_3 (All)'!U96="","",'Exp_3 (All)'!U96)</f>
        <v>70</v>
      </c>
      <c r="L96" s="29">
        <f>IF('Exp_3 (All)'!W96="","",'Exp_3 (All)'!W96)</f>
        <v>28</v>
      </c>
      <c r="M96" s="21">
        <f>IF('Exp_3 (All)'!Y96="","",'Exp_3 (All)'!Y96)</f>
        <v>79</v>
      </c>
      <c r="N96" s="29">
        <f>IF('Exp_3 (All)'!AA96="","",'Exp_3 (All)'!AA96)</f>
        <v>60</v>
      </c>
      <c r="O96" s="21">
        <f>IF('Exp_3 (All)'!AC96="","",'Exp_3 (All)'!AC96)</f>
        <v>40</v>
      </c>
      <c r="P96" s="29">
        <f>IF('Exp_3 (All)'!AE96="","",'Exp_3 (All)'!AE96)</f>
        <v>55</v>
      </c>
      <c r="Q96" s="21">
        <f>IF('Exp_3 (All)'!AG96="","",'Exp_3 (All)'!AG96)</f>
        <v>76</v>
      </c>
      <c r="R96" s="29">
        <f>IF('Exp_3 (All)'!AI96="","",'Exp_3 (All)'!AI96)</f>
        <v>68</v>
      </c>
      <c r="S96" s="21">
        <f>IF('Exp_3 (All)'!AK96="","",'Exp_3 (All)'!AK96)</f>
        <v>29</v>
      </c>
      <c r="T96" s="29">
        <f>IF('Exp_3 (All)'!AM96="","",'Exp_3 (All)'!AM96)</f>
        <v>72</v>
      </c>
      <c r="U96" s="21">
        <f>IF('Exp_3 (All)'!AO96="","",'Exp_3 (All)'!AO96)</f>
        <v>83</v>
      </c>
      <c r="V96" s="29">
        <f>IF('Exp_3 (All)'!AQ96="","",'Exp_3 (All)'!AQ96)</f>
        <v>30</v>
      </c>
      <c r="W96" s="21">
        <f>IF('Exp_3 (All)'!AS96="","",'Exp_3 (All)'!AS96)</f>
        <v>30</v>
      </c>
      <c r="X96" s="29">
        <f>IF('Exp_3 (All)'!AU96="","",'Exp_3 (All)'!AU96)</f>
        <v>35</v>
      </c>
      <c r="Y96" s="50">
        <f t="shared" si="6"/>
        <v>50.739130434782609</v>
      </c>
      <c r="Z96" s="50">
        <f t="shared" si="7"/>
        <v>21.642167156028673</v>
      </c>
      <c r="AA96" s="79">
        <f t="shared" si="8"/>
        <v>9.3587748814332699</v>
      </c>
      <c r="AB96" s="79">
        <f t="shared" si="9"/>
        <v>41.380355553349339</v>
      </c>
      <c r="AC96" s="79">
        <f t="shared" si="10"/>
        <v>60.097905316215879</v>
      </c>
      <c r="AD96" s="169">
        <f t="shared" si="11"/>
        <v>20.543556710786913</v>
      </c>
    </row>
    <row r="97" spans="1:32" x14ac:dyDescent="0.2">
      <c r="A97" s="7" t="str">
        <f>'Exp_3 (All)'!A97</f>
        <v>Cactus_11_PckErr3</v>
      </c>
      <c r="B97" s="29">
        <f>IF('Exp_3 (All)'!C97="","",'Exp_3 (All)'!C97)</f>
        <v>40</v>
      </c>
      <c r="C97" s="22">
        <f>IF('Exp_3 (All)'!E97="","",'Exp_3 (All)'!E97)</f>
        <v>88</v>
      </c>
      <c r="D97" s="29">
        <f>IF('Exp_3 (All)'!G97="","",'Exp_3 (All)'!G97)</f>
        <v>50</v>
      </c>
      <c r="E97" s="22">
        <f>IF('Exp_3 (All)'!I97="","",'Exp_3 (All)'!I97)</f>
        <v>62</v>
      </c>
      <c r="F97" s="29">
        <f>IF('Exp_3 (All)'!K97="","",'Exp_3 (All)'!K97)</f>
        <v>74</v>
      </c>
      <c r="G97" s="21">
        <f>IF('Exp_3 (All)'!M97="","",'Exp_3 (All)'!M97)</f>
        <v>100</v>
      </c>
      <c r="H97" s="29">
        <f>IF('Exp_3 (All)'!O97="","",'Exp_3 (All)'!O97)</f>
        <v>59</v>
      </c>
      <c r="I97" s="21">
        <f>IF('Exp_3 (All)'!Q97="","",'Exp_3 (All)'!Q97)</f>
        <v>81</v>
      </c>
      <c r="J97" s="29">
        <f>IF('Exp_3 (All)'!S97="","",'Exp_3 (All)'!S97)</f>
        <v>96</v>
      </c>
      <c r="K97" s="21">
        <f>IF('Exp_3 (All)'!U97="","",'Exp_3 (All)'!U97)</f>
        <v>70</v>
      </c>
      <c r="L97" s="29">
        <f>IF('Exp_3 (All)'!W97="","",'Exp_3 (All)'!W97)</f>
        <v>72</v>
      </c>
      <c r="M97" s="21">
        <f>IF('Exp_3 (All)'!Y97="","",'Exp_3 (All)'!Y97)</f>
        <v>100</v>
      </c>
      <c r="N97" s="29">
        <f>IF('Exp_3 (All)'!AA97="","",'Exp_3 (All)'!AA97)</f>
        <v>86</v>
      </c>
      <c r="O97" s="21">
        <f>IF('Exp_3 (All)'!AC97="","",'Exp_3 (All)'!AC97)</f>
        <v>31</v>
      </c>
      <c r="P97" s="29">
        <f>IF('Exp_3 (All)'!AE97="","",'Exp_3 (All)'!AE97)</f>
        <v>60</v>
      </c>
      <c r="Q97" s="21">
        <f>IF('Exp_3 (All)'!AG97="","",'Exp_3 (All)'!AG97)</f>
        <v>75</v>
      </c>
      <c r="R97" s="29">
        <f>IF('Exp_3 (All)'!AI97="","",'Exp_3 (All)'!AI97)</f>
        <v>69</v>
      </c>
      <c r="S97" s="21">
        <f>IF('Exp_3 (All)'!AK97="","",'Exp_3 (All)'!AK97)</f>
        <v>30</v>
      </c>
      <c r="T97" s="29">
        <f>IF('Exp_3 (All)'!AM97="","",'Exp_3 (All)'!AM97)</f>
        <v>87</v>
      </c>
      <c r="U97" s="21">
        <f>IF('Exp_3 (All)'!AO97="","",'Exp_3 (All)'!AO97)</f>
        <v>89</v>
      </c>
      <c r="V97" s="29">
        <f>IF('Exp_3 (All)'!AQ97="","",'Exp_3 (All)'!AQ97)</f>
        <v>70</v>
      </c>
      <c r="W97" s="21">
        <f>IF('Exp_3 (All)'!AS97="","",'Exp_3 (All)'!AS97)</f>
        <v>62</v>
      </c>
      <c r="X97" s="29">
        <f>IF('Exp_3 (All)'!AU97="","",'Exp_3 (All)'!AU97)</f>
        <v>64</v>
      </c>
      <c r="Y97" s="50">
        <f t="shared" si="6"/>
        <v>70.217391304347828</v>
      </c>
      <c r="Z97" s="50">
        <f t="shared" si="7"/>
        <v>19.860780268795466</v>
      </c>
      <c r="AA97" s="79">
        <f t="shared" si="8"/>
        <v>8.5884454253229237</v>
      </c>
      <c r="AB97" s="79">
        <f t="shared" si="9"/>
        <v>61.628945879024904</v>
      </c>
      <c r="AC97" s="79">
        <f t="shared" si="10"/>
        <v>78.805836729670744</v>
      </c>
      <c r="AD97" s="169">
        <f t="shared" si="11"/>
        <v>20.543556710786913</v>
      </c>
    </row>
    <row r="98" spans="1:32" x14ac:dyDescent="0.2">
      <c r="A98" s="7" t="str">
        <f>'Exp_3 (All)'!A98</f>
        <v>Cactus_12_PckErr1</v>
      </c>
      <c r="B98" s="29">
        <f>IF('Exp_3 (All)'!C98="","",'Exp_3 (All)'!C98)</f>
        <v>29</v>
      </c>
      <c r="C98" s="22">
        <f>IF('Exp_3 (All)'!E98="","",'Exp_3 (All)'!E98)</f>
        <v>60</v>
      </c>
      <c r="D98" s="29">
        <f>IF('Exp_3 (All)'!G98="","",'Exp_3 (All)'!G98)</f>
        <v>20</v>
      </c>
      <c r="E98" s="22">
        <f>IF('Exp_3 (All)'!I98="","",'Exp_3 (All)'!I98)</f>
        <v>61</v>
      </c>
      <c r="F98" s="29">
        <f>IF('Exp_3 (All)'!K98="","",'Exp_3 (All)'!K98)</f>
        <v>34</v>
      </c>
      <c r="G98" s="21">
        <f>IF('Exp_3 (All)'!M98="","",'Exp_3 (All)'!M98)</f>
        <v>0</v>
      </c>
      <c r="H98" s="29">
        <f>IF('Exp_3 (All)'!O98="","",'Exp_3 (All)'!O98)</f>
        <v>39</v>
      </c>
      <c r="I98" s="21">
        <f>IF('Exp_3 (All)'!Q98="","",'Exp_3 (All)'!Q98)</f>
        <v>60</v>
      </c>
      <c r="J98" s="29">
        <f>IF('Exp_3 (All)'!S98="","",'Exp_3 (All)'!S98)</f>
        <v>81</v>
      </c>
      <c r="K98" s="21">
        <f>IF('Exp_3 (All)'!U98="","",'Exp_3 (All)'!U98)</f>
        <v>50</v>
      </c>
      <c r="L98" s="29">
        <f>IF('Exp_3 (All)'!W98="","",'Exp_3 (All)'!W98)</f>
        <v>20</v>
      </c>
      <c r="M98" s="21">
        <f>IF('Exp_3 (All)'!Y98="","",'Exp_3 (All)'!Y98)</f>
        <v>59</v>
      </c>
      <c r="N98" s="29">
        <f>IF('Exp_3 (All)'!AA98="","",'Exp_3 (All)'!AA98)</f>
        <v>39</v>
      </c>
      <c r="O98" s="21">
        <f>IF('Exp_3 (All)'!AC98="","",'Exp_3 (All)'!AC98)</f>
        <v>19</v>
      </c>
      <c r="P98" s="29">
        <f>IF('Exp_3 (All)'!AE98="","",'Exp_3 (All)'!AE98)</f>
        <v>17</v>
      </c>
      <c r="Q98" s="21">
        <f>IF('Exp_3 (All)'!AG98="","",'Exp_3 (All)'!AG98)</f>
        <v>49</v>
      </c>
      <c r="R98" s="29">
        <f>IF('Exp_3 (All)'!AI98="","",'Exp_3 (All)'!AI98)</f>
        <v>42</v>
      </c>
      <c r="S98" s="21">
        <f>IF('Exp_3 (All)'!AK98="","",'Exp_3 (All)'!AK98)</f>
        <v>10</v>
      </c>
      <c r="T98" s="29">
        <f>IF('Exp_3 (All)'!AM98="","",'Exp_3 (All)'!AM98)</f>
        <v>66</v>
      </c>
      <c r="U98" s="21">
        <f>IF('Exp_3 (All)'!AO98="","",'Exp_3 (All)'!AO98)</f>
        <v>76</v>
      </c>
      <c r="V98" s="29">
        <f>IF('Exp_3 (All)'!AQ98="","",'Exp_3 (All)'!AQ98)</f>
        <v>5</v>
      </c>
      <c r="W98" s="21">
        <f>IF('Exp_3 (All)'!AS98="","",'Exp_3 (All)'!AS98)</f>
        <v>39</v>
      </c>
      <c r="X98" s="29">
        <f>IF('Exp_3 (All)'!AU98="","",'Exp_3 (All)'!AU98)</f>
        <v>55</v>
      </c>
      <c r="Y98" s="50">
        <f t="shared" si="6"/>
        <v>40.434782608695649</v>
      </c>
      <c r="Z98" s="50">
        <f t="shared" si="7"/>
        <v>22.679237775704816</v>
      </c>
      <c r="AA98" s="79">
        <f t="shared" si="8"/>
        <v>9.8072378470745782</v>
      </c>
      <c r="AB98" s="79">
        <f t="shared" si="9"/>
        <v>30.627544761621071</v>
      </c>
      <c r="AC98" s="79">
        <f t="shared" si="10"/>
        <v>50.242020455770231</v>
      </c>
      <c r="AD98" s="169">
        <f t="shared" si="11"/>
        <v>20.543556710786913</v>
      </c>
    </row>
    <row r="99" spans="1:32" x14ac:dyDescent="0.2">
      <c r="A99" s="7" t="str">
        <f>'Exp_3 (All)'!A99</f>
        <v>Cactus_12_PckErr3</v>
      </c>
      <c r="B99" s="29">
        <f>IF('Exp_3 (All)'!C99="","",'Exp_3 (All)'!C99)</f>
        <v>9</v>
      </c>
      <c r="C99" s="22">
        <f>IF('Exp_3 (All)'!E99="","",'Exp_3 (All)'!E99)</f>
        <v>74</v>
      </c>
      <c r="D99" s="29">
        <f>IF('Exp_3 (All)'!G99="","",'Exp_3 (All)'!G99)</f>
        <v>49</v>
      </c>
      <c r="E99" s="22">
        <f>IF('Exp_3 (All)'!I99="","",'Exp_3 (All)'!I99)</f>
        <v>58</v>
      </c>
      <c r="F99" s="29">
        <f>IF('Exp_3 (All)'!K99="","",'Exp_3 (All)'!K99)</f>
        <v>76</v>
      </c>
      <c r="G99" s="21">
        <f>IF('Exp_3 (All)'!M99="","",'Exp_3 (All)'!M99)</f>
        <v>100</v>
      </c>
      <c r="H99" s="29">
        <f>IF('Exp_3 (All)'!O99="","",'Exp_3 (All)'!O99)</f>
        <v>60</v>
      </c>
      <c r="I99" s="21">
        <f>IF('Exp_3 (All)'!Q99="","",'Exp_3 (All)'!Q99)</f>
        <v>74</v>
      </c>
      <c r="J99" s="29">
        <f>IF('Exp_3 (All)'!S99="","",'Exp_3 (All)'!S99)</f>
        <v>91</v>
      </c>
      <c r="K99" s="21">
        <f>IF('Exp_3 (All)'!U99="","",'Exp_3 (All)'!U99)</f>
        <v>70</v>
      </c>
      <c r="L99" s="29">
        <f>IF('Exp_3 (All)'!W99="","",'Exp_3 (All)'!W99)</f>
        <v>31</v>
      </c>
      <c r="M99" s="21">
        <f>IF('Exp_3 (All)'!Y99="","",'Exp_3 (All)'!Y99)</f>
        <v>79</v>
      </c>
      <c r="N99" s="29">
        <f>IF('Exp_3 (All)'!AA99="","",'Exp_3 (All)'!AA99)</f>
        <v>67</v>
      </c>
      <c r="O99" s="21">
        <f>IF('Exp_3 (All)'!AC99="","",'Exp_3 (All)'!AC99)</f>
        <v>31</v>
      </c>
      <c r="P99" s="29">
        <f>IF('Exp_3 (All)'!AE99="","",'Exp_3 (All)'!AE99)</f>
        <v>43</v>
      </c>
      <c r="Q99" s="21">
        <f>IF('Exp_3 (All)'!AG99="","",'Exp_3 (All)'!AG99)</f>
        <v>72</v>
      </c>
      <c r="R99" s="29">
        <f>IF('Exp_3 (All)'!AI99="","",'Exp_3 (All)'!AI99)</f>
        <v>71</v>
      </c>
      <c r="S99" s="21">
        <f>IF('Exp_3 (All)'!AK99="","",'Exp_3 (All)'!AK99)</f>
        <v>39</v>
      </c>
      <c r="T99" s="29">
        <f>IF('Exp_3 (All)'!AM99="","",'Exp_3 (All)'!AM99)</f>
        <v>67</v>
      </c>
      <c r="U99" s="21">
        <f>IF('Exp_3 (All)'!AO99="","",'Exp_3 (All)'!AO99)</f>
        <v>69</v>
      </c>
      <c r="V99" s="29">
        <f>IF('Exp_3 (All)'!AQ99="","",'Exp_3 (All)'!AQ99)</f>
        <v>60</v>
      </c>
      <c r="W99" s="21">
        <f>IF('Exp_3 (All)'!AS99="","",'Exp_3 (All)'!AS99)</f>
        <v>59</v>
      </c>
      <c r="X99" s="29">
        <f>IF('Exp_3 (All)'!AU99="","",'Exp_3 (All)'!AU99)</f>
        <v>67</v>
      </c>
      <c r="Y99" s="50">
        <f t="shared" si="6"/>
        <v>61.565217391304351</v>
      </c>
      <c r="Z99" s="50">
        <f t="shared" si="7"/>
        <v>20.500168706526473</v>
      </c>
      <c r="AA99" s="79">
        <f t="shared" si="8"/>
        <v>8.8649377196192898</v>
      </c>
      <c r="AB99" s="79">
        <f t="shared" si="9"/>
        <v>52.70027967168506</v>
      </c>
      <c r="AC99" s="79">
        <f t="shared" si="10"/>
        <v>70.430155110923636</v>
      </c>
      <c r="AD99" s="169">
        <f t="shared" si="11"/>
        <v>20.543556710786913</v>
      </c>
    </row>
    <row r="100" spans="1:32" x14ac:dyDescent="0.2">
      <c r="A100" s="7" t="str">
        <f>'Exp_3 (All)'!A100</f>
        <v>Cactus_14_PckErr1</v>
      </c>
      <c r="B100" s="29">
        <f>IF('Exp_3 (All)'!C100="","",'Exp_3 (All)'!C100)</f>
        <v>20</v>
      </c>
      <c r="C100" s="22">
        <f>IF('Exp_3 (All)'!E100="","",'Exp_3 (All)'!E100)</f>
        <v>77</v>
      </c>
      <c r="D100" s="29">
        <f>IF('Exp_3 (All)'!G100="","",'Exp_3 (All)'!G100)</f>
        <v>45</v>
      </c>
      <c r="E100" s="22">
        <f>IF('Exp_3 (All)'!I100="","",'Exp_3 (All)'!I100)</f>
        <v>81</v>
      </c>
      <c r="F100" s="29">
        <f>IF('Exp_3 (All)'!K100="","",'Exp_3 (All)'!K100)</f>
        <v>90</v>
      </c>
      <c r="G100" s="21">
        <f>IF('Exp_3 (All)'!M100="","",'Exp_3 (All)'!M100)</f>
        <v>59</v>
      </c>
      <c r="H100" s="29">
        <f>IF('Exp_3 (All)'!O100="","",'Exp_3 (All)'!O100)</f>
        <v>30</v>
      </c>
      <c r="I100" s="21">
        <f>IF('Exp_3 (All)'!Q100="","",'Exp_3 (All)'!Q100)</f>
        <v>74</v>
      </c>
      <c r="J100" s="29">
        <f>IF('Exp_3 (All)'!S100="","",'Exp_3 (All)'!S100)</f>
        <v>79</v>
      </c>
      <c r="K100" s="21">
        <f>IF('Exp_3 (All)'!U100="","",'Exp_3 (All)'!U100)</f>
        <v>49</v>
      </c>
      <c r="L100" s="29">
        <f>IF('Exp_3 (All)'!W100="","",'Exp_3 (All)'!W100)</f>
        <v>60</v>
      </c>
      <c r="M100" s="21">
        <f>IF('Exp_3 (All)'!Y100="","",'Exp_3 (All)'!Y100)</f>
        <v>70</v>
      </c>
      <c r="N100" s="29">
        <f>IF('Exp_3 (All)'!AA100="","",'Exp_3 (All)'!AA100)</f>
        <v>67</v>
      </c>
      <c r="O100" s="21">
        <f>IF('Exp_3 (All)'!AC100="","",'Exp_3 (All)'!AC100)</f>
        <v>30</v>
      </c>
      <c r="P100" s="29">
        <f>IF('Exp_3 (All)'!AE100="","",'Exp_3 (All)'!AE100)</f>
        <v>53</v>
      </c>
      <c r="Q100" s="21">
        <f>IF('Exp_3 (All)'!AG100="","",'Exp_3 (All)'!AG100)</f>
        <v>60</v>
      </c>
      <c r="R100" s="29">
        <f>IF('Exp_3 (All)'!AI100="","",'Exp_3 (All)'!AI100)</f>
        <v>49</v>
      </c>
      <c r="S100" s="21">
        <f>IF('Exp_3 (All)'!AK100="","",'Exp_3 (All)'!AK100)</f>
        <v>40</v>
      </c>
      <c r="T100" s="29">
        <f>IF('Exp_3 (All)'!AM100="","",'Exp_3 (All)'!AM100)</f>
        <v>74</v>
      </c>
      <c r="U100" s="21">
        <f>IF('Exp_3 (All)'!AO100="","",'Exp_3 (All)'!AO100)</f>
        <v>84</v>
      </c>
      <c r="V100" s="29">
        <f>IF('Exp_3 (All)'!AQ100="","",'Exp_3 (All)'!AQ100)</f>
        <v>29</v>
      </c>
      <c r="W100" s="21">
        <f>IF('Exp_3 (All)'!AS100="","",'Exp_3 (All)'!AS100)</f>
        <v>70</v>
      </c>
      <c r="X100" s="29">
        <f>IF('Exp_3 (All)'!AU100="","",'Exp_3 (All)'!AU100)</f>
        <v>51</v>
      </c>
      <c r="Y100" s="50">
        <f t="shared" si="6"/>
        <v>58.304347826086953</v>
      </c>
      <c r="Z100" s="50">
        <f t="shared" si="7"/>
        <v>19.657140230850874</v>
      </c>
      <c r="AA100" s="79">
        <f t="shared" si="8"/>
        <v>8.5003848693615005</v>
      </c>
      <c r="AB100" s="79">
        <f t="shared" si="9"/>
        <v>49.803962956725456</v>
      </c>
      <c r="AC100" s="79">
        <f t="shared" si="10"/>
        <v>66.80473269544845</v>
      </c>
      <c r="AD100" s="169">
        <f t="shared" si="11"/>
        <v>20.543556710786913</v>
      </c>
    </row>
    <row r="101" spans="1:32" x14ac:dyDescent="0.2">
      <c r="A101" s="7" t="str">
        <f>'Exp_3 (All)'!A101</f>
        <v>Cactus_14_PckErr3</v>
      </c>
      <c r="B101" s="29">
        <f>IF('Exp_3 (All)'!C101="","",'Exp_3 (All)'!C101)</f>
        <v>50</v>
      </c>
      <c r="C101" s="22">
        <f>IF('Exp_3 (All)'!E101="","",'Exp_3 (All)'!E101)</f>
        <v>90</v>
      </c>
      <c r="D101" s="29">
        <f>IF('Exp_3 (All)'!G101="","",'Exp_3 (All)'!G101)</f>
        <v>50</v>
      </c>
      <c r="E101" s="22">
        <f>IF('Exp_3 (All)'!I101="","",'Exp_3 (All)'!I101)</f>
        <v>63</v>
      </c>
      <c r="F101" s="29">
        <f>IF('Exp_3 (All)'!K101="","",'Exp_3 (All)'!K101)</f>
        <v>86</v>
      </c>
      <c r="G101" s="21">
        <f>IF('Exp_3 (All)'!M101="","",'Exp_3 (All)'!M101)</f>
        <v>100</v>
      </c>
      <c r="H101" s="29">
        <f>IF('Exp_3 (All)'!O101="","",'Exp_3 (All)'!O101)</f>
        <v>41</v>
      </c>
      <c r="I101" s="21">
        <f>IF('Exp_3 (All)'!Q101="","",'Exp_3 (All)'!Q101)</f>
        <v>83</v>
      </c>
      <c r="J101" s="29">
        <f>IF('Exp_3 (All)'!S101="","",'Exp_3 (All)'!S101)</f>
        <v>77</v>
      </c>
      <c r="K101" s="21">
        <f>IF('Exp_3 (All)'!U101="","",'Exp_3 (All)'!U101)</f>
        <v>60</v>
      </c>
      <c r="L101" s="29">
        <f>IF('Exp_3 (All)'!W101="","",'Exp_3 (All)'!W101)</f>
        <v>70</v>
      </c>
      <c r="M101" s="21">
        <f>IF('Exp_3 (All)'!Y101="","",'Exp_3 (All)'!Y101)</f>
        <v>100</v>
      </c>
      <c r="N101" s="29">
        <f>IF('Exp_3 (All)'!AA101="","",'Exp_3 (All)'!AA101)</f>
        <v>69</v>
      </c>
      <c r="O101" s="21">
        <f>IF('Exp_3 (All)'!AC101="","",'Exp_3 (All)'!AC101)</f>
        <v>40</v>
      </c>
      <c r="P101" s="29">
        <f>IF('Exp_3 (All)'!AE101="","",'Exp_3 (All)'!AE101)</f>
        <v>76</v>
      </c>
      <c r="Q101" s="21">
        <f>IF('Exp_3 (All)'!AG101="","",'Exp_3 (All)'!AG101)</f>
        <v>70</v>
      </c>
      <c r="R101" s="29">
        <f>IF('Exp_3 (All)'!AI101="","",'Exp_3 (All)'!AI101)</f>
        <v>80</v>
      </c>
      <c r="S101" s="21">
        <f>IF('Exp_3 (All)'!AK101="","",'Exp_3 (All)'!AK101)</f>
        <v>49</v>
      </c>
      <c r="T101" s="29">
        <f>IF('Exp_3 (All)'!AM101="","",'Exp_3 (All)'!AM101)</f>
        <v>96</v>
      </c>
      <c r="U101" s="21">
        <f>IF('Exp_3 (All)'!AO101="","",'Exp_3 (All)'!AO101)</f>
        <v>89</v>
      </c>
      <c r="V101" s="29">
        <f>IF('Exp_3 (All)'!AQ101="","",'Exp_3 (All)'!AQ101)</f>
        <v>79</v>
      </c>
      <c r="W101" s="21">
        <f>IF('Exp_3 (All)'!AS101="","",'Exp_3 (All)'!AS101)</f>
        <v>71</v>
      </c>
      <c r="X101" s="29">
        <f>IF('Exp_3 (All)'!AU101="","",'Exp_3 (All)'!AU101)</f>
        <v>80</v>
      </c>
      <c r="Y101" s="50">
        <f t="shared" si="6"/>
        <v>72.565217391304344</v>
      </c>
      <c r="Z101" s="50">
        <f t="shared" si="7"/>
        <v>17.84994547217676</v>
      </c>
      <c r="AA101" s="79">
        <f t="shared" si="8"/>
        <v>7.71889525275322</v>
      </c>
      <c r="AB101" s="79">
        <f t="shared" si="9"/>
        <v>64.84632213855113</v>
      </c>
      <c r="AC101" s="79">
        <f t="shared" si="10"/>
        <v>80.284112644057558</v>
      </c>
      <c r="AD101" s="169">
        <f t="shared" si="11"/>
        <v>20.543556710786913</v>
      </c>
    </row>
    <row r="102" spans="1:32" x14ac:dyDescent="0.2">
      <c r="A102" s="7" t="str">
        <f>'Exp_3 (All)'!A102</f>
        <v>Cactus_15_PckErr1</v>
      </c>
      <c r="B102" s="29">
        <f>IF('Exp_3 (All)'!C102="","",'Exp_3 (All)'!C102)</f>
        <v>10</v>
      </c>
      <c r="C102" s="22">
        <f>IF('Exp_3 (All)'!E102="","",'Exp_3 (All)'!E102)</f>
        <v>64</v>
      </c>
      <c r="D102" s="29">
        <f>IF('Exp_3 (All)'!G102="","",'Exp_3 (All)'!G102)</f>
        <v>60</v>
      </c>
      <c r="E102" s="22">
        <f>IF('Exp_3 (All)'!I102="","",'Exp_3 (All)'!I102)</f>
        <v>69</v>
      </c>
      <c r="F102" s="29">
        <f>IF('Exp_3 (All)'!K102="","",'Exp_3 (All)'!K102)</f>
        <v>100</v>
      </c>
      <c r="G102" s="21">
        <f>IF('Exp_3 (All)'!M102="","",'Exp_3 (All)'!M102)</f>
        <v>100</v>
      </c>
      <c r="H102" s="29">
        <f>IF('Exp_3 (All)'!O102="","",'Exp_3 (All)'!O102)</f>
        <v>59</v>
      </c>
      <c r="I102" s="21">
        <f>IF('Exp_3 (All)'!Q102="","",'Exp_3 (All)'!Q102)</f>
        <v>74</v>
      </c>
      <c r="J102" s="29">
        <f>IF('Exp_3 (All)'!S102="","",'Exp_3 (All)'!S102)</f>
        <v>90</v>
      </c>
      <c r="K102" s="21">
        <f>IF('Exp_3 (All)'!U102="","",'Exp_3 (All)'!U102)</f>
        <v>60</v>
      </c>
      <c r="L102" s="29">
        <f>IF('Exp_3 (All)'!W102="","",'Exp_3 (All)'!W102)</f>
        <v>30</v>
      </c>
      <c r="M102" s="21">
        <f>IF('Exp_3 (All)'!Y102="","",'Exp_3 (All)'!Y102)</f>
        <v>100</v>
      </c>
      <c r="N102" s="29">
        <f>IF('Exp_3 (All)'!AA102="","",'Exp_3 (All)'!AA102)</f>
        <v>36</v>
      </c>
      <c r="O102" s="21">
        <f>IF('Exp_3 (All)'!AC102="","",'Exp_3 (All)'!AC102)</f>
        <v>60</v>
      </c>
      <c r="P102" s="29">
        <f>IF('Exp_3 (All)'!AE102="","",'Exp_3 (All)'!AE102)</f>
        <v>73</v>
      </c>
      <c r="Q102" s="21">
        <f>IF('Exp_3 (All)'!AG102="","",'Exp_3 (All)'!AG102)</f>
        <v>80</v>
      </c>
      <c r="R102" s="29">
        <f>IF('Exp_3 (All)'!AI102="","",'Exp_3 (All)'!AI102)</f>
        <v>59</v>
      </c>
      <c r="S102" s="21">
        <f>IF('Exp_3 (All)'!AK102="","",'Exp_3 (All)'!AK102)</f>
        <v>69</v>
      </c>
      <c r="T102" s="29">
        <f>IF('Exp_3 (All)'!AM102="","",'Exp_3 (All)'!AM102)</f>
        <v>90</v>
      </c>
      <c r="U102" s="21">
        <f>IF('Exp_3 (All)'!AO102="","",'Exp_3 (All)'!AO102)</f>
        <v>92</v>
      </c>
      <c r="V102" s="29">
        <f>IF('Exp_3 (All)'!AQ102="","",'Exp_3 (All)'!AQ102)</f>
        <v>90</v>
      </c>
      <c r="W102" s="21">
        <f>IF('Exp_3 (All)'!AS102="","",'Exp_3 (All)'!AS102)</f>
        <v>70</v>
      </c>
      <c r="X102" s="29">
        <f>IF('Exp_3 (All)'!AU102="","",'Exp_3 (All)'!AU102)</f>
        <v>66</v>
      </c>
      <c r="Y102" s="50">
        <f t="shared" si="6"/>
        <v>69.608695652173907</v>
      </c>
      <c r="Z102" s="50">
        <f t="shared" si="7"/>
        <v>22.820921681719213</v>
      </c>
      <c r="AA102" s="79">
        <f t="shared" si="8"/>
        <v>9.8685065625017891</v>
      </c>
      <c r="AB102" s="79">
        <f t="shared" si="9"/>
        <v>59.740189089672114</v>
      </c>
      <c r="AC102" s="79">
        <f t="shared" si="10"/>
        <v>79.4772022146757</v>
      </c>
      <c r="AD102" s="169">
        <f t="shared" si="11"/>
        <v>20.543556710786913</v>
      </c>
    </row>
    <row r="103" spans="1:32" ht="12" thickBot="1" x14ac:dyDescent="0.25">
      <c r="A103" s="85" t="str">
        <f>'Exp_3 (All)'!A103</f>
        <v>Cactus_15_PckErr3</v>
      </c>
      <c r="B103" s="86">
        <f>IF('Exp_3 (All)'!C103="","",'Exp_3 (All)'!C103)</f>
        <v>39</v>
      </c>
      <c r="C103" s="87">
        <f>IF('Exp_3 (All)'!E103="","",'Exp_3 (All)'!E103)</f>
        <v>89</v>
      </c>
      <c r="D103" s="86">
        <f>IF('Exp_3 (All)'!G103="","",'Exp_3 (All)'!G103)</f>
        <v>72</v>
      </c>
      <c r="E103" s="87">
        <f>IF('Exp_3 (All)'!I103="","",'Exp_3 (All)'!I103)</f>
        <v>90</v>
      </c>
      <c r="F103" s="86">
        <f>IF('Exp_3 (All)'!K103="","",'Exp_3 (All)'!K103)</f>
        <v>100</v>
      </c>
      <c r="G103" s="88">
        <f>IF('Exp_3 (All)'!M103="","",'Exp_3 (All)'!M103)</f>
        <v>100</v>
      </c>
      <c r="H103" s="86">
        <f>IF('Exp_3 (All)'!O103="","",'Exp_3 (All)'!O103)</f>
        <v>70</v>
      </c>
      <c r="I103" s="88">
        <f>IF('Exp_3 (All)'!Q103="","",'Exp_3 (All)'!Q103)</f>
        <v>79</v>
      </c>
      <c r="J103" s="86">
        <f>IF('Exp_3 (All)'!S103="","",'Exp_3 (All)'!S103)</f>
        <v>100</v>
      </c>
      <c r="K103" s="88">
        <f>IF('Exp_3 (All)'!U103="","",'Exp_3 (All)'!U103)</f>
        <v>89</v>
      </c>
      <c r="L103" s="86">
        <f>IF('Exp_3 (All)'!W103="","",'Exp_3 (All)'!W103)</f>
        <v>70</v>
      </c>
      <c r="M103" s="88">
        <f>IF('Exp_3 (All)'!Y103="","",'Exp_3 (All)'!Y103)</f>
        <v>100</v>
      </c>
      <c r="N103" s="86">
        <f>IF('Exp_3 (All)'!AA103="","",'Exp_3 (All)'!AA103)</f>
        <v>69</v>
      </c>
      <c r="O103" s="88">
        <f>IF('Exp_3 (All)'!AC103="","",'Exp_3 (All)'!AC103)</f>
        <v>59</v>
      </c>
      <c r="P103" s="86">
        <f>IF('Exp_3 (All)'!AE103="","",'Exp_3 (All)'!AE103)</f>
        <v>72</v>
      </c>
      <c r="Q103" s="88">
        <f>IF('Exp_3 (All)'!AG103="","",'Exp_3 (All)'!AG103)</f>
        <v>80</v>
      </c>
      <c r="R103" s="86">
        <f>IF('Exp_3 (All)'!AI103="","",'Exp_3 (All)'!AI103)</f>
        <v>95</v>
      </c>
      <c r="S103" s="88">
        <f>IF('Exp_3 (All)'!AK103="","",'Exp_3 (All)'!AK103)</f>
        <v>59</v>
      </c>
      <c r="T103" s="86">
        <f>IF('Exp_3 (All)'!AM103="","",'Exp_3 (All)'!AM103)</f>
        <v>77</v>
      </c>
      <c r="U103" s="88">
        <f>IF('Exp_3 (All)'!AO103="","",'Exp_3 (All)'!AO103)</f>
        <v>100</v>
      </c>
      <c r="V103" s="86">
        <f>IF('Exp_3 (All)'!AQ103="","",'Exp_3 (All)'!AQ103)</f>
        <v>79</v>
      </c>
      <c r="W103" s="88">
        <f>IF('Exp_3 (All)'!AS103="","",'Exp_3 (All)'!AS103)</f>
        <v>89</v>
      </c>
      <c r="X103" s="86">
        <f>IF('Exp_3 (All)'!AU103="","",'Exp_3 (All)'!AU103)</f>
        <v>97</v>
      </c>
      <c r="Y103" s="110">
        <f t="shared" si="6"/>
        <v>81.478260869565219</v>
      </c>
      <c r="Z103" s="110">
        <f t="shared" si="7"/>
        <v>16.278456385434406</v>
      </c>
      <c r="AA103" s="111">
        <f t="shared" si="8"/>
        <v>7.0393324120534153</v>
      </c>
      <c r="AB103" s="89">
        <f t="shared" si="9"/>
        <v>74.438928457511807</v>
      </c>
      <c r="AC103" s="89">
        <f t="shared" si="10"/>
        <v>88.51759328161863</v>
      </c>
      <c r="AD103" s="169">
        <f t="shared" si="11"/>
        <v>20.543556710786913</v>
      </c>
    </row>
    <row r="104" spans="1:32" ht="12" thickTop="1" x14ac:dyDescent="0.2">
      <c r="A104" s="82" t="str">
        <f>'Exp_3 (All)'!A104</f>
        <v>Basketball_0</v>
      </c>
      <c r="B104" s="83">
        <f>IF('Exp_3 (All)'!C104="","",'Exp_3 (All)'!C104)</f>
        <v>0</v>
      </c>
      <c r="C104" s="83">
        <f>IF('Exp_3 (All)'!E104="","",'Exp_3 (All)'!E104)</f>
        <v>0</v>
      </c>
      <c r="D104" s="83">
        <f>IF('Exp_3 (All)'!G104="","",'Exp_3 (All)'!G104)</f>
        <v>0</v>
      </c>
      <c r="E104" s="83">
        <f>IF('Exp_3 (All)'!I104="","",'Exp_3 (All)'!I104)</f>
        <v>0</v>
      </c>
      <c r="F104" s="83">
        <f>IF('Exp_3 (All)'!K104="","",'Exp_3 (All)'!K104)</f>
        <v>0</v>
      </c>
      <c r="G104" s="83">
        <f>IF('Exp_3 (All)'!M104="","",'Exp_3 (All)'!M104)</f>
        <v>0</v>
      </c>
      <c r="H104" s="83">
        <f>IF('Exp_3 (All)'!O104="","",'Exp_3 (All)'!O104)</f>
        <v>0</v>
      </c>
      <c r="I104" s="83">
        <f>IF('Exp_3 (All)'!Q104="","",'Exp_3 (All)'!Q104)</f>
        <v>0</v>
      </c>
      <c r="J104" s="83">
        <f>IF('Exp_3 (All)'!S104="","",'Exp_3 (All)'!S104)</f>
        <v>0</v>
      </c>
      <c r="K104" s="83">
        <f>IF('Exp_3 (All)'!U104="","",'Exp_3 (All)'!U104)</f>
        <v>0</v>
      </c>
      <c r="L104" s="83">
        <f>IF('Exp_3 (All)'!W104="","",'Exp_3 (All)'!W104)</f>
        <v>0</v>
      </c>
      <c r="M104" s="83">
        <f>IF('Exp_3 (All)'!Y104="","",'Exp_3 (All)'!Y104)</f>
        <v>0</v>
      </c>
      <c r="N104" s="83">
        <f>IF('Exp_3 (All)'!AA104="","",'Exp_3 (All)'!AA104)</f>
        <v>0</v>
      </c>
      <c r="O104" s="83">
        <f>IF('Exp_3 (All)'!AC104="","",'Exp_3 (All)'!AC104)</f>
        <v>0</v>
      </c>
      <c r="P104" s="83">
        <f>IF('Exp_3 (All)'!AE104="","",'Exp_3 (All)'!AE104)</f>
        <v>0</v>
      </c>
      <c r="Q104" s="83">
        <f>IF('Exp_3 (All)'!AG104="","",'Exp_3 (All)'!AG104)</f>
        <v>0</v>
      </c>
      <c r="R104" s="83">
        <f>IF('Exp_3 (All)'!AI104="","",'Exp_3 (All)'!AI104)</f>
        <v>0</v>
      </c>
      <c r="S104" s="83">
        <f>IF('Exp_3 (All)'!AK104="","",'Exp_3 (All)'!AK104)</f>
        <v>0</v>
      </c>
      <c r="T104" s="83">
        <f>IF('Exp_3 (All)'!AM104="","",'Exp_3 (All)'!AM104)</f>
        <v>0</v>
      </c>
      <c r="U104" s="83">
        <f>IF('Exp_3 (All)'!AO104="","",'Exp_3 (All)'!AO104)</f>
        <v>0</v>
      </c>
      <c r="V104" s="83">
        <f>IF('Exp_3 (All)'!AQ104="","",'Exp_3 (All)'!AQ104)</f>
        <v>0</v>
      </c>
      <c r="W104" s="83">
        <f>IF('Exp_3 (All)'!AS104="","",'Exp_3 (All)'!AS104)</f>
        <v>19</v>
      </c>
      <c r="X104" s="83">
        <f>IF('Exp_3 (All)'!AU104="","",'Exp_3 (All)'!AU104)</f>
        <v>0</v>
      </c>
      <c r="Y104" s="108">
        <f t="shared" si="6"/>
        <v>0.82608695652173914</v>
      </c>
      <c r="Z104" s="108">
        <f t="shared" si="7"/>
        <v>3.9617738670844203</v>
      </c>
      <c r="AA104" s="109">
        <f t="shared" si="8"/>
        <v>1.7131994908772388</v>
      </c>
      <c r="AB104" s="84">
        <f t="shared" si="9"/>
        <v>-0.88711253435549964</v>
      </c>
      <c r="AC104" s="84">
        <f t="shared" si="10"/>
        <v>2.539286447398978</v>
      </c>
      <c r="AD104" s="169">
        <f t="shared" si="11"/>
        <v>20.543556710786913</v>
      </c>
      <c r="AE104" s="90"/>
      <c r="AF104" s="90"/>
    </row>
    <row r="105" spans="1:32" x14ac:dyDescent="0.2">
      <c r="A105" s="7" t="str">
        <f>'Exp_3 (All)'!A105</f>
        <v>Basketball_3</v>
      </c>
      <c r="B105" s="29">
        <f>IF('Exp_3 (All)'!C105="","",'Exp_3 (All)'!C105)</f>
        <v>0</v>
      </c>
      <c r="C105" s="22">
        <f>IF('Exp_3 (All)'!E105="","",'Exp_3 (All)'!E105)</f>
        <v>0</v>
      </c>
      <c r="D105" s="29">
        <f>IF('Exp_3 (All)'!G105="","",'Exp_3 (All)'!G105)</f>
        <v>50</v>
      </c>
      <c r="E105" s="22">
        <f>IF('Exp_3 (All)'!I105="","",'Exp_3 (All)'!I105)</f>
        <v>17</v>
      </c>
      <c r="F105" s="29">
        <f>IF('Exp_3 (All)'!K105="","",'Exp_3 (All)'!K105)</f>
        <v>60</v>
      </c>
      <c r="G105" s="21">
        <f>IF('Exp_3 (All)'!M105="","",'Exp_3 (All)'!M105)</f>
        <v>89</v>
      </c>
      <c r="H105" s="29">
        <f>IF('Exp_3 (All)'!O105="","",'Exp_3 (All)'!O105)</f>
        <v>0</v>
      </c>
      <c r="I105" s="21">
        <f>IF('Exp_3 (All)'!Q105="","",'Exp_3 (All)'!Q105)</f>
        <v>39</v>
      </c>
      <c r="J105" s="29">
        <f>IF('Exp_3 (All)'!S105="","",'Exp_3 (All)'!S105)</f>
        <v>71</v>
      </c>
      <c r="K105" s="21">
        <f>IF('Exp_3 (All)'!U105="","",'Exp_3 (All)'!U105)</f>
        <v>59</v>
      </c>
      <c r="L105" s="29">
        <f>IF('Exp_3 (All)'!W105="","",'Exp_3 (All)'!W105)</f>
        <v>9</v>
      </c>
      <c r="M105" s="21">
        <f>IF('Exp_3 (All)'!Y105="","",'Exp_3 (All)'!Y105)</f>
        <v>10</v>
      </c>
      <c r="N105" s="29">
        <f>IF('Exp_3 (All)'!AA105="","",'Exp_3 (All)'!AA105)</f>
        <v>30</v>
      </c>
      <c r="O105" s="21">
        <f>IF('Exp_3 (All)'!AC105="","",'Exp_3 (All)'!AC105)</f>
        <v>10</v>
      </c>
      <c r="P105" s="29">
        <f>IF('Exp_3 (All)'!AE105="","",'Exp_3 (All)'!AE105)</f>
        <v>36</v>
      </c>
      <c r="Q105" s="21">
        <f>IF('Exp_3 (All)'!AG105="","",'Exp_3 (All)'!AG105)</f>
        <v>0</v>
      </c>
      <c r="R105" s="29">
        <f>IF('Exp_3 (All)'!AI105="","",'Exp_3 (All)'!AI105)</f>
        <v>19</v>
      </c>
      <c r="S105" s="21">
        <f>IF('Exp_3 (All)'!AK105="","",'Exp_3 (All)'!AK105)</f>
        <v>20</v>
      </c>
      <c r="T105" s="29">
        <f>IF('Exp_3 (All)'!AM105="","",'Exp_3 (All)'!AM105)</f>
        <v>50</v>
      </c>
      <c r="U105" s="21">
        <f>IF('Exp_3 (All)'!AO105="","",'Exp_3 (All)'!AO105)</f>
        <v>91</v>
      </c>
      <c r="V105" s="29">
        <f>IF('Exp_3 (All)'!AQ105="","",'Exp_3 (All)'!AQ105)</f>
        <v>20</v>
      </c>
      <c r="W105" s="21">
        <f>IF('Exp_3 (All)'!AS105="","",'Exp_3 (All)'!AS105)</f>
        <v>59</v>
      </c>
      <c r="X105" s="29">
        <f>IF('Exp_3 (All)'!AU105="","",'Exp_3 (All)'!AU105)</f>
        <v>0</v>
      </c>
      <c r="Y105" s="50">
        <f t="shared" si="6"/>
        <v>32.130434782608695</v>
      </c>
      <c r="Z105" s="50">
        <f t="shared" si="7"/>
        <v>29.005178766160309</v>
      </c>
      <c r="AA105" s="79">
        <f t="shared" si="8"/>
        <v>12.54277986632251</v>
      </c>
      <c r="AB105" s="79">
        <f t="shared" si="9"/>
        <v>19.587654916286183</v>
      </c>
      <c r="AC105" s="79">
        <f t="shared" si="10"/>
        <v>44.673214648931207</v>
      </c>
      <c r="AD105" s="169">
        <f t="shared" si="11"/>
        <v>20.543556710786913</v>
      </c>
      <c r="AE105" s="226"/>
      <c r="AF105" s="155"/>
    </row>
    <row r="106" spans="1:32" x14ac:dyDescent="0.2">
      <c r="A106" s="7" t="str">
        <f>'Exp_3 (All)'!A106</f>
        <v>Basketball_12</v>
      </c>
      <c r="B106" s="29">
        <f>IF('Exp_3 (All)'!C106="","",'Exp_3 (All)'!C106)</f>
        <v>10</v>
      </c>
      <c r="C106" s="22">
        <f>IF('Exp_3 (All)'!E106="","",'Exp_3 (All)'!E106)</f>
        <v>24</v>
      </c>
      <c r="D106" s="29">
        <f>IF('Exp_3 (All)'!G106="","",'Exp_3 (All)'!G106)</f>
        <v>50</v>
      </c>
      <c r="E106" s="22">
        <f>IF('Exp_3 (All)'!I106="","",'Exp_3 (All)'!I106)</f>
        <v>60</v>
      </c>
      <c r="F106" s="29">
        <f>IF('Exp_3 (All)'!K106="","",'Exp_3 (All)'!K106)</f>
        <v>77</v>
      </c>
      <c r="G106" s="21">
        <f>IF('Exp_3 (All)'!M106="","",'Exp_3 (All)'!M106)</f>
        <v>81</v>
      </c>
      <c r="H106" s="29">
        <f>IF('Exp_3 (All)'!O106="","",'Exp_3 (All)'!O106)</f>
        <v>38</v>
      </c>
      <c r="I106" s="21">
        <f>IF('Exp_3 (All)'!Q106="","",'Exp_3 (All)'!Q106)</f>
        <v>38</v>
      </c>
      <c r="J106" s="29">
        <f>IF('Exp_3 (All)'!S106="","",'Exp_3 (All)'!S106)</f>
        <v>61</v>
      </c>
      <c r="K106" s="21">
        <f>IF('Exp_3 (All)'!U106="","",'Exp_3 (All)'!U106)</f>
        <v>50</v>
      </c>
      <c r="L106" s="29">
        <f>IF('Exp_3 (All)'!W106="","",'Exp_3 (All)'!W106)</f>
        <v>60</v>
      </c>
      <c r="M106" s="21">
        <f>IF('Exp_3 (All)'!Y106="","",'Exp_3 (All)'!Y106)</f>
        <v>39</v>
      </c>
      <c r="N106" s="29">
        <f>IF('Exp_3 (All)'!AA106="","",'Exp_3 (All)'!AA106)</f>
        <v>41</v>
      </c>
      <c r="O106" s="21">
        <f>IF('Exp_3 (All)'!AC106="","",'Exp_3 (All)'!AC106)</f>
        <v>20</v>
      </c>
      <c r="P106" s="29">
        <f>IF('Exp_3 (All)'!AE106="","",'Exp_3 (All)'!AE106)</f>
        <v>38</v>
      </c>
      <c r="Q106" s="21">
        <f>IF('Exp_3 (All)'!AG106="","",'Exp_3 (All)'!AG106)</f>
        <v>51</v>
      </c>
      <c r="R106" s="29">
        <f>IF('Exp_3 (All)'!AI106="","",'Exp_3 (All)'!AI106)</f>
        <v>28</v>
      </c>
      <c r="S106" s="21">
        <f>IF('Exp_3 (All)'!AK106="","",'Exp_3 (All)'!AK106)</f>
        <v>40</v>
      </c>
      <c r="T106" s="29">
        <f>IF('Exp_3 (All)'!AM106="","",'Exp_3 (All)'!AM106)</f>
        <v>68</v>
      </c>
      <c r="U106" s="21">
        <f>IF('Exp_3 (All)'!AO106="","",'Exp_3 (All)'!AO106)</f>
        <v>58</v>
      </c>
      <c r="V106" s="29">
        <f>IF('Exp_3 (All)'!AQ106="","",'Exp_3 (All)'!AQ106)</f>
        <v>60</v>
      </c>
      <c r="W106" s="21">
        <f>IF('Exp_3 (All)'!AS106="","",'Exp_3 (All)'!AS106)</f>
        <v>69</v>
      </c>
      <c r="X106" s="29">
        <f>IF('Exp_3 (All)'!AU106="","",'Exp_3 (All)'!AU106)</f>
        <v>78</v>
      </c>
      <c r="Y106" s="50">
        <f t="shared" si="6"/>
        <v>49.521739130434781</v>
      </c>
      <c r="Z106" s="50">
        <f t="shared" si="7"/>
        <v>19.1094207257653</v>
      </c>
      <c r="AA106" s="79">
        <f t="shared" si="8"/>
        <v>8.2635331941429193</v>
      </c>
      <c r="AB106" s="79">
        <f t="shared" si="9"/>
        <v>41.258205936291859</v>
      </c>
      <c r="AC106" s="79">
        <f t="shared" si="10"/>
        <v>57.785272324577704</v>
      </c>
      <c r="AD106" s="169">
        <f t="shared" si="11"/>
        <v>20.543556710786913</v>
      </c>
      <c r="AE106" s="226"/>
      <c r="AF106" s="155"/>
    </row>
    <row r="107" spans="1:32" x14ac:dyDescent="0.2">
      <c r="A107" s="7" t="str">
        <f>'Exp_3 (All)'!A107</f>
        <v>Basketball_0_PckErr3</v>
      </c>
      <c r="B107" s="29">
        <f>IF('Exp_3 (All)'!C107="","",'Exp_3 (All)'!C107)</f>
        <v>21</v>
      </c>
      <c r="C107" s="22">
        <f>IF('Exp_3 (All)'!E107="","",'Exp_3 (All)'!E107)</f>
        <v>93</v>
      </c>
      <c r="D107" s="29">
        <f>IF('Exp_3 (All)'!G107="","",'Exp_3 (All)'!G107)</f>
        <v>20</v>
      </c>
      <c r="E107" s="22">
        <f>IF('Exp_3 (All)'!I107="","",'Exp_3 (All)'!I107)</f>
        <v>51</v>
      </c>
      <c r="F107" s="29">
        <f>IF('Exp_3 (All)'!K107="","",'Exp_3 (All)'!K107)</f>
        <v>59</v>
      </c>
      <c r="G107" s="21">
        <f>IF('Exp_3 (All)'!M107="","",'Exp_3 (All)'!M107)</f>
        <v>80</v>
      </c>
      <c r="H107" s="29">
        <f>IF('Exp_3 (All)'!O107="","",'Exp_3 (All)'!O107)</f>
        <v>29</v>
      </c>
      <c r="I107" s="21">
        <f>IF('Exp_3 (All)'!Q107="","",'Exp_3 (All)'!Q107)</f>
        <v>45</v>
      </c>
      <c r="J107" s="29">
        <f>IF('Exp_3 (All)'!S107="","",'Exp_3 (All)'!S107)</f>
        <v>84</v>
      </c>
      <c r="K107" s="21">
        <f>IF('Exp_3 (All)'!U107="","",'Exp_3 (All)'!U107)</f>
        <v>31</v>
      </c>
      <c r="L107" s="29">
        <f>IF('Exp_3 (All)'!W107="","",'Exp_3 (All)'!W107)</f>
        <v>20</v>
      </c>
      <c r="M107" s="21">
        <f>IF('Exp_3 (All)'!Y107="","",'Exp_3 (All)'!Y107)</f>
        <v>40</v>
      </c>
      <c r="N107" s="29">
        <f>IF('Exp_3 (All)'!AA107="","",'Exp_3 (All)'!AA107)</f>
        <v>37</v>
      </c>
      <c r="O107" s="21">
        <f>IF('Exp_3 (All)'!AC107="","",'Exp_3 (All)'!AC107)</f>
        <v>19</v>
      </c>
      <c r="P107" s="29">
        <f>IF('Exp_3 (All)'!AE107="","",'Exp_3 (All)'!AE107)</f>
        <v>28</v>
      </c>
      <c r="Q107" s="21">
        <f>IF('Exp_3 (All)'!AG107="","",'Exp_3 (All)'!AG107)</f>
        <v>39</v>
      </c>
      <c r="R107" s="29">
        <f>IF('Exp_3 (All)'!AI107="","",'Exp_3 (All)'!AI107)</f>
        <v>30</v>
      </c>
      <c r="S107" s="21">
        <f>IF('Exp_3 (All)'!AK107="","",'Exp_3 (All)'!AK107)</f>
        <v>39</v>
      </c>
      <c r="T107" s="29">
        <f>IF('Exp_3 (All)'!AM107="","",'Exp_3 (All)'!AM107)</f>
        <v>62</v>
      </c>
      <c r="U107" s="21">
        <f>IF('Exp_3 (All)'!AO107="","",'Exp_3 (All)'!AO107)</f>
        <v>72</v>
      </c>
      <c r="V107" s="29">
        <f>IF('Exp_3 (All)'!AQ107="","",'Exp_3 (All)'!AQ107)</f>
        <v>10</v>
      </c>
      <c r="W107" s="21">
        <f>IF('Exp_3 (All)'!AS107="","",'Exp_3 (All)'!AS107)</f>
        <v>30</v>
      </c>
      <c r="X107" s="29">
        <f>IF('Exp_3 (All)'!AU107="","",'Exp_3 (All)'!AU107)</f>
        <v>63</v>
      </c>
      <c r="Y107" s="50">
        <f t="shared" si="6"/>
        <v>43.565217391304351</v>
      </c>
      <c r="Z107" s="50">
        <f t="shared" si="7"/>
        <v>23.01743625040595</v>
      </c>
      <c r="AA107" s="79">
        <f t="shared" si="8"/>
        <v>9.9534858344943746</v>
      </c>
      <c r="AB107" s="79">
        <f t="shared" si="9"/>
        <v>33.611731556809978</v>
      </c>
      <c r="AC107" s="79">
        <f t="shared" si="10"/>
        <v>53.518703225798724</v>
      </c>
      <c r="AD107" s="169">
        <f t="shared" si="11"/>
        <v>20.543556710786913</v>
      </c>
      <c r="AE107" s="226"/>
      <c r="AF107" s="155"/>
    </row>
    <row r="108" spans="1:32" x14ac:dyDescent="0.2">
      <c r="A108" s="7" t="str">
        <f>'Exp_3 (All)'!A108</f>
        <v>Basketball_2_PckErr1</v>
      </c>
      <c r="B108" s="29">
        <f>IF('Exp_3 (All)'!C108="","",'Exp_3 (All)'!C108)</f>
        <v>9</v>
      </c>
      <c r="C108" s="22">
        <f>IF('Exp_3 (All)'!E108="","",'Exp_3 (All)'!E108)</f>
        <v>64</v>
      </c>
      <c r="D108" s="29">
        <f>IF('Exp_3 (All)'!G108="","",'Exp_3 (All)'!G108)</f>
        <v>4</v>
      </c>
      <c r="E108" s="22">
        <f>IF('Exp_3 (All)'!I108="","",'Exp_3 (All)'!I108)</f>
        <v>78</v>
      </c>
      <c r="F108" s="29">
        <f>IF('Exp_3 (All)'!K108="","",'Exp_3 (All)'!K108)</f>
        <v>30</v>
      </c>
      <c r="G108" s="21">
        <f>IF('Exp_3 (All)'!M108="","",'Exp_3 (All)'!M108)</f>
        <v>70</v>
      </c>
      <c r="H108" s="29">
        <f>IF('Exp_3 (All)'!O108="","",'Exp_3 (All)'!O108)</f>
        <v>9</v>
      </c>
      <c r="I108" s="21">
        <f>IF('Exp_3 (All)'!Q108="","",'Exp_3 (All)'!Q108)</f>
        <v>15</v>
      </c>
      <c r="J108" s="29">
        <f>IF('Exp_3 (All)'!S108="","",'Exp_3 (All)'!S108)</f>
        <v>62</v>
      </c>
      <c r="K108" s="21">
        <f>IF('Exp_3 (All)'!U108="","",'Exp_3 (All)'!U108)</f>
        <v>9</v>
      </c>
      <c r="L108" s="29">
        <f>IF('Exp_3 (All)'!W108="","",'Exp_3 (All)'!W108)</f>
        <v>14</v>
      </c>
      <c r="M108" s="21">
        <f>IF('Exp_3 (All)'!Y108="","",'Exp_3 (All)'!Y108)</f>
        <v>10</v>
      </c>
      <c r="N108" s="29">
        <f>IF('Exp_3 (All)'!AA108="","",'Exp_3 (All)'!AA108)</f>
        <v>29</v>
      </c>
      <c r="O108" s="21">
        <f>IF('Exp_3 (All)'!AC108="","",'Exp_3 (All)'!AC108)</f>
        <v>9</v>
      </c>
      <c r="P108" s="29">
        <f>IF('Exp_3 (All)'!AE108="","",'Exp_3 (All)'!AE108)</f>
        <v>7</v>
      </c>
      <c r="Q108" s="21">
        <f>IF('Exp_3 (All)'!AG108="","",'Exp_3 (All)'!AG108)</f>
        <v>20</v>
      </c>
      <c r="R108" s="29">
        <f>IF('Exp_3 (All)'!AI108="","",'Exp_3 (All)'!AI108)</f>
        <v>7</v>
      </c>
      <c r="S108" s="21">
        <f>IF('Exp_3 (All)'!AK108="","",'Exp_3 (All)'!AK108)</f>
        <v>20</v>
      </c>
      <c r="T108" s="29">
        <f>IF('Exp_3 (All)'!AM108="","",'Exp_3 (All)'!AM108)</f>
        <v>29</v>
      </c>
      <c r="U108" s="21">
        <f>IF('Exp_3 (All)'!AO108="","",'Exp_3 (All)'!AO108)</f>
        <v>70</v>
      </c>
      <c r="V108" s="29">
        <f>IF('Exp_3 (All)'!AQ108="","",'Exp_3 (All)'!AQ108)</f>
        <v>10</v>
      </c>
      <c r="W108" s="21">
        <f>IF('Exp_3 (All)'!AS108="","",'Exp_3 (All)'!AS108)</f>
        <v>39</v>
      </c>
      <c r="X108" s="29">
        <f>IF('Exp_3 (All)'!AU108="","",'Exp_3 (All)'!AU108)</f>
        <v>30</v>
      </c>
      <c r="Y108" s="50">
        <f t="shared" si="6"/>
        <v>28</v>
      </c>
      <c r="Z108" s="50">
        <f t="shared" si="7"/>
        <v>23.982948488078318</v>
      </c>
      <c r="AA108" s="79">
        <f t="shared" si="8"/>
        <v>10.371004635291895</v>
      </c>
      <c r="AB108" s="79">
        <f t="shared" si="9"/>
        <v>17.628995364708103</v>
      </c>
      <c r="AC108" s="79">
        <f t="shared" si="10"/>
        <v>38.371004635291897</v>
      </c>
      <c r="AD108" s="169">
        <f t="shared" si="11"/>
        <v>20.543556710786913</v>
      </c>
    </row>
    <row r="109" spans="1:32" x14ac:dyDescent="0.2">
      <c r="A109" s="7" t="str">
        <f>'Exp_3 (All)'!A109</f>
        <v>Basketball_2_PckErr3</v>
      </c>
      <c r="B109" s="29">
        <f>IF('Exp_3 (All)'!C109="","",'Exp_3 (All)'!C109)</f>
        <v>39</v>
      </c>
      <c r="C109" s="22">
        <f>IF('Exp_3 (All)'!E109="","",'Exp_3 (All)'!E109)</f>
        <v>83</v>
      </c>
      <c r="D109" s="29">
        <f>IF('Exp_3 (All)'!G109="","",'Exp_3 (All)'!G109)</f>
        <v>73</v>
      </c>
      <c r="E109" s="22">
        <f>IF('Exp_3 (All)'!I109="","",'Exp_3 (All)'!I109)</f>
        <v>69</v>
      </c>
      <c r="F109" s="29">
        <f>IF('Exp_3 (All)'!K109="","",'Exp_3 (All)'!K109)</f>
        <v>100</v>
      </c>
      <c r="G109" s="21">
        <f>IF('Exp_3 (All)'!M109="","",'Exp_3 (All)'!M109)</f>
        <v>100</v>
      </c>
      <c r="H109" s="29">
        <f>IF('Exp_3 (All)'!O109="","",'Exp_3 (All)'!O109)</f>
        <v>59</v>
      </c>
      <c r="I109" s="21">
        <f>IF('Exp_3 (All)'!Q109="","",'Exp_3 (All)'!Q109)</f>
        <v>60</v>
      </c>
      <c r="J109" s="29">
        <f>IF('Exp_3 (All)'!S109="","",'Exp_3 (All)'!S109)</f>
        <v>87</v>
      </c>
      <c r="K109" s="21">
        <f>IF('Exp_3 (All)'!U109="","",'Exp_3 (All)'!U109)</f>
        <v>70</v>
      </c>
      <c r="L109" s="29">
        <f>IF('Exp_3 (All)'!W109="","",'Exp_3 (All)'!W109)</f>
        <v>29</v>
      </c>
      <c r="M109" s="21">
        <f>IF('Exp_3 (All)'!Y109="","",'Exp_3 (All)'!Y109)</f>
        <v>60</v>
      </c>
      <c r="N109" s="29">
        <f>IF('Exp_3 (All)'!AA109="","",'Exp_3 (All)'!AA109)</f>
        <v>24</v>
      </c>
      <c r="O109" s="21">
        <f>IF('Exp_3 (All)'!AC109="","",'Exp_3 (All)'!AC109)</f>
        <v>20</v>
      </c>
      <c r="P109" s="29">
        <f>IF('Exp_3 (All)'!AE109="","",'Exp_3 (All)'!AE109)</f>
        <v>72</v>
      </c>
      <c r="Q109" s="21">
        <f>IF('Exp_3 (All)'!AG109="","",'Exp_3 (All)'!AG109)</f>
        <v>37</v>
      </c>
      <c r="R109" s="29">
        <f>IF('Exp_3 (All)'!AI109="","",'Exp_3 (All)'!AI109)</f>
        <v>86</v>
      </c>
      <c r="S109" s="21">
        <f>IF('Exp_3 (All)'!AK109="","",'Exp_3 (All)'!AK109)</f>
        <v>39</v>
      </c>
      <c r="T109" s="29">
        <f>IF('Exp_3 (All)'!AM109="","",'Exp_3 (All)'!AM109)</f>
        <v>89</v>
      </c>
      <c r="U109" s="21">
        <f>IF('Exp_3 (All)'!AO109="","",'Exp_3 (All)'!AO109)</f>
        <v>88</v>
      </c>
      <c r="V109" s="29">
        <f>IF('Exp_3 (All)'!AQ109="","",'Exp_3 (All)'!AQ109)</f>
        <v>40</v>
      </c>
      <c r="W109" s="21">
        <f>IF('Exp_3 (All)'!AS109="","",'Exp_3 (All)'!AS109)</f>
        <v>60</v>
      </c>
      <c r="X109" s="29">
        <f>IF('Exp_3 (All)'!AU109="","",'Exp_3 (All)'!AU109)</f>
        <v>77</v>
      </c>
      <c r="Y109" s="50">
        <f t="shared" si="6"/>
        <v>63.521739130434781</v>
      </c>
      <c r="Z109" s="50">
        <f t="shared" si="7"/>
        <v>24.239092327022988</v>
      </c>
      <c r="AA109" s="79">
        <f t="shared" si="8"/>
        <v>10.481769537377104</v>
      </c>
      <c r="AB109" s="79">
        <f t="shared" si="9"/>
        <v>53.039969593057677</v>
      </c>
      <c r="AC109" s="79">
        <f t="shared" si="10"/>
        <v>74.003508667811886</v>
      </c>
      <c r="AD109" s="169">
        <f t="shared" si="11"/>
        <v>20.543556710786913</v>
      </c>
      <c r="AE109" s="226"/>
      <c r="AF109" s="155"/>
    </row>
    <row r="110" spans="1:32" x14ac:dyDescent="0.2">
      <c r="A110" s="7" t="str">
        <f>'Exp_3 (All)'!A110</f>
        <v>Basketball_3_PckErr1</v>
      </c>
      <c r="B110" s="29">
        <f>IF('Exp_3 (All)'!C110="","",'Exp_3 (All)'!C110)</f>
        <v>31</v>
      </c>
      <c r="C110" s="22">
        <f>IF('Exp_3 (All)'!E110="","",'Exp_3 (All)'!E110)</f>
        <v>24</v>
      </c>
      <c r="D110" s="29">
        <f>IF('Exp_3 (All)'!G110="","",'Exp_3 (All)'!G110)</f>
        <v>8</v>
      </c>
      <c r="E110" s="22">
        <f>IF('Exp_3 (All)'!I110="","",'Exp_3 (All)'!I110)</f>
        <v>39</v>
      </c>
      <c r="F110" s="29">
        <f>IF('Exp_3 (All)'!K110="","",'Exp_3 (All)'!K110)</f>
        <v>85</v>
      </c>
      <c r="G110" s="21">
        <f>IF('Exp_3 (All)'!M110="","",'Exp_3 (All)'!M110)</f>
        <v>100</v>
      </c>
      <c r="H110" s="29">
        <f>IF('Exp_3 (All)'!O110="","",'Exp_3 (All)'!O110)</f>
        <v>18</v>
      </c>
      <c r="I110" s="21">
        <f>IF('Exp_3 (All)'!Q110="","",'Exp_3 (All)'!Q110)</f>
        <v>40</v>
      </c>
      <c r="J110" s="29">
        <f>IF('Exp_3 (All)'!S110="","",'Exp_3 (All)'!S110)</f>
        <v>50</v>
      </c>
      <c r="K110" s="21">
        <f>IF('Exp_3 (All)'!U110="","",'Exp_3 (All)'!U110)</f>
        <v>39</v>
      </c>
      <c r="L110" s="29">
        <f>IF('Exp_3 (All)'!W110="","",'Exp_3 (All)'!W110)</f>
        <v>10</v>
      </c>
      <c r="M110" s="21">
        <f>IF('Exp_3 (All)'!Y110="","",'Exp_3 (All)'!Y110)</f>
        <v>10</v>
      </c>
      <c r="N110" s="29">
        <f>IF('Exp_3 (All)'!AA110="","",'Exp_3 (All)'!AA110)</f>
        <v>26</v>
      </c>
      <c r="O110" s="21">
        <f>IF('Exp_3 (All)'!AC110="","",'Exp_3 (All)'!AC110)</f>
        <v>30</v>
      </c>
      <c r="P110" s="29">
        <f>IF('Exp_3 (All)'!AE110="","",'Exp_3 (All)'!AE110)</f>
        <v>29</v>
      </c>
      <c r="Q110" s="21">
        <f>IF('Exp_3 (All)'!AG110="","",'Exp_3 (All)'!AG110)</f>
        <v>9</v>
      </c>
      <c r="R110" s="29">
        <f>IF('Exp_3 (All)'!AI110="","",'Exp_3 (All)'!AI110)</f>
        <v>8</v>
      </c>
      <c r="S110" s="21">
        <f>IF('Exp_3 (All)'!AK110="","",'Exp_3 (All)'!AK110)</f>
        <v>9</v>
      </c>
      <c r="T110" s="29">
        <f>IF('Exp_3 (All)'!AM110="","",'Exp_3 (All)'!AM110)</f>
        <v>55</v>
      </c>
      <c r="U110" s="21">
        <f>IF('Exp_3 (All)'!AO110="","",'Exp_3 (All)'!AO110)</f>
        <v>79</v>
      </c>
      <c r="V110" s="29">
        <f>IF('Exp_3 (All)'!AQ110="","",'Exp_3 (All)'!AQ110)</f>
        <v>49</v>
      </c>
      <c r="W110" s="21">
        <f>IF('Exp_3 (All)'!AS110="","",'Exp_3 (All)'!AS110)</f>
        <v>20</v>
      </c>
      <c r="X110" s="29">
        <f>IF('Exp_3 (All)'!AU110="","",'Exp_3 (All)'!AU110)</f>
        <v>50</v>
      </c>
      <c r="Y110" s="50">
        <f t="shared" si="6"/>
        <v>35.565217391304351</v>
      </c>
      <c r="Z110" s="50">
        <f t="shared" si="7"/>
        <v>25.769654611853635</v>
      </c>
      <c r="AA110" s="79">
        <f t="shared" si="8"/>
        <v>11.14363430177303</v>
      </c>
      <c r="AB110" s="79">
        <f t="shared" si="9"/>
        <v>24.421583089531321</v>
      </c>
      <c r="AC110" s="79">
        <f t="shared" si="10"/>
        <v>46.708851693077378</v>
      </c>
      <c r="AD110" s="169">
        <f t="shared" si="11"/>
        <v>20.543556710786913</v>
      </c>
      <c r="AE110" s="227"/>
      <c r="AF110" s="228"/>
    </row>
    <row r="111" spans="1:32" x14ac:dyDescent="0.2">
      <c r="A111" s="7" t="str">
        <f>'Exp_3 (All)'!A111</f>
        <v>Basketball_3_PckErr3</v>
      </c>
      <c r="B111" s="29">
        <f>IF('Exp_3 (All)'!C111="","",'Exp_3 (All)'!C111)</f>
        <v>40</v>
      </c>
      <c r="C111" s="22">
        <f>IF('Exp_3 (All)'!E111="","",'Exp_3 (All)'!E111)</f>
        <v>72</v>
      </c>
      <c r="D111" s="29">
        <f>IF('Exp_3 (All)'!G111="","",'Exp_3 (All)'!G111)</f>
        <v>52</v>
      </c>
      <c r="E111" s="22">
        <f>IF('Exp_3 (All)'!I111="","",'Exp_3 (All)'!I111)</f>
        <v>58</v>
      </c>
      <c r="F111" s="29">
        <f>IF('Exp_3 (All)'!K111="","",'Exp_3 (All)'!K111)</f>
        <v>100</v>
      </c>
      <c r="G111" s="21">
        <f>IF('Exp_3 (All)'!M111="","",'Exp_3 (All)'!M111)</f>
        <v>100</v>
      </c>
      <c r="H111" s="29">
        <f>IF('Exp_3 (All)'!O111="","",'Exp_3 (All)'!O111)</f>
        <v>41</v>
      </c>
      <c r="I111" s="21">
        <f>IF('Exp_3 (All)'!Q111="","",'Exp_3 (All)'!Q111)</f>
        <v>52</v>
      </c>
      <c r="J111" s="29">
        <f>IF('Exp_3 (All)'!S111="","",'Exp_3 (All)'!S111)</f>
        <v>87</v>
      </c>
      <c r="K111" s="21">
        <f>IF('Exp_3 (All)'!U111="","",'Exp_3 (All)'!U111)</f>
        <v>60</v>
      </c>
      <c r="L111" s="29">
        <f>IF('Exp_3 (All)'!W111="","",'Exp_3 (All)'!W111)</f>
        <v>39</v>
      </c>
      <c r="M111" s="21">
        <f>IF('Exp_3 (All)'!Y111="","",'Exp_3 (All)'!Y111)</f>
        <v>60</v>
      </c>
      <c r="N111" s="29">
        <f>IF('Exp_3 (All)'!AA111="","",'Exp_3 (All)'!AA111)</f>
        <v>69</v>
      </c>
      <c r="O111" s="21">
        <f>IF('Exp_3 (All)'!AC111="","",'Exp_3 (All)'!AC111)</f>
        <v>30</v>
      </c>
      <c r="P111" s="29">
        <f>IF('Exp_3 (All)'!AE111="","",'Exp_3 (All)'!AE111)</f>
        <v>52</v>
      </c>
      <c r="Q111" s="21">
        <f>IF('Exp_3 (All)'!AG111="","",'Exp_3 (All)'!AG111)</f>
        <v>80</v>
      </c>
      <c r="R111" s="29">
        <f>IF('Exp_3 (All)'!AI111="","",'Exp_3 (All)'!AI111)</f>
        <v>71</v>
      </c>
      <c r="S111" s="21">
        <f>IF('Exp_3 (All)'!AK111="","",'Exp_3 (All)'!AK111)</f>
        <v>60</v>
      </c>
      <c r="T111" s="29">
        <f>IF('Exp_3 (All)'!AM111="","",'Exp_3 (All)'!AM111)</f>
        <v>87</v>
      </c>
      <c r="U111" s="21">
        <f>IF('Exp_3 (All)'!AO111="","",'Exp_3 (All)'!AO111)</f>
        <v>70</v>
      </c>
      <c r="V111" s="29">
        <f>IF('Exp_3 (All)'!AQ111="","",'Exp_3 (All)'!AQ111)</f>
        <v>40</v>
      </c>
      <c r="W111" s="21">
        <f>IF('Exp_3 (All)'!AS111="","",'Exp_3 (All)'!AS111)</f>
        <v>50</v>
      </c>
      <c r="X111" s="29">
        <f>IF('Exp_3 (All)'!AU111="","",'Exp_3 (All)'!AU111)</f>
        <v>72</v>
      </c>
      <c r="Y111" s="50">
        <f t="shared" si="6"/>
        <v>62.695652173913047</v>
      </c>
      <c r="Z111" s="50">
        <f t="shared" si="7"/>
        <v>19.398769367267267</v>
      </c>
      <c r="AA111" s="79">
        <f t="shared" si="8"/>
        <v>8.3886569296053874</v>
      </c>
      <c r="AB111" s="79">
        <f t="shared" si="9"/>
        <v>54.306995244307657</v>
      </c>
      <c r="AC111" s="79">
        <f t="shared" si="10"/>
        <v>71.084309103518436</v>
      </c>
      <c r="AD111" s="169">
        <f t="shared" si="11"/>
        <v>20.543556710786913</v>
      </c>
      <c r="AE111" s="227"/>
      <c r="AF111" s="228"/>
    </row>
    <row r="112" spans="1:32" x14ac:dyDescent="0.2">
      <c r="A112" s="7" t="str">
        <f>'Exp_3 (All)'!A112</f>
        <v>Basketball_8_PckErr1</v>
      </c>
      <c r="B112" s="29">
        <f>IF('Exp_3 (All)'!C112="","",'Exp_3 (All)'!C112)</f>
        <v>0</v>
      </c>
      <c r="C112" s="22">
        <f>IF('Exp_3 (All)'!E112="","",'Exp_3 (All)'!E112)</f>
        <v>80</v>
      </c>
      <c r="D112" s="29">
        <f>IF('Exp_3 (All)'!G112="","",'Exp_3 (All)'!G112)</f>
        <v>60</v>
      </c>
      <c r="E112" s="22">
        <f>IF('Exp_3 (All)'!I112="","",'Exp_3 (All)'!I112)</f>
        <v>40</v>
      </c>
      <c r="F112" s="29">
        <f>IF('Exp_3 (All)'!K112="","",'Exp_3 (All)'!K112)</f>
        <v>80</v>
      </c>
      <c r="G112" s="21">
        <f>IF('Exp_3 (All)'!M112="","",'Exp_3 (All)'!M112)</f>
        <v>79</v>
      </c>
      <c r="H112" s="29">
        <f>IF('Exp_3 (All)'!O112="","",'Exp_3 (All)'!O112)</f>
        <v>38</v>
      </c>
      <c r="I112" s="21">
        <f>IF('Exp_3 (All)'!Q112="","",'Exp_3 (All)'!Q112)</f>
        <v>5</v>
      </c>
      <c r="J112" s="29">
        <f>IF('Exp_3 (All)'!S112="","",'Exp_3 (All)'!S112)</f>
        <v>88</v>
      </c>
      <c r="K112" s="21">
        <f>IF('Exp_3 (All)'!U112="","",'Exp_3 (All)'!U112)</f>
        <v>30</v>
      </c>
      <c r="L112" s="29">
        <f>IF('Exp_3 (All)'!W112="","",'Exp_3 (All)'!W112)</f>
        <v>39</v>
      </c>
      <c r="M112" s="21">
        <f>IF('Exp_3 (All)'!Y112="","",'Exp_3 (All)'!Y112)</f>
        <v>20</v>
      </c>
      <c r="N112" s="29">
        <f>IF('Exp_3 (All)'!AA112="","",'Exp_3 (All)'!AA112)</f>
        <v>51</v>
      </c>
      <c r="O112" s="21">
        <f>IF('Exp_3 (All)'!AC112="","",'Exp_3 (All)'!AC112)</f>
        <v>9</v>
      </c>
      <c r="P112" s="29">
        <f>IF('Exp_3 (All)'!AE112="","",'Exp_3 (All)'!AE112)</f>
        <v>50</v>
      </c>
      <c r="Q112" s="21">
        <f>IF('Exp_3 (All)'!AG112="","",'Exp_3 (All)'!AG112)</f>
        <v>50</v>
      </c>
      <c r="R112" s="29">
        <f>IF('Exp_3 (All)'!AI112="","",'Exp_3 (All)'!AI112)</f>
        <v>40</v>
      </c>
      <c r="S112" s="21">
        <f>IF('Exp_3 (All)'!AK112="","",'Exp_3 (All)'!AK112)</f>
        <v>30</v>
      </c>
      <c r="T112" s="29">
        <f>IF('Exp_3 (All)'!AM112="","",'Exp_3 (All)'!AM112)</f>
        <v>60</v>
      </c>
      <c r="U112" s="21">
        <f>IF('Exp_3 (All)'!AO112="","",'Exp_3 (All)'!AO112)</f>
        <v>81</v>
      </c>
      <c r="V112" s="29">
        <f>IF('Exp_3 (All)'!AQ112="","",'Exp_3 (All)'!AQ112)</f>
        <v>40</v>
      </c>
      <c r="W112" s="21">
        <f>IF('Exp_3 (All)'!AS112="","",'Exp_3 (All)'!AS112)</f>
        <v>59</v>
      </c>
      <c r="X112" s="29">
        <f>IF('Exp_3 (All)'!AU112="","",'Exp_3 (All)'!AU112)</f>
        <v>59</v>
      </c>
      <c r="Y112" s="50">
        <f t="shared" si="6"/>
        <v>47.304347826086953</v>
      </c>
      <c r="Z112" s="50">
        <f t="shared" si="7"/>
        <v>24.966222240547864</v>
      </c>
      <c r="AA112" s="79">
        <f t="shared" si="8"/>
        <v>10.796204091050706</v>
      </c>
      <c r="AB112" s="79">
        <f t="shared" si="9"/>
        <v>36.508143735036249</v>
      </c>
      <c r="AC112" s="79">
        <f t="shared" si="10"/>
        <v>58.100551917137658</v>
      </c>
      <c r="AD112" s="169">
        <f t="shared" si="11"/>
        <v>20.543556710786913</v>
      </c>
      <c r="AE112" s="226"/>
      <c r="AF112" s="155"/>
    </row>
    <row r="113" spans="1:32" x14ac:dyDescent="0.2">
      <c r="A113" s="7" t="str">
        <f>'Exp_3 (All)'!A113</f>
        <v>Basketball_8_PckErr3</v>
      </c>
      <c r="B113" s="29">
        <f>IF('Exp_3 (All)'!C113="","",'Exp_3 (All)'!C113)</f>
        <v>19</v>
      </c>
      <c r="C113" s="22">
        <f>IF('Exp_3 (All)'!E113="","",'Exp_3 (All)'!E113)</f>
        <v>82</v>
      </c>
      <c r="D113" s="29">
        <f>IF('Exp_3 (All)'!G113="","",'Exp_3 (All)'!G113)</f>
        <v>61</v>
      </c>
      <c r="E113" s="22">
        <f>IF('Exp_3 (All)'!I113="","",'Exp_3 (All)'!I113)</f>
        <v>71</v>
      </c>
      <c r="F113" s="29">
        <f>IF('Exp_3 (All)'!K113="","",'Exp_3 (All)'!K113)</f>
        <v>89</v>
      </c>
      <c r="G113" s="21">
        <f>IF('Exp_3 (All)'!M113="","",'Exp_3 (All)'!M113)</f>
        <v>100</v>
      </c>
      <c r="H113" s="29">
        <f>IF('Exp_3 (All)'!O113="","",'Exp_3 (All)'!O113)</f>
        <v>49</v>
      </c>
      <c r="I113" s="21">
        <f>IF('Exp_3 (All)'!Q113="","",'Exp_3 (All)'!Q113)</f>
        <v>59</v>
      </c>
      <c r="J113" s="29">
        <f>IF('Exp_3 (All)'!S113="","",'Exp_3 (All)'!S113)</f>
        <v>76</v>
      </c>
      <c r="K113" s="21">
        <f>IF('Exp_3 (All)'!U113="","",'Exp_3 (All)'!U113)</f>
        <v>70</v>
      </c>
      <c r="L113" s="29">
        <f>IF('Exp_3 (All)'!W113="","",'Exp_3 (All)'!W113)</f>
        <v>59</v>
      </c>
      <c r="M113" s="21">
        <f>IF('Exp_3 (All)'!Y113="","",'Exp_3 (All)'!Y113)</f>
        <v>50</v>
      </c>
      <c r="N113" s="29">
        <f>IF('Exp_3 (All)'!AA113="","",'Exp_3 (All)'!AA113)</f>
        <v>66</v>
      </c>
      <c r="O113" s="21">
        <f>IF('Exp_3 (All)'!AC113="","",'Exp_3 (All)'!AC113)</f>
        <v>20</v>
      </c>
      <c r="P113" s="29">
        <f>IF('Exp_3 (All)'!AE113="","",'Exp_3 (All)'!AE113)</f>
        <v>53</v>
      </c>
      <c r="Q113" s="21">
        <f>IF('Exp_3 (All)'!AG113="","",'Exp_3 (All)'!AG113)</f>
        <v>70</v>
      </c>
      <c r="R113" s="29">
        <f>IF('Exp_3 (All)'!AI113="","",'Exp_3 (All)'!AI113)</f>
        <v>60</v>
      </c>
      <c r="S113" s="21">
        <f>IF('Exp_3 (All)'!AK113="","",'Exp_3 (All)'!AK113)</f>
        <v>49</v>
      </c>
      <c r="T113" s="29">
        <f>IF('Exp_3 (All)'!AM113="","",'Exp_3 (All)'!AM113)</f>
        <v>89</v>
      </c>
      <c r="U113" s="21">
        <f>IF('Exp_3 (All)'!AO113="","",'Exp_3 (All)'!AO113)</f>
        <v>90</v>
      </c>
      <c r="V113" s="29">
        <f>IF('Exp_3 (All)'!AQ113="","",'Exp_3 (All)'!AQ113)</f>
        <v>59</v>
      </c>
      <c r="W113" s="21">
        <f>IF('Exp_3 (All)'!AS113="","",'Exp_3 (All)'!AS113)</f>
        <v>60</v>
      </c>
      <c r="X113" s="29">
        <f>IF('Exp_3 (All)'!AU113="","",'Exp_3 (All)'!AU113)</f>
        <v>83</v>
      </c>
      <c r="Y113" s="50">
        <f t="shared" si="6"/>
        <v>64.521739130434781</v>
      </c>
      <c r="Z113" s="50">
        <f t="shared" si="7"/>
        <v>20.241428186265981</v>
      </c>
      <c r="AA113" s="79">
        <f t="shared" si="8"/>
        <v>8.7530499283290197</v>
      </c>
      <c r="AB113" s="79">
        <f t="shared" si="9"/>
        <v>55.768689202105762</v>
      </c>
      <c r="AC113" s="79">
        <f t="shared" si="10"/>
        <v>73.274789058763801</v>
      </c>
      <c r="AD113" s="169">
        <f t="shared" si="11"/>
        <v>20.543556710786913</v>
      </c>
      <c r="AE113" s="226"/>
      <c r="AF113" s="155"/>
    </row>
    <row r="114" spans="1:32" x14ac:dyDescent="0.2">
      <c r="A114" s="7" t="str">
        <f>'Exp_3 (All)'!A114</f>
        <v>Basketball_10_PckErr1</v>
      </c>
      <c r="B114" s="29">
        <f>IF('Exp_3 (All)'!C114="","",'Exp_3 (All)'!C114)</f>
        <v>40</v>
      </c>
      <c r="C114" s="22">
        <f>IF('Exp_3 (All)'!E114="","",'Exp_3 (All)'!E114)</f>
        <v>42</v>
      </c>
      <c r="D114" s="29">
        <f>IF('Exp_3 (All)'!G114="","",'Exp_3 (All)'!G114)</f>
        <v>58</v>
      </c>
      <c r="E114" s="22">
        <f>IF('Exp_3 (All)'!I114="","",'Exp_3 (All)'!I114)</f>
        <v>50</v>
      </c>
      <c r="F114" s="29">
        <f>IF('Exp_3 (All)'!K114="","",'Exp_3 (All)'!K114)</f>
        <v>90</v>
      </c>
      <c r="G114" s="21">
        <f>IF('Exp_3 (All)'!M114="","",'Exp_3 (All)'!M114)</f>
        <v>29</v>
      </c>
      <c r="H114" s="29">
        <f>IF('Exp_3 (All)'!O114="","",'Exp_3 (All)'!O114)</f>
        <v>19</v>
      </c>
      <c r="I114" s="21">
        <f>IF('Exp_3 (All)'!Q114="","",'Exp_3 (All)'!Q114)</f>
        <v>67</v>
      </c>
      <c r="J114" s="29">
        <f>IF('Exp_3 (All)'!S114="","",'Exp_3 (All)'!S114)</f>
        <v>87</v>
      </c>
      <c r="K114" s="21">
        <f>IF('Exp_3 (All)'!U114="","",'Exp_3 (All)'!U114)</f>
        <v>39</v>
      </c>
      <c r="L114" s="29">
        <f>IF('Exp_3 (All)'!W114="","",'Exp_3 (All)'!W114)</f>
        <v>31</v>
      </c>
      <c r="M114" s="21">
        <f>IF('Exp_3 (All)'!Y114="","",'Exp_3 (All)'!Y114)</f>
        <v>30</v>
      </c>
      <c r="N114" s="29">
        <f>IF('Exp_3 (All)'!AA114="","",'Exp_3 (All)'!AA114)</f>
        <v>52</v>
      </c>
      <c r="O114" s="21">
        <f>IF('Exp_3 (All)'!AC114="","",'Exp_3 (All)'!AC114)</f>
        <v>29</v>
      </c>
      <c r="P114" s="29">
        <f>IF('Exp_3 (All)'!AE114="","",'Exp_3 (All)'!AE114)</f>
        <v>25</v>
      </c>
      <c r="Q114" s="21">
        <f>IF('Exp_3 (All)'!AG114="","",'Exp_3 (All)'!AG114)</f>
        <v>64</v>
      </c>
      <c r="R114" s="29">
        <f>IF('Exp_3 (All)'!AI114="","",'Exp_3 (All)'!AI114)</f>
        <v>51</v>
      </c>
      <c r="S114" s="21">
        <f>IF('Exp_3 (All)'!AK114="","",'Exp_3 (All)'!AK114)</f>
        <v>60</v>
      </c>
      <c r="T114" s="29">
        <f>IF('Exp_3 (All)'!AM114="","",'Exp_3 (All)'!AM114)</f>
        <v>82</v>
      </c>
      <c r="U114" s="21">
        <f>IF('Exp_3 (All)'!AO114="","",'Exp_3 (All)'!AO114)</f>
        <v>87</v>
      </c>
      <c r="V114" s="29">
        <f>IF('Exp_3 (All)'!AQ114="","",'Exp_3 (All)'!AQ114)</f>
        <v>69</v>
      </c>
      <c r="W114" s="21">
        <f>IF('Exp_3 (All)'!AS114="","",'Exp_3 (All)'!AS114)</f>
        <v>50</v>
      </c>
      <c r="X114" s="29">
        <f>IF('Exp_3 (All)'!AU114="","",'Exp_3 (All)'!AU114)</f>
        <v>68</v>
      </c>
      <c r="Y114" s="50">
        <f t="shared" si="6"/>
        <v>53</v>
      </c>
      <c r="Z114" s="50">
        <f t="shared" si="7"/>
        <v>21.328597959291439</v>
      </c>
      <c r="AA114" s="79">
        <f t="shared" si="8"/>
        <v>9.2231773924730138</v>
      </c>
      <c r="AB114" s="79">
        <f t="shared" si="9"/>
        <v>43.776822607526988</v>
      </c>
      <c r="AC114" s="79">
        <f t="shared" si="10"/>
        <v>62.223177392473012</v>
      </c>
      <c r="AD114" s="169">
        <f t="shared" si="11"/>
        <v>20.543556710786902</v>
      </c>
      <c r="AE114" s="226"/>
      <c r="AF114" s="155"/>
    </row>
    <row r="115" spans="1:32" x14ac:dyDescent="0.2">
      <c r="A115" s="7" t="str">
        <f>'Exp_3 (All)'!A115</f>
        <v>Basketball_10_PckErr3</v>
      </c>
      <c r="B115" s="29">
        <f>IF('Exp_3 (All)'!C115="","",'Exp_3 (All)'!C115)</f>
        <v>18</v>
      </c>
      <c r="C115" s="22">
        <f>IF('Exp_3 (All)'!E115="","",'Exp_3 (All)'!E115)</f>
        <v>92</v>
      </c>
      <c r="D115" s="29">
        <f>IF('Exp_3 (All)'!G115="","",'Exp_3 (All)'!G115)</f>
        <v>60</v>
      </c>
      <c r="E115" s="22">
        <f>IF('Exp_3 (All)'!I115="","",'Exp_3 (All)'!I115)</f>
        <v>69</v>
      </c>
      <c r="F115" s="29">
        <f>IF('Exp_3 (All)'!K115="","",'Exp_3 (All)'!K115)</f>
        <v>95</v>
      </c>
      <c r="G115" s="21">
        <f>IF('Exp_3 (All)'!M115="","",'Exp_3 (All)'!M115)</f>
        <v>89</v>
      </c>
      <c r="H115" s="29">
        <f>IF('Exp_3 (All)'!O115="","",'Exp_3 (All)'!O115)</f>
        <v>41</v>
      </c>
      <c r="I115" s="21">
        <f>IF('Exp_3 (All)'!Q115="","",'Exp_3 (All)'!Q115)</f>
        <v>67</v>
      </c>
      <c r="J115" s="29">
        <f>IF('Exp_3 (All)'!S115="","",'Exp_3 (All)'!S115)</f>
        <v>88</v>
      </c>
      <c r="K115" s="21">
        <f>IF('Exp_3 (All)'!U115="","",'Exp_3 (All)'!U115)</f>
        <v>60</v>
      </c>
      <c r="L115" s="29">
        <f>IF('Exp_3 (All)'!W115="","",'Exp_3 (All)'!W115)</f>
        <v>61</v>
      </c>
      <c r="M115" s="21">
        <f>IF('Exp_3 (All)'!Y115="","",'Exp_3 (All)'!Y115)</f>
        <v>79</v>
      </c>
      <c r="N115" s="29">
        <f>IF('Exp_3 (All)'!AA115="","",'Exp_3 (All)'!AA115)</f>
        <v>61</v>
      </c>
      <c r="O115" s="21">
        <f>IF('Exp_3 (All)'!AC115="","",'Exp_3 (All)'!AC115)</f>
        <v>29</v>
      </c>
      <c r="P115" s="29">
        <f>IF('Exp_3 (All)'!AE115="","",'Exp_3 (All)'!AE115)</f>
        <v>67</v>
      </c>
      <c r="Q115" s="21">
        <f>IF('Exp_3 (All)'!AG115="","",'Exp_3 (All)'!AG115)</f>
        <v>32</v>
      </c>
      <c r="R115" s="29">
        <f>IF('Exp_3 (All)'!AI115="","",'Exp_3 (All)'!AI115)</f>
        <v>79</v>
      </c>
      <c r="S115" s="21">
        <f>IF('Exp_3 (All)'!AK115="","",'Exp_3 (All)'!AK115)</f>
        <v>59</v>
      </c>
      <c r="T115" s="29">
        <f>IF('Exp_3 (All)'!AM115="","",'Exp_3 (All)'!AM115)</f>
        <v>84</v>
      </c>
      <c r="U115" s="21">
        <f>IF('Exp_3 (All)'!AO115="","",'Exp_3 (All)'!AO115)</f>
        <v>88</v>
      </c>
      <c r="V115" s="29">
        <f>IF('Exp_3 (All)'!AQ115="","",'Exp_3 (All)'!AQ115)</f>
        <v>100</v>
      </c>
      <c r="W115" s="21">
        <f>IF('Exp_3 (All)'!AS115="","",'Exp_3 (All)'!AS115)</f>
        <v>70</v>
      </c>
      <c r="X115" s="29">
        <f>IF('Exp_3 (All)'!AU115="","",'Exp_3 (All)'!AU115)</f>
        <v>84</v>
      </c>
      <c r="Y115" s="50">
        <f t="shared" si="6"/>
        <v>68.347826086956516</v>
      </c>
      <c r="Z115" s="50">
        <f t="shared" si="7"/>
        <v>22.034288765987547</v>
      </c>
      <c r="AA115" s="79">
        <f t="shared" si="8"/>
        <v>9.5283409811354431</v>
      </c>
      <c r="AB115" s="79">
        <f t="shared" si="9"/>
        <v>58.819485105821073</v>
      </c>
      <c r="AC115" s="79">
        <f t="shared" si="10"/>
        <v>77.876167068091959</v>
      </c>
      <c r="AD115" s="169">
        <f t="shared" si="11"/>
        <v>20.543556710786913</v>
      </c>
    </row>
    <row r="116" spans="1:32" x14ac:dyDescent="0.2">
      <c r="A116" s="7" t="str">
        <f>'Exp_3 (All)'!A116</f>
        <v>Basketball_11_PckErr1</v>
      </c>
      <c r="B116" s="29">
        <f>IF('Exp_3 (All)'!C116="","",'Exp_3 (All)'!C116)</f>
        <v>30</v>
      </c>
      <c r="C116" s="22">
        <f>IF('Exp_3 (All)'!E116="","",'Exp_3 (All)'!E116)</f>
        <v>70</v>
      </c>
      <c r="D116" s="29">
        <f>IF('Exp_3 (All)'!G116="","",'Exp_3 (All)'!G116)</f>
        <v>75</v>
      </c>
      <c r="E116" s="22">
        <f>IF('Exp_3 (All)'!I116="","",'Exp_3 (All)'!I116)</f>
        <v>76</v>
      </c>
      <c r="F116" s="29">
        <f>IF('Exp_3 (All)'!K116="","",'Exp_3 (All)'!K116)</f>
        <v>100</v>
      </c>
      <c r="G116" s="21">
        <f>IF('Exp_3 (All)'!M116="","",'Exp_3 (All)'!M116)</f>
        <v>100</v>
      </c>
      <c r="H116" s="29">
        <f>IF('Exp_3 (All)'!O116="","",'Exp_3 (All)'!O116)</f>
        <v>31</v>
      </c>
      <c r="I116" s="21">
        <f>IF('Exp_3 (All)'!Q116="","",'Exp_3 (All)'!Q116)</f>
        <v>58</v>
      </c>
      <c r="J116" s="29">
        <f>IF('Exp_3 (All)'!S116="","",'Exp_3 (All)'!S116)</f>
        <v>100</v>
      </c>
      <c r="K116" s="21">
        <f>IF('Exp_3 (All)'!U116="","",'Exp_3 (All)'!U116)</f>
        <v>58</v>
      </c>
      <c r="L116" s="29">
        <f>IF('Exp_3 (All)'!W116="","",'Exp_3 (All)'!W116)</f>
        <v>63</v>
      </c>
      <c r="M116" s="21">
        <f>IF('Exp_3 (All)'!Y116="","",'Exp_3 (All)'!Y116)</f>
        <v>80</v>
      </c>
      <c r="N116" s="29">
        <f>IF('Exp_3 (All)'!AA116="","",'Exp_3 (All)'!AA116)</f>
        <v>70</v>
      </c>
      <c r="O116" s="21">
        <f>IF('Exp_3 (All)'!AC116="","",'Exp_3 (All)'!AC116)</f>
        <v>20</v>
      </c>
      <c r="P116" s="29">
        <f>IF('Exp_3 (All)'!AE116="","",'Exp_3 (All)'!AE116)</f>
        <v>50</v>
      </c>
      <c r="Q116" s="21">
        <f>IF('Exp_3 (All)'!AG116="","",'Exp_3 (All)'!AG116)</f>
        <v>69</v>
      </c>
      <c r="R116" s="29">
        <f>IF('Exp_3 (All)'!AI116="","",'Exp_3 (All)'!AI116)</f>
        <v>78</v>
      </c>
      <c r="S116" s="21">
        <f>IF('Exp_3 (All)'!AK116="","",'Exp_3 (All)'!AK116)</f>
        <v>29</v>
      </c>
      <c r="T116" s="29">
        <f>IF('Exp_3 (All)'!AM116="","",'Exp_3 (All)'!AM116)</f>
        <v>94</v>
      </c>
      <c r="U116" s="21">
        <f>IF('Exp_3 (All)'!AO116="","",'Exp_3 (All)'!AO116)</f>
        <v>93</v>
      </c>
      <c r="V116" s="29">
        <f>IF('Exp_3 (All)'!AQ116="","",'Exp_3 (All)'!AQ116)</f>
        <v>60</v>
      </c>
      <c r="W116" s="21">
        <f>IF('Exp_3 (All)'!AS116="","",'Exp_3 (All)'!AS116)</f>
        <v>69</v>
      </c>
      <c r="X116" s="29">
        <f>IF('Exp_3 (All)'!AU116="","",'Exp_3 (All)'!AU116)</f>
        <v>75</v>
      </c>
      <c r="Y116" s="50">
        <f t="shared" si="6"/>
        <v>67.304347826086953</v>
      </c>
      <c r="Z116" s="50">
        <f t="shared" si="7"/>
        <v>23.383045105780649</v>
      </c>
      <c r="AA116" s="79">
        <f t="shared" si="8"/>
        <v>10.111586959369809</v>
      </c>
      <c r="AB116" s="79">
        <f t="shared" si="9"/>
        <v>57.192760866717144</v>
      </c>
      <c r="AC116" s="79">
        <f t="shared" si="10"/>
        <v>77.415934785456756</v>
      </c>
      <c r="AD116" s="169">
        <f t="shared" si="11"/>
        <v>20.543556710786902</v>
      </c>
    </row>
    <row r="117" spans="1:32" x14ac:dyDescent="0.2">
      <c r="A117" s="7" t="str">
        <f>'Exp_3 (All)'!A117</f>
        <v>Basketball_11_PckErr3</v>
      </c>
      <c r="B117" s="29">
        <f>IF('Exp_3 (All)'!C117="","",'Exp_3 (All)'!C117)</f>
        <v>49</v>
      </c>
      <c r="C117" s="22">
        <f>IF('Exp_3 (All)'!E117="","",'Exp_3 (All)'!E117)</f>
        <v>93</v>
      </c>
      <c r="D117" s="29">
        <f>IF('Exp_3 (All)'!G117="","",'Exp_3 (All)'!G117)</f>
        <v>83</v>
      </c>
      <c r="E117" s="22">
        <f>IF('Exp_3 (All)'!I117="","",'Exp_3 (All)'!I117)</f>
        <v>100</v>
      </c>
      <c r="F117" s="29">
        <f>IF('Exp_3 (All)'!K117="","",'Exp_3 (All)'!K117)</f>
        <v>100</v>
      </c>
      <c r="G117" s="21">
        <f>IF('Exp_3 (All)'!M117="","",'Exp_3 (All)'!M117)</f>
        <v>100</v>
      </c>
      <c r="H117" s="29">
        <f>IF('Exp_3 (All)'!O117="","",'Exp_3 (All)'!O117)</f>
        <v>49</v>
      </c>
      <c r="I117" s="21">
        <f>IF('Exp_3 (All)'!Q117="","",'Exp_3 (All)'!Q117)</f>
        <v>78</v>
      </c>
      <c r="J117" s="29">
        <f>IF('Exp_3 (All)'!S117="","",'Exp_3 (All)'!S117)</f>
        <v>100</v>
      </c>
      <c r="K117" s="21">
        <f>IF('Exp_3 (All)'!U117="","",'Exp_3 (All)'!U117)</f>
        <v>90</v>
      </c>
      <c r="L117" s="29">
        <f>IF('Exp_3 (All)'!W117="","",'Exp_3 (All)'!W117)</f>
        <v>79</v>
      </c>
      <c r="M117" s="21">
        <f>IF('Exp_3 (All)'!Y117="","",'Exp_3 (All)'!Y117)</f>
        <v>80</v>
      </c>
      <c r="N117" s="29">
        <f>IF('Exp_3 (All)'!AA117="","",'Exp_3 (All)'!AA117)</f>
        <v>70</v>
      </c>
      <c r="O117" s="21">
        <f>IF('Exp_3 (All)'!AC117="","",'Exp_3 (All)'!AC117)</f>
        <v>60</v>
      </c>
      <c r="P117" s="29">
        <f>IF('Exp_3 (All)'!AE117="","",'Exp_3 (All)'!AE117)</f>
        <v>54</v>
      </c>
      <c r="Q117" s="21">
        <f>IF('Exp_3 (All)'!AG117="","",'Exp_3 (All)'!AG117)</f>
        <v>76</v>
      </c>
      <c r="R117" s="29">
        <f>IF('Exp_3 (All)'!AI117="","",'Exp_3 (All)'!AI117)</f>
        <v>68</v>
      </c>
      <c r="S117" s="21">
        <f>IF('Exp_3 (All)'!AK117="","",'Exp_3 (All)'!AK117)</f>
        <v>69</v>
      </c>
      <c r="T117" s="29">
        <f>IF('Exp_3 (All)'!AM117="","",'Exp_3 (All)'!AM117)</f>
        <v>95</v>
      </c>
      <c r="U117" s="21">
        <f>IF('Exp_3 (All)'!AO117="","",'Exp_3 (All)'!AO117)</f>
        <v>97</v>
      </c>
      <c r="V117" s="29">
        <f>IF('Exp_3 (All)'!AQ117="","",'Exp_3 (All)'!AQ117)</f>
        <v>80</v>
      </c>
      <c r="W117" s="21">
        <f>IF('Exp_3 (All)'!AS117="","",'Exp_3 (All)'!AS117)</f>
        <v>89</v>
      </c>
      <c r="X117" s="29">
        <f>IF('Exp_3 (All)'!AU117="","",'Exp_3 (All)'!AU117)</f>
        <v>87</v>
      </c>
      <c r="Y117" s="50">
        <f t="shared" si="6"/>
        <v>80.260869565217391</v>
      </c>
      <c r="Z117" s="50">
        <f t="shared" si="7"/>
        <v>16.382411275800841</v>
      </c>
      <c r="AA117" s="79">
        <f t="shared" si="8"/>
        <v>7.0842858776536719</v>
      </c>
      <c r="AB117" s="79">
        <f t="shared" si="9"/>
        <v>73.176583687563721</v>
      </c>
      <c r="AC117" s="79">
        <f t="shared" si="10"/>
        <v>87.345155442871061</v>
      </c>
      <c r="AD117" s="169">
        <f t="shared" si="11"/>
        <v>20.543556710786913</v>
      </c>
    </row>
    <row r="118" spans="1:32" x14ac:dyDescent="0.2">
      <c r="A118" s="7" t="str">
        <f>'Exp_3 (All)'!A118</f>
        <v>Basketball_12_PckErr1</v>
      </c>
      <c r="B118" s="29">
        <f>IF('Exp_3 (All)'!C118="","",'Exp_3 (All)'!C118)</f>
        <v>19</v>
      </c>
      <c r="C118" s="22">
        <f>IF('Exp_3 (All)'!E118="","",'Exp_3 (All)'!E118)</f>
        <v>83</v>
      </c>
      <c r="D118" s="29">
        <f>IF('Exp_3 (All)'!G118="","",'Exp_3 (All)'!G118)</f>
        <v>58</v>
      </c>
      <c r="E118" s="22">
        <f>IF('Exp_3 (All)'!I118="","",'Exp_3 (All)'!I118)</f>
        <v>66</v>
      </c>
      <c r="F118" s="29">
        <f>IF('Exp_3 (All)'!K118="","",'Exp_3 (All)'!K118)</f>
        <v>59</v>
      </c>
      <c r="G118" s="21">
        <f>IF('Exp_3 (All)'!M118="","",'Exp_3 (All)'!M118)</f>
        <v>69</v>
      </c>
      <c r="H118" s="29">
        <f>IF('Exp_3 (All)'!O118="","",'Exp_3 (All)'!O118)</f>
        <v>39</v>
      </c>
      <c r="I118" s="21">
        <f>IF('Exp_3 (All)'!Q118="","",'Exp_3 (All)'!Q118)</f>
        <v>59</v>
      </c>
      <c r="J118" s="29">
        <f>IF('Exp_3 (All)'!S118="","",'Exp_3 (All)'!S118)</f>
        <v>91</v>
      </c>
      <c r="K118" s="21">
        <f>IF('Exp_3 (All)'!U118="","",'Exp_3 (All)'!U118)</f>
        <v>49</v>
      </c>
      <c r="L118" s="29">
        <f>IF('Exp_3 (All)'!W118="","",'Exp_3 (All)'!W118)</f>
        <v>28</v>
      </c>
      <c r="M118" s="21">
        <f>IF('Exp_3 (All)'!Y118="","",'Exp_3 (All)'!Y118)</f>
        <v>39</v>
      </c>
      <c r="N118" s="29">
        <f>IF('Exp_3 (All)'!AA118="","",'Exp_3 (All)'!AA118)</f>
        <v>34</v>
      </c>
      <c r="O118" s="21">
        <f>IF('Exp_3 (All)'!AC118="","",'Exp_3 (All)'!AC118)</f>
        <v>20</v>
      </c>
      <c r="P118" s="29">
        <f>IF('Exp_3 (All)'!AE118="","",'Exp_3 (All)'!AE118)</f>
        <v>75</v>
      </c>
      <c r="Q118" s="21">
        <f>IF('Exp_3 (All)'!AG118="","",'Exp_3 (All)'!AG118)</f>
        <v>70</v>
      </c>
      <c r="R118" s="29">
        <f>IF('Exp_3 (All)'!AI118="","",'Exp_3 (All)'!AI118)</f>
        <v>69</v>
      </c>
      <c r="S118" s="21">
        <f>IF('Exp_3 (All)'!AK118="","",'Exp_3 (All)'!AK118)</f>
        <v>60</v>
      </c>
      <c r="T118" s="29">
        <f>IF('Exp_3 (All)'!AM118="","",'Exp_3 (All)'!AM118)</f>
        <v>79</v>
      </c>
      <c r="U118" s="21">
        <f>IF('Exp_3 (All)'!AO118="","",'Exp_3 (All)'!AO118)</f>
        <v>70</v>
      </c>
      <c r="V118" s="29">
        <f>IF('Exp_3 (All)'!AQ118="","",'Exp_3 (All)'!AQ118)</f>
        <v>59</v>
      </c>
      <c r="W118" s="21">
        <f>IF('Exp_3 (All)'!AS118="","",'Exp_3 (All)'!AS118)</f>
        <v>50</v>
      </c>
      <c r="X118" s="29">
        <f>IF('Exp_3 (All)'!AU118="","",'Exp_3 (All)'!AU118)</f>
        <v>68</v>
      </c>
      <c r="Y118" s="50">
        <f t="shared" si="6"/>
        <v>57.086956521739133</v>
      </c>
      <c r="Z118" s="50">
        <f t="shared" si="7"/>
        <v>19.579472189650485</v>
      </c>
      <c r="AA118" s="79">
        <f t="shared" si="8"/>
        <v>8.466798689759619</v>
      </c>
      <c r="AB118" s="79">
        <f t="shared" si="9"/>
        <v>48.620157831979512</v>
      </c>
      <c r="AC118" s="79">
        <f t="shared" si="10"/>
        <v>65.553755211498753</v>
      </c>
      <c r="AD118" s="169">
        <f t="shared" si="11"/>
        <v>20.543556710786913</v>
      </c>
    </row>
    <row r="119" spans="1:32" x14ac:dyDescent="0.2">
      <c r="A119" s="7" t="str">
        <f>'Exp_3 (All)'!A119</f>
        <v>Basketball_12_PckErr3</v>
      </c>
      <c r="B119" s="29">
        <f>IF('Exp_3 (All)'!C119="","",'Exp_3 (All)'!C119)</f>
        <v>49</v>
      </c>
      <c r="C119" s="22">
        <f>IF('Exp_3 (All)'!E119="","",'Exp_3 (All)'!E119)</f>
        <v>89</v>
      </c>
      <c r="D119" s="29">
        <f>IF('Exp_3 (All)'!G119="","",'Exp_3 (All)'!G119)</f>
        <v>60</v>
      </c>
      <c r="E119" s="22">
        <f>IF('Exp_3 (All)'!I119="","",'Exp_3 (All)'!I119)</f>
        <v>76</v>
      </c>
      <c r="F119" s="29">
        <f>IF('Exp_3 (All)'!K119="","",'Exp_3 (All)'!K119)</f>
        <v>90</v>
      </c>
      <c r="G119" s="21">
        <f>IF('Exp_3 (All)'!M119="","",'Exp_3 (All)'!M119)</f>
        <v>80</v>
      </c>
      <c r="H119" s="29">
        <f>IF('Exp_3 (All)'!O119="","",'Exp_3 (All)'!O119)</f>
        <v>70</v>
      </c>
      <c r="I119" s="21">
        <f>IF('Exp_3 (All)'!Q119="","",'Exp_3 (All)'!Q119)</f>
        <v>55</v>
      </c>
      <c r="J119" s="29">
        <f>IF('Exp_3 (All)'!S119="","",'Exp_3 (All)'!S119)</f>
        <v>86</v>
      </c>
      <c r="K119" s="21">
        <f>IF('Exp_3 (All)'!U119="","",'Exp_3 (All)'!U119)</f>
        <v>80</v>
      </c>
      <c r="L119" s="29">
        <f>IF('Exp_3 (All)'!W119="","",'Exp_3 (All)'!W119)</f>
        <v>68</v>
      </c>
      <c r="M119" s="21">
        <f>IF('Exp_3 (All)'!Y119="","",'Exp_3 (All)'!Y119)</f>
        <v>89</v>
      </c>
      <c r="N119" s="29">
        <f>IF('Exp_3 (All)'!AA119="","",'Exp_3 (All)'!AA119)</f>
        <v>64</v>
      </c>
      <c r="O119" s="21">
        <f>IF('Exp_3 (All)'!AC119="","",'Exp_3 (All)'!AC119)</f>
        <v>21</v>
      </c>
      <c r="P119" s="29">
        <f>IF('Exp_3 (All)'!AE119="","",'Exp_3 (All)'!AE119)</f>
        <v>73</v>
      </c>
      <c r="Q119" s="21">
        <f>IF('Exp_3 (All)'!AG119="","",'Exp_3 (All)'!AG119)</f>
        <v>81</v>
      </c>
      <c r="R119" s="29">
        <f>IF('Exp_3 (All)'!AI119="","",'Exp_3 (All)'!AI119)</f>
        <v>87</v>
      </c>
      <c r="S119" s="21">
        <f>IF('Exp_3 (All)'!AK119="","",'Exp_3 (All)'!AK119)</f>
        <v>49</v>
      </c>
      <c r="T119" s="29">
        <f>IF('Exp_3 (All)'!AM119="","",'Exp_3 (All)'!AM119)</f>
        <v>80</v>
      </c>
      <c r="U119" s="21">
        <f>IF('Exp_3 (All)'!AO119="","",'Exp_3 (All)'!AO119)</f>
        <v>89</v>
      </c>
      <c r="V119" s="29">
        <f>IF('Exp_3 (All)'!AQ119="","",'Exp_3 (All)'!AQ119)</f>
        <v>69</v>
      </c>
      <c r="W119" s="21">
        <f>IF('Exp_3 (All)'!AS119="","",'Exp_3 (All)'!AS119)</f>
        <v>79</v>
      </c>
      <c r="X119" s="29">
        <f>IF('Exp_3 (All)'!AU119="","",'Exp_3 (All)'!AU119)</f>
        <v>90</v>
      </c>
      <c r="Y119" s="50">
        <f t="shared" si="6"/>
        <v>72.782608695652172</v>
      </c>
      <c r="Z119" s="50">
        <f t="shared" si="7"/>
        <v>17.117127312456077</v>
      </c>
      <c r="AA119" s="79">
        <f t="shared" si="8"/>
        <v>7.4020009169684773</v>
      </c>
      <c r="AB119" s="79">
        <f t="shared" si="9"/>
        <v>65.380607778683697</v>
      </c>
      <c r="AC119" s="79">
        <f t="shared" si="10"/>
        <v>80.184609612620648</v>
      </c>
      <c r="AD119" s="169">
        <f t="shared" si="11"/>
        <v>20.543556710786913</v>
      </c>
    </row>
    <row r="120" spans="1:32" x14ac:dyDescent="0.2">
      <c r="A120" s="7" t="str">
        <f>'Exp_3 (All)'!A120</f>
        <v>Basketball_14_PckErr1</v>
      </c>
      <c r="B120" s="29">
        <f>IF('Exp_3 (All)'!C120="","",'Exp_3 (All)'!C120)</f>
        <v>21</v>
      </c>
      <c r="C120" s="22">
        <f>IF('Exp_3 (All)'!E120="","",'Exp_3 (All)'!E120)</f>
        <v>80</v>
      </c>
      <c r="D120" s="29">
        <f>IF('Exp_3 (All)'!G120="","",'Exp_3 (All)'!G120)</f>
        <v>82</v>
      </c>
      <c r="E120" s="22">
        <f>IF('Exp_3 (All)'!I120="","",'Exp_3 (All)'!I120)</f>
        <v>68</v>
      </c>
      <c r="F120" s="29">
        <f>IF('Exp_3 (All)'!K120="","",'Exp_3 (All)'!K120)</f>
        <v>87</v>
      </c>
      <c r="G120" s="21">
        <f>IF('Exp_3 (All)'!M120="","",'Exp_3 (All)'!M120)</f>
        <v>99</v>
      </c>
      <c r="H120" s="29">
        <f>IF('Exp_3 (All)'!O120="","",'Exp_3 (All)'!O120)</f>
        <v>40</v>
      </c>
      <c r="I120" s="21">
        <f>IF('Exp_3 (All)'!Q120="","",'Exp_3 (All)'!Q120)</f>
        <v>70</v>
      </c>
      <c r="J120" s="29">
        <f>IF('Exp_3 (All)'!S120="","",'Exp_3 (All)'!S120)</f>
        <v>99</v>
      </c>
      <c r="K120" s="21">
        <f>IF('Exp_3 (All)'!U120="","",'Exp_3 (All)'!U120)</f>
        <v>79</v>
      </c>
      <c r="L120" s="29">
        <f>IF('Exp_3 (All)'!W120="","",'Exp_3 (All)'!W120)</f>
        <v>52</v>
      </c>
      <c r="M120" s="21">
        <f>IF('Exp_3 (All)'!Y120="","",'Exp_3 (All)'!Y120)</f>
        <v>59</v>
      </c>
      <c r="N120" s="29">
        <f>IF('Exp_3 (All)'!AA120="","",'Exp_3 (All)'!AA120)</f>
        <v>64</v>
      </c>
      <c r="O120" s="21">
        <f>IF('Exp_3 (All)'!AC120="","",'Exp_3 (All)'!AC120)</f>
        <v>39</v>
      </c>
      <c r="P120" s="29">
        <f>IF('Exp_3 (All)'!AE120="","",'Exp_3 (All)'!AE120)</f>
        <v>55</v>
      </c>
      <c r="Q120" s="21">
        <f>IF('Exp_3 (All)'!AG120="","",'Exp_3 (All)'!AG120)</f>
        <v>68</v>
      </c>
      <c r="R120" s="29">
        <f>IF('Exp_3 (All)'!AI120="","",'Exp_3 (All)'!AI120)</f>
        <v>79</v>
      </c>
      <c r="S120" s="21">
        <f>IF('Exp_3 (All)'!AK120="","",'Exp_3 (All)'!AK120)</f>
        <v>69</v>
      </c>
      <c r="T120" s="29">
        <f>IF('Exp_3 (All)'!AM120="","",'Exp_3 (All)'!AM120)</f>
        <v>89</v>
      </c>
      <c r="U120" s="21">
        <f>IF('Exp_3 (All)'!AO120="","",'Exp_3 (All)'!AO120)</f>
        <v>83</v>
      </c>
      <c r="V120" s="29">
        <f>IF('Exp_3 (All)'!AQ120="","",'Exp_3 (All)'!AQ120)</f>
        <v>90</v>
      </c>
      <c r="W120" s="21">
        <f>IF('Exp_3 (All)'!AS120="","",'Exp_3 (All)'!AS120)</f>
        <v>50</v>
      </c>
      <c r="X120" s="29">
        <f>IF('Exp_3 (All)'!AU120="","",'Exp_3 (All)'!AU120)</f>
        <v>89</v>
      </c>
      <c r="Y120" s="50">
        <f t="shared" si="6"/>
        <v>70.043478260869563</v>
      </c>
      <c r="Z120" s="50">
        <f t="shared" si="7"/>
        <v>20.2764490814289</v>
      </c>
      <c r="AA120" s="79">
        <f t="shared" si="8"/>
        <v>8.7681940990404428</v>
      </c>
      <c r="AB120" s="79">
        <f t="shared" si="9"/>
        <v>61.27528416182912</v>
      </c>
      <c r="AC120" s="79">
        <f t="shared" si="10"/>
        <v>78.811672359910006</v>
      </c>
      <c r="AD120" s="169">
        <f t="shared" si="11"/>
        <v>20.543556710786913</v>
      </c>
    </row>
    <row r="121" spans="1:32" x14ac:dyDescent="0.2">
      <c r="A121" s="7" t="str">
        <f>'Exp_3 (All)'!A121</f>
        <v>Basketball_14_PckErr3</v>
      </c>
      <c r="B121" s="29">
        <f>IF('Exp_3 (All)'!C121="","",'Exp_3 (All)'!C121)</f>
        <v>69</v>
      </c>
      <c r="C121" s="22">
        <f>IF('Exp_3 (All)'!E121="","",'Exp_3 (All)'!E121)</f>
        <v>94</v>
      </c>
      <c r="D121" s="29">
        <f>IF('Exp_3 (All)'!G121="","",'Exp_3 (All)'!G121)</f>
        <v>89</v>
      </c>
      <c r="E121" s="22">
        <f>IF('Exp_3 (All)'!I121="","",'Exp_3 (All)'!I121)</f>
        <v>79</v>
      </c>
      <c r="F121" s="29">
        <f>IF('Exp_3 (All)'!K121="","",'Exp_3 (All)'!K121)</f>
        <v>100</v>
      </c>
      <c r="G121" s="21">
        <f>IF('Exp_3 (All)'!M121="","",'Exp_3 (All)'!M121)</f>
        <v>100</v>
      </c>
      <c r="H121" s="29">
        <f>IF('Exp_3 (All)'!O121="","",'Exp_3 (All)'!O121)</f>
        <v>61</v>
      </c>
      <c r="I121" s="21">
        <f>IF('Exp_3 (All)'!Q121="","",'Exp_3 (All)'!Q121)</f>
        <v>79</v>
      </c>
      <c r="J121" s="29">
        <f>IF('Exp_3 (All)'!S121="","",'Exp_3 (All)'!S121)</f>
        <v>93</v>
      </c>
      <c r="K121" s="21">
        <f>IF('Exp_3 (All)'!U121="","",'Exp_3 (All)'!U121)</f>
        <v>90</v>
      </c>
      <c r="L121" s="29">
        <f>IF('Exp_3 (All)'!W121="","",'Exp_3 (All)'!W121)</f>
        <v>80</v>
      </c>
      <c r="M121" s="21">
        <f>IF('Exp_3 (All)'!Y121="","",'Exp_3 (All)'!Y121)</f>
        <v>80</v>
      </c>
      <c r="N121" s="29">
        <f>IF('Exp_3 (All)'!AA121="","",'Exp_3 (All)'!AA121)</f>
        <v>77</v>
      </c>
      <c r="O121" s="21">
        <f>IF('Exp_3 (All)'!AC121="","",'Exp_3 (All)'!AC121)</f>
        <v>30</v>
      </c>
      <c r="P121" s="29">
        <f>IF('Exp_3 (All)'!AE121="","",'Exp_3 (All)'!AE121)</f>
        <v>75</v>
      </c>
      <c r="Q121" s="21">
        <f>IF('Exp_3 (All)'!AG121="","",'Exp_3 (All)'!AG121)</f>
        <v>82</v>
      </c>
      <c r="R121" s="29">
        <f>IF('Exp_3 (All)'!AI121="","",'Exp_3 (All)'!AI121)</f>
        <v>94</v>
      </c>
      <c r="S121" s="21">
        <f>IF('Exp_3 (All)'!AK121="","",'Exp_3 (All)'!AK121)</f>
        <v>90</v>
      </c>
      <c r="T121" s="29">
        <f>IF('Exp_3 (All)'!AM121="","",'Exp_3 (All)'!AM121)</f>
        <v>92</v>
      </c>
      <c r="U121" s="21">
        <f>IF('Exp_3 (All)'!AO121="","",'Exp_3 (All)'!AO121)</f>
        <v>95</v>
      </c>
      <c r="V121" s="29">
        <f>IF('Exp_3 (All)'!AQ121="","",'Exp_3 (All)'!AQ121)</f>
        <v>100</v>
      </c>
      <c r="W121" s="21">
        <f>IF('Exp_3 (All)'!AS121="","",'Exp_3 (All)'!AS121)</f>
        <v>91</v>
      </c>
      <c r="X121" s="29">
        <f>IF('Exp_3 (All)'!AU121="","",'Exp_3 (All)'!AU121)</f>
        <v>99</v>
      </c>
      <c r="Y121" s="50">
        <f t="shared" si="6"/>
        <v>84.304347826086953</v>
      </c>
      <c r="Z121" s="50">
        <f t="shared" si="7"/>
        <v>15.795381323230043</v>
      </c>
      <c r="AA121" s="79">
        <f t="shared" si="8"/>
        <v>6.8304350901996918</v>
      </c>
      <c r="AB121" s="79">
        <f t="shared" si="9"/>
        <v>77.473912735887268</v>
      </c>
      <c r="AC121" s="79">
        <f t="shared" si="10"/>
        <v>91.134782916286639</v>
      </c>
      <c r="AD121" s="169">
        <f t="shared" si="11"/>
        <v>20.543556710786913</v>
      </c>
    </row>
    <row r="122" spans="1:32" x14ac:dyDescent="0.2">
      <c r="A122" s="7" t="str">
        <f>'Exp_3 (All)'!A122</f>
        <v>Basketball_15_PckErr1</v>
      </c>
      <c r="B122" s="29">
        <f>IF('Exp_3 (All)'!C122="","",'Exp_3 (All)'!C122)</f>
        <v>31</v>
      </c>
      <c r="C122" s="22">
        <f>IF('Exp_3 (All)'!E122="","",'Exp_3 (All)'!E122)</f>
        <v>47</v>
      </c>
      <c r="D122" s="29">
        <f>IF('Exp_3 (All)'!G122="","",'Exp_3 (All)'!G122)</f>
        <v>61</v>
      </c>
      <c r="E122" s="22">
        <f>IF('Exp_3 (All)'!I122="","",'Exp_3 (All)'!I122)</f>
        <v>83</v>
      </c>
      <c r="F122" s="29">
        <f>IF('Exp_3 (All)'!K122="","",'Exp_3 (All)'!K122)</f>
        <v>100</v>
      </c>
      <c r="G122" s="21">
        <f>IF('Exp_3 (All)'!M122="","",'Exp_3 (All)'!M122)</f>
        <v>100</v>
      </c>
      <c r="H122" s="29">
        <f>IF('Exp_3 (All)'!O122="","",'Exp_3 (All)'!O122)</f>
        <v>70</v>
      </c>
      <c r="I122" s="21">
        <f>IF('Exp_3 (All)'!Q122="","",'Exp_3 (All)'!Q122)</f>
        <v>75</v>
      </c>
      <c r="J122" s="29">
        <f>IF('Exp_3 (All)'!S122="","",'Exp_3 (All)'!S122)</f>
        <v>73</v>
      </c>
      <c r="K122" s="21">
        <f>IF('Exp_3 (All)'!U122="","",'Exp_3 (All)'!U122)</f>
        <v>80</v>
      </c>
      <c r="L122" s="29">
        <f>IF('Exp_3 (All)'!W122="","",'Exp_3 (All)'!W122)</f>
        <v>69</v>
      </c>
      <c r="M122" s="21">
        <f>IF('Exp_3 (All)'!Y122="","",'Exp_3 (All)'!Y122)</f>
        <v>90</v>
      </c>
      <c r="N122" s="29">
        <f>IF('Exp_3 (All)'!AA122="","",'Exp_3 (All)'!AA122)</f>
        <v>75</v>
      </c>
      <c r="O122" s="21">
        <f>IF('Exp_3 (All)'!AC122="","",'Exp_3 (All)'!AC122)</f>
        <v>39</v>
      </c>
      <c r="P122" s="29">
        <f>IF('Exp_3 (All)'!AE122="","",'Exp_3 (All)'!AE122)</f>
        <v>67</v>
      </c>
      <c r="Q122" s="21">
        <f>IF('Exp_3 (All)'!AG122="","",'Exp_3 (All)'!AG122)</f>
        <v>69</v>
      </c>
      <c r="R122" s="29">
        <f>IF('Exp_3 (All)'!AI122="","",'Exp_3 (All)'!AI122)</f>
        <v>80</v>
      </c>
      <c r="S122" s="21">
        <f>IF('Exp_3 (All)'!AK122="","",'Exp_3 (All)'!AK122)</f>
        <v>60</v>
      </c>
      <c r="T122" s="29">
        <f>IF('Exp_3 (All)'!AM122="","",'Exp_3 (All)'!AM122)</f>
        <v>97</v>
      </c>
      <c r="U122" s="21">
        <f>IF('Exp_3 (All)'!AO122="","",'Exp_3 (All)'!AO122)</f>
        <v>100</v>
      </c>
      <c r="V122" s="29">
        <f>IF('Exp_3 (All)'!AQ122="","",'Exp_3 (All)'!AQ122)</f>
        <v>69</v>
      </c>
      <c r="W122" s="21">
        <f>IF('Exp_3 (All)'!AS122="","",'Exp_3 (All)'!AS122)</f>
        <v>85</v>
      </c>
      <c r="X122" s="29">
        <f>IF('Exp_3 (All)'!AU122="","",'Exp_3 (All)'!AU122)</f>
        <v>86</v>
      </c>
      <c r="Y122" s="50">
        <f t="shared" si="6"/>
        <v>74.173913043478265</v>
      </c>
      <c r="Z122" s="50">
        <f t="shared" si="7"/>
        <v>18.514495976526661</v>
      </c>
      <c r="AA122" s="79">
        <f t="shared" si="8"/>
        <v>8.0062684406005928</v>
      </c>
      <c r="AB122" s="79">
        <f t="shared" si="9"/>
        <v>66.167644602877672</v>
      </c>
      <c r="AC122" s="79">
        <f t="shared" si="10"/>
        <v>82.180181484078858</v>
      </c>
      <c r="AD122" s="169">
        <f t="shared" si="11"/>
        <v>20.543556710786913</v>
      </c>
    </row>
    <row r="123" spans="1:32" ht="12" thickBot="1" x14ac:dyDescent="0.25">
      <c r="A123" s="85" t="str">
        <f>'Exp_3 (All)'!A123</f>
        <v>Basketball_15_PckErr3</v>
      </c>
      <c r="B123" s="86">
        <f>IF('Exp_3 (All)'!C123="","",'Exp_3 (All)'!C123)</f>
        <v>80</v>
      </c>
      <c r="C123" s="87">
        <f>IF('Exp_3 (All)'!E123="","",'Exp_3 (All)'!E123)</f>
        <v>99</v>
      </c>
      <c r="D123" s="86">
        <f>IF('Exp_3 (All)'!G123="","",'Exp_3 (All)'!G123)</f>
        <v>84</v>
      </c>
      <c r="E123" s="87">
        <f>IF('Exp_3 (All)'!I123="","",'Exp_3 (All)'!I123)</f>
        <v>95</v>
      </c>
      <c r="F123" s="86">
        <f>IF('Exp_3 (All)'!K123="","",'Exp_3 (All)'!K123)</f>
        <v>100</v>
      </c>
      <c r="G123" s="88">
        <f>IF('Exp_3 (All)'!M123="","",'Exp_3 (All)'!M123)</f>
        <v>99</v>
      </c>
      <c r="H123" s="86">
        <f>IF('Exp_3 (All)'!O123="","",'Exp_3 (All)'!O123)</f>
        <v>80</v>
      </c>
      <c r="I123" s="88">
        <f>IF('Exp_3 (All)'!Q123="","",'Exp_3 (All)'!Q123)</f>
        <v>67</v>
      </c>
      <c r="J123" s="86">
        <f>IF('Exp_3 (All)'!S123="","",'Exp_3 (All)'!S123)</f>
        <v>90</v>
      </c>
      <c r="K123" s="88">
        <f>IF('Exp_3 (All)'!U123="","",'Exp_3 (All)'!U123)</f>
        <v>79</v>
      </c>
      <c r="L123" s="86">
        <f>IF('Exp_3 (All)'!W123="","",'Exp_3 (All)'!W123)</f>
        <v>90</v>
      </c>
      <c r="M123" s="88">
        <f>IF('Exp_3 (All)'!Y123="","",'Exp_3 (All)'!Y123)</f>
        <v>90</v>
      </c>
      <c r="N123" s="86">
        <f>IF('Exp_3 (All)'!AA123="","",'Exp_3 (All)'!AA123)</f>
        <v>80</v>
      </c>
      <c r="O123" s="88">
        <f>IF('Exp_3 (All)'!AC123="","",'Exp_3 (All)'!AC123)</f>
        <v>49</v>
      </c>
      <c r="P123" s="86">
        <f>IF('Exp_3 (All)'!AE123="","",'Exp_3 (All)'!AE123)</f>
        <v>89</v>
      </c>
      <c r="Q123" s="88">
        <f>IF('Exp_3 (All)'!AG123="","",'Exp_3 (All)'!AG123)</f>
        <v>80</v>
      </c>
      <c r="R123" s="86">
        <f>IF('Exp_3 (All)'!AI123="","",'Exp_3 (All)'!AI123)</f>
        <v>100</v>
      </c>
      <c r="S123" s="88">
        <f>IF('Exp_3 (All)'!AK123="","",'Exp_3 (All)'!AK123)</f>
        <v>80</v>
      </c>
      <c r="T123" s="86">
        <f>IF('Exp_3 (All)'!AM123="","",'Exp_3 (All)'!AM123)</f>
        <v>90</v>
      </c>
      <c r="U123" s="88">
        <f>IF('Exp_3 (All)'!AO123="","",'Exp_3 (All)'!AO123)</f>
        <v>99</v>
      </c>
      <c r="V123" s="86">
        <f>IF('Exp_3 (All)'!AQ123="","",'Exp_3 (All)'!AQ123)</f>
        <v>100</v>
      </c>
      <c r="W123" s="88">
        <f>IF('Exp_3 (All)'!AS123="","",'Exp_3 (All)'!AS123)</f>
        <v>100</v>
      </c>
      <c r="X123" s="86">
        <f>IF('Exp_3 (All)'!AU123="","",'Exp_3 (All)'!AU123)</f>
        <v>99</v>
      </c>
      <c r="Y123" s="110">
        <f t="shared" si="6"/>
        <v>87.782608695652172</v>
      </c>
      <c r="Z123" s="110">
        <f t="shared" si="7"/>
        <v>12.620173323039497</v>
      </c>
      <c r="AA123" s="111">
        <f t="shared" si="8"/>
        <v>5.4573721865971061</v>
      </c>
      <c r="AB123" s="89">
        <f t="shared" si="9"/>
        <v>82.32523650905506</v>
      </c>
      <c r="AC123" s="89">
        <f t="shared" si="10"/>
        <v>93.239980882249284</v>
      </c>
      <c r="AD123" s="169">
        <f t="shared" si="11"/>
        <v>20.543556710786913</v>
      </c>
    </row>
    <row r="124" spans="1:32" ht="12" thickTop="1" x14ac:dyDescent="0.2">
      <c r="A124" s="82" t="str">
        <f>'Exp_3 (All)'!A124</f>
        <v>Barbecue_0</v>
      </c>
      <c r="B124" s="83">
        <f>IF('Exp_3 (All)'!C124="","",'Exp_3 (All)'!C124)</f>
        <v>0</v>
      </c>
      <c r="C124" s="83">
        <f>IF('Exp_3 (All)'!E124="","",'Exp_3 (All)'!E124)</f>
        <v>0</v>
      </c>
      <c r="D124" s="83">
        <f>IF('Exp_3 (All)'!G124="","",'Exp_3 (All)'!G124)</f>
        <v>0</v>
      </c>
      <c r="E124" s="83">
        <f>IF('Exp_3 (All)'!I124="","",'Exp_3 (All)'!I124)</f>
        <v>0</v>
      </c>
      <c r="F124" s="83">
        <f>IF('Exp_3 (All)'!K124="","",'Exp_3 (All)'!K124)</f>
        <v>0</v>
      </c>
      <c r="G124" s="83">
        <f>IF('Exp_3 (All)'!M124="","",'Exp_3 (All)'!M124)</f>
        <v>0</v>
      </c>
      <c r="H124" s="83">
        <f>IF('Exp_3 (All)'!O124="","",'Exp_3 (All)'!O124)</f>
        <v>0</v>
      </c>
      <c r="I124" s="83">
        <f>IF('Exp_3 (All)'!Q124="","",'Exp_3 (All)'!Q124)</f>
        <v>0</v>
      </c>
      <c r="J124" s="83">
        <f>IF('Exp_3 (All)'!S124="","",'Exp_3 (All)'!S124)</f>
        <v>0</v>
      </c>
      <c r="K124" s="83">
        <f>IF('Exp_3 (All)'!U124="","",'Exp_3 (All)'!U124)</f>
        <v>0</v>
      </c>
      <c r="L124" s="83">
        <f>IF('Exp_3 (All)'!W124="","",'Exp_3 (All)'!W124)</f>
        <v>0</v>
      </c>
      <c r="M124" s="83">
        <f>IF('Exp_3 (All)'!Y124="","",'Exp_3 (All)'!Y124)</f>
        <v>0</v>
      </c>
      <c r="N124" s="83">
        <f>IF('Exp_3 (All)'!AA124="","",'Exp_3 (All)'!AA124)</f>
        <v>0</v>
      </c>
      <c r="O124" s="83">
        <f>IF('Exp_3 (All)'!AC124="","",'Exp_3 (All)'!AC124)</f>
        <v>0</v>
      </c>
      <c r="P124" s="83">
        <f>IF('Exp_3 (All)'!AE124="","",'Exp_3 (All)'!AE124)</f>
        <v>53</v>
      </c>
      <c r="Q124" s="83">
        <f>IF('Exp_3 (All)'!AG124="","",'Exp_3 (All)'!AG124)</f>
        <v>0</v>
      </c>
      <c r="R124" s="83">
        <f>IF('Exp_3 (All)'!AI124="","",'Exp_3 (All)'!AI124)</f>
        <v>0</v>
      </c>
      <c r="S124" s="83">
        <f>IF('Exp_3 (All)'!AK124="","",'Exp_3 (All)'!AK124)</f>
        <v>0</v>
      </c>
      <c r="T124" s="83">
        <f>IF('Exp_3 (All)'!AM124="","",'Exp_3 (All)'!AM124)</f>
        <v>0</v>
      </c>
      <c r="U124" s="83">
        <f>IF('Exp_3 (All)'!AO124="","",'Exp_3 (All)'!AO124)</f>
        <v>0</v>
      </c>
      <c r="V124" s="83">
        <f>IF('Exp_3 (All)'!AQ124="","",'Exp_3 (All)'!AQ124)</f>
        <v>0</v>
      </c>
      <c r="W124" s="83">
        <f>IF('Exp_3 (All)'!AS124="","",'Exp_3 (All)'!AS124)</f>
        <v>0</v>
      </c>
      <c r="X124" s="83">
        <f>IF('Exp_3 (All)'!AU124="","",'Exp_3 (All)'!AU124)</f>
        <v>0</v>
      </c>
      <c r="Y124" s="108">
        <f t="shared" si="6"/>
        <v>2.3043478260869565</v>
      </c>
      <c r="Z124" s="108">
        <f t="shared" si="7"/>
        <v>11.051263945024962</v>
      </c>
      <c r="AA124" s="109">
        <f t="shared" si="8"/>
        <v>4.7789248956049288</v>
      </c>
      <c r="AB124" s="84">
        <f t="shared" si="9"/>
        <v>-2.4745770695179723</v>
      </c>
      <c r="AC124" s="84">
        <f t="shared" si="10"/>
        <v>7.0832727216918858</v>
      </c>
      <c r="AD124" s="169">
        <f t="shared" si="11"/>
        <v>20.543556710786913</v>
      </c>
      <c r="AE124" s="90"/>
      <c r="AF124" s="90"/>
    </row>
    <row r="125" spans="1:32" x14ac:dyDescent="0.2">
      <c r="A125" s="7" t="str">
        <f>'Exp_3 (All)'!A125</f>
        <v>Barbecue_3</v>
      </c>
      <c r="B125" s="29">
        <f>IF('Exp_3 (All)'!C125="","",'Exp_3 (All)'!C125)</f>
        <v>10</v>
      </c>
      <c r="C125" s="22">
        <f>IF('Exp_3 (All)'!E125="","",'Exp_3 (All)'!E125)</f>
        <v>17</v>
      </c>
      <c r="D125" s="29">
        <f>IF('Exp_3 (All)'!G125="","",'Exp_3 (All)'!G125)</f>
        <v>0</v>
      </c>
      <c r="E125" s="22">
        <f>IF('Exp_3 (All)'!I125="","",'Exp_3 (All)'!I125)</f>
        <v>0</v>
      </c>
      <c r="F125" s="29">
        <f>IF('Exp_3 (All)'!K125="","",'Exp_3 (All)'!K125)</f>
        <v>65</v>
      </c>
      <c r="G125" s="21">
        <f>IF('Exp_3 (All)'!M125="","",'Exp_3 (All)'!M125)</f>
        <v>0</v>
      </c>
      <c r="H125" s="29">
        <f>IF('Exp_3 (All)'!O125="","",'Exp_3 (All)'!O125)</f>
        <v>7</v>
      </c>
      <c r="I125" s="21">
        <f>IF('Exp_3 (All)'!Q125="","",'Exp_3 (All)'!Q125)</f>
        <v>71</v>
      </c>
      <c r="J125" s="29">
        <f>IF('Exp_3 (All)'!S125="","",'Exp_3 (All)'!S125)</f>
        <v>71</v>
      </c>
      <c r="K125" s="21">
        <f>IF('Exp_3 (All)'!U125="","",'Exp_3 (All)'!U125)</f>
        <v>20</v>
      </c>
      <c r="L125" s="29">
        <f>IF('Exp_3 (All)'!W125="","",'Exp_3 (All)'!W125)</f>
        <v>10</v>
      </c>
      <c r="M125" s="21">
        <f>IF('Exp_3 (All)'!Y125="","",'Exp_3 (All)'!Y125)</f>
        <v>0</v>
      </c>
      <c r="N125" s="29">
        <f>IF('Exp_3 (All)'!AA125="","",'Exp_3 (All)'!AA125)</f>
        <v>40</v>
      </c>
      <c r="O125" s="21">
        <f>IF('Exp_3 (All)'!AC125="","",'Exp_3 (All)'!AC125)</f>
        <v>20</v>
      </c>
      <c r="P125" s="29">
        <f>IF('Exp_3 (All)'!AE125="","",'Exp_3 (All)'!AE125)</f>
        <v>35</v>
      </c>
      <c r="Q125" s="21">
        <f>IF('Exp_3 (All)'!AG125="","",'Exp_3 (All)'!AG125)</f>
        <v>19</v>
      </c>
      <c r="R125" s="29">
        <f>IF('Exp_3 (All)'!AI125="","",'Exp_3 (All)'!AI125)</f>
        <v>10</v>
      </c>
      <c r="S125" s="21">
        <f>IF('Exp_3 (All)'!AK125="","",'Exp_3 (All)'!AK125)</f>
        <v>10</v>
      </c>
      <c r="T125" s="29">
        <f>IF('Exp_3 (All)'!AM125="","",'Exp_3 (All)'!AM125)</f>
        <v>49</v>
      </c>
      <c r="U125" s="21">
        <f>IF('Exp_3 (All)'!AO125="","",'Exp_3 (All)'!AO125)</f>
        <v>72</v>
      </c>
      <c r="V125" s="29">
        <f>IF('Exp_3 (All)'!AQ125="","",'Exp_3 (All)'!AQ125)</f>
        <v>0</v>
      </c>
      <c r="W125" s="21">
        <f>IF('Exp_3 (All)'!AS125="","",'Exp_3 (All)'!AS125)</f>
        <v>50</v>
      </c>
      <c r="X125" s="29">
        <f>IF('Exp_3 (All)'!AU125="","",'Exp_3 (All)'!AU125)</f>
        <v>5</v>
      </c>
      <c r="Y125" s="50">
        <f t="shared" si="6"/>
        <v>25.260869565217391</v>
      </c>
      <c r="Z125" s="50">
        <f t="shared" si="7"/>
        <v>25.641261831282705</v>
      </c>
      <c r="AA125" s="79">
        <f t="shared" si="8"/>
        <v>11.088113099986645</v>
      </c>
      <c r="AB125" s="79">
        <f t="shared" si="9"/>
        <v>14.172756465230746</v>
      </c>
      <c r="AC125" s="79">
        <f t="shared" si="10"/>
        <v>36.348982665204034</v>
      </c>
      <c r="AD125" s="169">
        <f t="shared" si="11"/>
        <v>20.543556710786913</v>
      </c>
      <c r="AE125" s="226"/>
      <c r="AF125" s="155"/>
    </row>
    <row r="126" spans="1:32" x14ac:dyDescent="0.2">
      <c r="A126" s="7" t="str">
        <f>'Exp_3 (All)'!A126</f>
        <v>Barbecue_12</v>
      </c>
      <c r="B126" s="29">
        <f>IF('Exp_3 (All)'!C126="","",'Exp_3 (All)'!C126)</f>
        <v>39</v>
      </c>
      <c r="C126" s="22">
        <f>IF('Exp_3 (All)'!E126="","",'Exp_3 (All)'!E126)</f>
        <v>68</v>
      </c>
      <c r="D126" s="29">
        <f>IF('Exp_3 (All)'!G126="","",'Exp_3 (All)'!G126)</f>
        <v>58</v>
      </c>
      <c r="E126" s="22">
        <f>IF('Exp_3 (All)'!I126="","",'Exp_3 (All)'!I126)</f>
        <v>58</v>
      </c>
      <c r="F126" s="29">
        <f>IF('Exp_3 (All)'!K126="","",'Exp_3 (All)'!K126)</f>
        <v>60</v>
      </c>
      <c r="G126" s="21">
        <f>IF('Exp_3 (All)'!M126="","",'Exp_3 (All)'!M126)</f>
        <v>100</v>
      </c>
      <c r="H126" s="29">
        <f>IF('Exp_3 (All)'!O126="","",'Exp_3 (All)'!O126)</f>
        <v>60</v>
      </c>
      <c r="I126" s="21">
        <f>IF('Exp_3 (All)'!Q126="","",'Exp_3 (All)'!Q126)</f>
        <v>41</v>
      </c>
      <c r="J126" s="29">
        <f>IF('Exp_3 (All)'!S126="","",'Exp_3 (All)'!S126)</f>
        <v>66</v>
      </c>
      <c r="K126" s="21">
        <f>IF('Exp_3 (All)'!U126="","",'Exp_3 (All)'!U126)</f>
        <v>69</v>
      </c>
      <c r="L126" s="29">
        <f>IF('Exp_3 (All)'!W126="","",'Exp_3 (All)'!W126)</f>
        <v>51</v>
      </c>
      <c r="M126" s="21">
        <f>IF('Exp_3 (All)'!Y126="","",'Exp_3 (All)'!Y126)</f>
        <v>50</v>
      </c>
      <c r="N126" s="29">
        <f>IF('Exp_3 (All)'!AA126="","",'Exp_3 (All)'!AA126)</f>
        <v>54</v>
      </c>
      <c r="O126" s="21">
        <f>IF('Exp_3 (All)'!AC126="","",'Exp_3 (All)'!AC126)</f>
        <v>40</v>
      </c>
      <c r="P126" s="29">
        <f>IF('Exp_3 (All)'!AE126="","",'Exp_3 (All)'!AE126)</f>
        <v>62</v>
      </c>
      <c r="Q126" s="21">
        <f>IF('Exp_3 (All)'!AG126="","",'Exp_3 (All)'!AG126)</f>
        <v>70</v>
      </c>
      <c r="R126" s="29">
        <f>IF('Exp_3 (All)'!AI126="","",'Exp_3 (All)'!AI126)</f>
        <v>49</v>
      </c>
      <c r="S126" s="21">
        <f>IF('Exp_3 (All)'!AK126="","",'Exp_3 (All)'!AK126)</f>
        <v>39</v>
      </c>
      <c r="T126" s="29">
        <f>IF('Exp_3 (All)'!AM126="","",'Exp_3 (All)'!AM126)</f>
        <v>87</v>
      </c>
      <c r="U126" s="21">
        <f>IF('Exp_3 (All)'!AO126="","",'Exp_3 (All)'!AO126)</f>
        <v>75</v>
      </c>
      <c r="V126" s="29">
        <f>IF('Exp_3 (All)'!AQ126="","",'Exp_3 (All)'!AQ126)</f>
        <v>80</v>
      </c>
      <c r="W126" s="21">
        <f>IF('Exp_3 (All)'!AS126="","",'Exp_3 (All)'!AS126)</f>
        <v>50</v>
      </c>
      <c r="X126" s="29">
        <f>IF('Exp_3 (All)'!AU126="","",'Exp_3 (All)'!AU126)</f>
        <v>68</v>
      </c>
      <c r="Y126" s="50">
        <f t="shared" si="6"/>
        <v>60.608695652173914</v>
      </c>
      <c r="Z126" s="50">
        <f t="shared" si="7"/>
        <v>15.643003462003486</v>
      </c>
      <c r="AA126" s="79">
        <f t="shared" si="8"/>
        <v>6.7645419617596234</v>
      </c>
      <c r="AB126" s="79">
        <f t="shared" si="9"/>
        <v>53.844153690414288</v>
      </c>
      <c r="AC126" s="79">
        <f t="shared" si="10"/>
        <v>67.37323761393354</v>
      </c>
      <c r="AD126" s="169">
        <f t="shared" si="11"/>
        <v>20.543556710786913</v>
      </c>
      <c r="AE126" s="226"/>
      <c r="AF126" s="155"/>
    </row>
    <row r="127" spans="1:32" x14ac:dyDescent="0.2">
      <c r="A127" s="7" t="str">
        <f>'Exp_3 (All)'!A127</f>
        <v>Barbecue_0_PckErr3</v>
      </c>
      <c r="B127" s="29">
        <f>IF('Exp_3 (All)'!C127="","",'Exp_3 (All)'!C127)</f>
        <v>20</v>
      </c>
      <c r="C127" s="22">
        <f>IF('Exp_3 (All)'!E127="","",'Exp_3 (All)'!E127)</f>
        <v>90</v>
      </c>
      <c r="D127" s="29">
        <f>IF('Exp_3 (All)'!G127="","",'Exp_3 (All)'!G127)</f>
        <v>30</v>
      </c>
      <c r="E127" s="22">
        <f>IF('Exp_3 (All)'!I127="","",'Exp_3 (All)'!I127)</f>
        <v>20</v>
      </c>
      <c r="F127" s="29">
        <f>IF('Exp_3 (All)'!K127="","",'Exp_3 (All)'!K127)</f>
        <v>35</v>
      </c>
      <c r="G127" s="21">
        <f>IF('Exp_3 (All)'!M127="","",'Exp_3 (All)'!M127)</f>
        <v>70</v>
      </c>
      <c r="H127" s="29">
        <f>IF('Exp_3 (All)'!O127="","",'Exp_3 (All)'!O127)</f>
        <v>29</v>
      </c>
      <c r="I127" s="21">
        <f>IF('Exp_3 (All)'!Q127="","",'Exp_3 (All)'!Q127)</f>
        <v>34</v>
      </c>
      <c r="J127" s="29">
        <f>IF('Exp_3 (All)'!S127="","",'Exp_3 (All)'!S127)</f>
        <v>92</v>
      </c>
      <c r="K127" s="21">
        <f>IF('Exp_3 (All)'!U127="","",'Exp_3 (All)'!U127)</f>
        <v>19</v>
      </c>
      <c r="L127" s="29">
        <f>IF('Exp_3 (All)'!W127="","",'Exp_3 (All)'!W127)</f>
        <v>19</v>
      </c>
      <c r="M127" s="21">
        <f>IF('Exp_3 (All)'!Y127="","",'Exp_3 (All)'!Y127)</f>
        <v>59</v>
      </c>
      <c r="N127" s="29">
        <f>IF('Exp_3 (All)'!AA127="","",'Exp_3 (All)'!AA127)</f>
        <v>40</v>
      </c>
      <c r="O127" s="21">
        <f>IF('Exp_3 (All)'!AC127="","",'Exp_3 (All)'!AC127)</f>
        <v>10</v>
      </c>
      <c r="P127" s="29">
        <f>IF('Exp_3 (All)'!AE127="","",'Exp_3 (All)'!AE127)</f>
        <v>24</v>
      </c>
      <c r="Q127" s="21">
        <f>IF('Exp_3 (All)'!AG127="","",'Exp_3 (All)'!AG127)</f>
        <v>48</v>
      </c>
      <c r="R127" s="29">
        <f>IF('Exp_3 (All)'!AI127="","",'Exp_3 (All)'!AI127)</f>
        <v>51</v>
      </c>
      <c r="S127" s="21">
        <f>IF('Exp_3 (All)'!AK127="","",'Exp_3 (All)'!AK127)</f>
        <v>20</v>
      </c>
      <c r="T127" s="29">
        <f>IF('Exp_3 (All)'!AM127="","",'Exp_3 (All)'!AM127)</f>
        <v>59</v>
      </c>
      <c r="U127" s="21">
        <f>IF('Exp_3 (All)'!AO127="","",'Exp_3 (All)'!AO127)</f>
        <v>74</v>
      </c>
      <c r="V127" s="29">
        <f>IF('Exp_3 (All)'!AQ127="","",'Exp_3 (All)'!AQ127)</f>
        <v>30</v>
      </c>
      <c r="W127" s="21">
        <f>IF('Exp_3 (All)'!AS127="","",'Exp_3 (All)'!AS127)</f>
        <v>40</v>
      </c>
      <c r="X127" s="29">
        <f>IF('Exp_3 (All)'!AU127="","",'Exp_3 (All)'!AU127)</f>
        <v>50</v>
      </c>
      <c r="Y127" s="50">
        <f t="shared" si="6"/>
        <v>41.869565217391305</v>
      </c>
      <c r="Z127" s="50">
        <f t="shared" si="7"/>
        <v>23.166010265484935</v>
      </c>
      <c r="AA127" s="79">
        <f t="shared" si="8"/>
        <v>10.017734056510696</v>
      </c>
      <c r="AB127" s="79">
        <f t="shared" si="9"/>
        <v>31.851831160880607</v>
      </c>
      <c r="AC127" s="79">
        <f t="shared" si="10"/>
        <v>51.887299273902002</v>
      </c>
      <c r="AD127" s="169">
        <f t="shared" si="11"/>
        <v>20.543556710786913</v>
      </c>
      <c r="AE127" s="226"/>
      <c r="AF127" s="155"/>
    </row>
    <row r="128" spans="1:32" x14ac:dyDescent="0.2">
      <c r="A128" s="7" t="str">
        <f>'Exp_3 (All)'!A128</f>
        <v>Barbecue_2_PckErr1</v>
      </c>
      <c r="B128" s="29">
        <f>IF('Exp_3 (All)'!C128="","",'Exp_3 (All)'!C128)</f>
        <v>10</v>
      </c>
      <c r="C128" s="22">
        <f>IF('Exp_3 (All)'!E128="","",'Exp_3 (All)'!E128)</f>
        <v>76</v>
      </c>
      <c r="D128" s="29">
        <f>IF('Exp_3 (All)'!G128="","",'Exp_3 (All)'!G128)</f>
        <v>8</v>
      </c>
      <c r="E128" s="22">
        <f>IF('Exp_3 (All)'!I128="","",'Exp_3 (All)'!I128)</f>
        <v>12</v>
      </c>
      <c r="F128" s="29">
        <f>IF('Exp_3 (All)'!K128="","",'Exp_3 (All)'!K128)</f>
        <v>19</v>
      </c>
      <c r="G128" s="21">
        <f>IF('Exp_3 (All)'!M128="","",'Exp_3 (All)'!M128)</f>
        <v>19</v>
      </c>
      <c r="H128" s="29">
        <f>IF('Exp_3 (All)'!O128="","",'Exp_3 (All)'!O128)</f>
        <v>18</v>
      </c>
      <c r="I128" s="21">
        <f>IF('Exp_3 (All)'!Q128="","",'Exp_3 (All)'!Q128)</f>
        <v>5</v>
      </c>
      <c r="J128" s="29">
        <f>IF('Exp_3 (All)'!S128="","",'Exp_3 (All)'!S128)</f>
        <v>58</v>
      </c>
      <c r="K128" s="21">
        <f>IF('Exp_3 (All)'!U128="","",'Exp_3 (All)'!U128)</f>
        <v>19</v>
      </c>
      <c r="L128" s="29">
        <f>IF('Exp_3 (All)'!W128="","",'Exp_3 (All)'!W128)</f>
        <v>0</v>
      </c>
      <c r="M128" s="21">
        <f>IF('Exp_3 (All)'!Y128="","",'Exp_3 (All)'!Y128)</f>
        <v>30</v>
      </c>
      <c r="N128" s="29">
        <f>IF('Exp_3 (All)'!AA128="","",'Exp_3 (All)'!AA128)</f>
        <v>20</v>
      </c>
      <c r="O128" s="21">
        <f>IF('Exp_3 (All)'!AC128="","",'Exp_3 (All)'!AC128)</f>
        <v>9</v>
      </c>
      <c r="P128" s="29">
        <f>IF('Exp_3 (All)'!AE128="","",'Exp_3 (All)'!AE128)</f>
        <v>10</v>
      </c>
      <c r="Q128" s="21">
        <f>IF('Exp_3 (All)'!AG128="","",'Exp_3 (All)'!AG128)</f>
        <v>29</v>
      </c>
      <c r="R128" s="29">
        <f>IF('Exp_3 (All)'!AI128="","",'Exp_3 (All)'!AI128)</f>
        <v>0</v>
      </c>
      <c r="S128" s="21">
        <f>IF('Exp_3 (All)'!AK128="","",'Exp_3 (All)'!AK128)</f>
        <v>0</v>
      </c>
      <c r="T128" s="29">
        <f>IF('Exp_3 (All)'!AM128="","",'Exp_3 (All)'!AM128)</f>
        <v>22</v>
      </c>
      <c r="U128" s="21">
        <f>IF('Exp_3 (All)'!AO128="","",'Exp_3 (All)'!AO128)</f>
        <v>14</v>
      </c>
      <c r="V128" s="29">
        <f>IF('Exp_3 (All)'!AQ128="","",'Exp_3 (All)'!AQ128)</f>
        <v>10</v>
      </c>
      <c r="W128" s="21">
        <f>IF('Exp_3 (All)'!AS128="","",'Exp_3 (All)'!AS128)</f>
        <v>10</v>
      </c>
      <c r="X128" s="29">
        <f>IF('Exp_3 (All)'!AU128="","",'Exp_3 (All)'!AU128)</f>
        <v>13</v>
      </c>
      <c r="Y128" s="50">
        <f t="shared" si="6"/>
        <v>17.869565217391305</v>
      </c>
      <c r="Z128" s="50">
        <f t="shared" si="7"/>
        <v>17.718260605750235</v>
      </c>
      <c r="AA128" s="79">
        <f t="shared" si="8"/>
        <v>7.6619504462884871</v>
      </c>
      <c r="AB128" s="79">
        <f t="shared" si="9"/>
        <v>10.207614771102818</v>
      </c>
      <c r="AC128" s="79">
        <f t="shared" si="10"/>
        <v>25.531515663679791</v>
      </c>
      <c r="AD128" s="169">
        <f t="shared" si="11"/>
        <v>20.543556710786913</v>
      </c>
    </row>
    <row r="129" spans="1:32" x14ac:dyDescent="0.2">
      <c r="A129" s="7" t="str">
        <f>'Exp_3 (All)'!A129</f>
        <v>Barbecue_2_PckErr3</v>
      </c>
      <c r="B129" s="29">
        <f>IF('Exp_3 (All)'!C129="","",'Exp_3 (All)'!C129)</f>
        <v>10</v>
      </c>
      <c r="C129" s="22">
        <f>IF('Exp_3 (All)'!E129="","",'Exp_3 (All)'!E129)</f>
        <v>69</v>
      </c>
      <c r="D129" s="29">
        <f>IF('Exp_3 (All)'!G129="","",'Exp_3 (All)'!G129)</f>
        <v>29</v>
      </c>
      <c r="E129" s="22">
        <f>IF('Exp_3 (All)'!I129="","",'Exp_3 (All)'!I129)</f>
        <v>30</v>
      </c>
      <c r="F129" s="29">
        <f>IF('Exp_3 (All)'!K129="","",'Exp_3 (All)'!K129)</f>
        <v>36</v>
      </c>
      <c r="G129" s="21">
        <f>IF('Exp_3 (All)'!M129="","",'Exp_3 (All)'!M129)</f>
        <v>79</v>
      </c>
      <c r="H129" s="29">
        <f>IF('Exp_3 (All)'!O129="","",'Exp_3 (All)'!O129)</f>
        <v>41</v>
      </c>
      <c r="I129" s="21">
        <f>IF('Exp_3 (All)'!Q129="","",'Exp_3 (All)'!Q129)</f>
        <v>43</v>
      </c>
      <c r="J129" s="29">
        <f>IF('Exp_3 (All)'!S129="","",'Exp_3 (All)'!S129)</f>
        <v>80</v>
      </c>
      <c r="K129" s="21">
        <f>IF('Exp_3 (All)'!U129="","",'Exp_3 (All)'!U129)</f>
        <v>31</v>
      </c>
      <c r="L129" s="29">
        <f>IF('Exp_3 (All)'!W129="","",'Exp_3 (All)'!W129)</f>
        <v>20</v>
      </c>
      <c r="M129" s="21">
        <f>IF('Exp_3 (All)'!Y129="","",'Exp_3 (All)'!Y129)</f>
        <v>60</v>
      </c>
      <c r="N129" s="29">
        <f>IF('Exp_3 (All)'!AA129="","",'Exp_3 (All)'!AA129)</f>
        <v>60</v>
      </c>
      <c r="O129" s="21">
        <f>IF('Exp_3 (All)'!AC129="","",'Exp_3 (All)'!AC129)</f>
        <v>20</v>
      </c>
      <c r="P129" s="29">
        <f>IF('Exp_3 (All)'!AE129="","",'Exp_3 (All)'!AE129)</f>
        <v>35</v>
      </c>
      <c r="Q129" s="21">
        <f>IF('Exp_3 (All)'!AG129="","",'Exp_3 (All)'!AG129)</f>
        <v>22</v>
      </c>
      <c r="R129" s="29">
        <f>IF('Exp_3 (All)'!AI129="","",'Exp_3 (All)'!AI129)</f>
        <v>48</v>
      </c>
      <c r="S129" s="21">
        <f>IF('Exp_3 (All)'!AK129="","",'Exp_3 (All)'!AK129)</f>
        <v>20</v>
      </c>
      <c r="T129" s="29">
        <f>IF('Exp_3 (All)'!AM129="","",'Exp_3 (All)'!AM129)</f>
        <v>44</v>
      </c>
      <c r="U129" s="21">
        <f>IF('Exp_3 (All)'!AO129="","",'Exp_3 (All)'!AO129)</f>
        <v>29</v>
      </c>
      <c r="V129" s="29">
        <f>IF('Exp_3 (All)'!AQ129="","",'Exp_3 (All)'!AQ129)</f>
        <v>40</v>
      </c>
      <c r="W129" s="21">
        <f>IF('Exp_3 (All)'!AS129="","",'Exp_3 (All)'!AS129)</f>
        <v>29</v>
      </c>
      <c r="X129" s="29">
        <f>IF('Exp_3 (All)'!AU129="","",'Exp_3 (All)'!AU129)</f>
        <v>58</v>
      </c>
      <c r="Y129" s="50">
        <f t="shared" si="6"/>
        <v>40.565217391304351</v>
      </c>
      <c r="Z129" s="50">
        <f t="shared" si="7"/>
        <v>19.279820083460134</v>
      </c>
      <c r="AA129" s="79">
        <f t="shared" si="8"/>
        <v>8.3372194020494401</v>
      </c>
      <c r="AB129" s="79">
        <f t="shared" si="9"/>
        <v>32.227997989254909</v>
      </c>
      <c r="AC129" s="79">
        <f t="shared" si="10"/>
        <v>48.902436793353793</v>
      </c>
      <c r="AD129" s="169">
        <f t="shared" si="11"/>
        <v>20.543556710786902</v>
      </c>
      <c r="AE129" s="226"/>
      <c r="AF129" s="155"/>
    </row>
    <row r="130" spans="1:32" x14ac:dyDescent="0.2">
      <c r="A130" s="7" t="str">
        <f>'Exp_3 (All)'!A130</f>
        <v>Barbecue_3_PckErr1</v>
      </c>
      <c r="B130" s="29">
        <f>IF('Exp_3 (All)'!C130="","",'Exp_3 (All)'!C130)</f>
        <v>10</v>
      </c>
      <c r="C130" s="22">
        <f>IF('Exp_3 (All)'!E130="","",'Exp_3 (All)'!E130)</f>
        <v>63</v>
      </c>
      <c r="D130" s="29">
        <f>IF('Exp_3 (All)'!G130="","",'Exp_3 (All)'!G130)</f>
        <v>19</v>
      </c>
      <c r="E130" s="22">
        <f>IF('Exp_3 (All)'!I130="","",'Exp_3 (All)'!I130)</f>
        <v>39</v>
      </c>
      <c r="F130" s="29">
        <f>IF('Exp_3 (All)'!K130="","",'Exp_3 (All)'!K130)</f>
        <v>35</v>
      </c>
      <c r="G130" s="21">
        <f>IF('Exp_3 (All)'!M130="","",'Exp_3 (All)'!M130)</f>
        <v>100</v>
      </c>
      <c r="H130" s="29">
        <f>IF('Exp_3 (All)'!O130="","",'Exp_3 (All)'!O130)</f>
        <v>11</v>
      </c>
      <c r="I130" s="21">
        <f>IF('Exp_3 (All)'!Q130="","",'Exp_3 (All)'!Q130)</f>
        <v>66</v>
      </c>
      <c r="J130" s="29">
        <f>IF('Exp_3 (All)'!S130="","",'Exp_3 (All)'!S130)</f>
        <v>70</v>
      </c>
      <c r="K130" s="21">
        <f>IF('Exp_3 (All)'!U130="","",'Exp_3 (All)'!U130)</f>
        <v>19</v>
      </c>
      <c r="L130" s="29">
        <f>IF('Exp_3 (All)'!W130="","",'Exp_3 (All)'!W130)</f>
        <v>10</v>
      </c>
      <c r="M130" s="21">
        <f>IF('Exp_3 (All)'!Y130="","",'Exp_3 (All)'!Y130)</f>
        <v>20</v>
      </c>
      <c r="N130" s="29">
        <f>IF('Exp_3 (All)'!AA130="","",'Exp_3 (All)'!AA130)</f>
        <v>61</v>
      </c>
      <c r="O130" s="21">
        <f>IF('Exp_3 (All)'!AC130="","",'Exp_3 (All)'!AC130)</f>
        <v>11</v>
      </c>
      <c r="P130" s="29">
        <f>IF('Exp_3 (All)'!AE130="","",'Exp_3 (All)'!AE130)</f>
        <v>31</v>
      </c>
      <c r="Q130" s="21">
        <f>IF('Exp_3 (All)'!AG130="","",'Exp_3 (All)'!AG130)</f>
        <v>25</v>
      </c>
      <c r="R130" s="29">
        <f>IF('Exp_3 (All)'!AI130="","",'Exp_3 (All)'!AI130)</f>
        <v>30</v>
      </c>
      <c r="S130" s="21">
        <f>IF('Exp_3 (All)'!AK130="","",'Exp_3 (All)'!AK130)</f>
        <v>20</v>
      </c>
      <c r="T130" s="29">
        <f>IF('Exp_3 (All)'!AM130="","",'Exp_3 (All)'!AM130)</f>
        <v>49</v>
      </c>
      <c r="U130" s="21">
        <f>IF('Exp_3 (All)'!AO130="","",'Exp_3 (All)'!AO130)</f>
        <v>61</v>
      </c>
      <c r="V130" s="29">
        <f>IF('Exp_3 (All)'!AQ130="","",'Exp_3 (All)'!AQ130)</f>
        <v>60</v>
      </c>
      <c r="W130" s="21">
        <f>IF('Exp_3 (All)'!AS130="","",'Exp_3 (All)'!AS130)</f>
        <v>17</v>
      </c>
      <c r="X130" s="29">
        <f>IF('Exp_3 (All)'!AU130="","",'Exp_3 (All)'!AU130)</f>
        <v>9</v>
      </c>
      <c r="Y130" s="50">
        <f t="shared" si="6"/>
        <v>36.347826086956523</v>
      </c>
      <c r="Z130" s="50">
        <f t="shared" si="7"/>
        <v>25.088223777940435</v>
      </c>
      <c r="AA130" s="79">
        <f t="shared" si="8"/>
        <v>10.848961512034204</v>
      </c>
      <c r="AB130" s="79">
        <f t="shared" si="9"/>
        <v>25.498864574922319</v>
      </c>
      <c r="AC130" s="79">
        <f t="shared" si="10"/>
        <v>47.196787598990724</v>
      </c>
      <c r="AD130" s="169">
        <f t="shared" si="11"/>
        <v>20.543556710786913</v>
      </c>
      <c r="AE130" s="227"/>
      <c r="AF130" s="228"/>
    </row>
    <row r="131" spans="1:32" x14ac:dyDescent="0.2">
      <c r="A131" s="7" t="str">
        <f>'Exp_3 (All)'!A131</f>
        <v>Barbecue_3_PckErr3</v>
      </c>
      <c r="B131" s="29">
        <f>IF('Exp_3 (All)'!C131="","",'Exp_3 (All)'!C131)</f>
        <v>20</v>
      </c>
      <c r="C131" s="22">
        <f>IF('Exp_3 (All)'!E131="","",'Exp_3 (All)'!E131)</f>
        <v>78</v>
      </c>
      <c r="D131" s="29">
        <f>IF('Exp_3 (All)'!G131="","",'Exp_3 (All)'!G131)</f>
        <v>27</v>
      </c>
      <c r="E131" s="22">
        <f>IF('Exp_3 (All)'!I131="","",'Exp_3 (All)'!I131)</f>
        <v>50</v>
      </c>
      <c r="F131" s="29">
        <f>IF('Exp_3 (All)'!K131="","",'Exp_3 (All)'!K131)</f>
        <v>20</v>
      </c>
      <c r="G131" s="21">
        <f>IF('Exp_3 (All)'!M131="","",'Exp_3 (All)'!M131)</f>
        <v>100</v>
      </c>
      <c r="H131" s="29">
        <f>IF('Exp_3 (All)'!O131="","",'Exp_3 (All)'!O131)</f>
        <v>20</v>
      </c>
      <c r="I131" s="21">
        <f>IF('Exp_3 (All)'!Q131="","",'Exp_3 (All)'!Q131)</f>
        <v>79</v>
      </c>
      <c r="J131" s="29">
        <f>IF('Exp_3 (All)'!S131="","",'Exp_3 (All)'!S131)</f>
        <v>87</v>
      </c>
      <c r="K131" s="21">
        <f>IF('Exp_3 (All)'!U131="","",'Exp_3 (All)'!U131)</f>
        <v>39</v>
      </c>
      <c r="L131" s="29">
        <f>IF('Exp_3 (All)'!W131="","",'Exp_3 (All)'!W131)</f>
        <v>20</v>
      </c>
      <c r="M131" s="21">
        <f>IF('Exp_3 (All)'!Y131="","",'Exp_3 (All)'!Y131)</f>
        <v>70</v>
      </c>
      <c r="N131" s="29">
        <f>IF('Exp_3 (All)'!AA131="","",'Exp_3 (All)'!AA131)</f>
        <v>37</v>
      </c>
      <c r="O131" s="21">
        <f>IF('Exp_3 (All)'!AC131="","",'Exp_3 (All)'!AC131)</f>
        <v>29</v>
      </c>
      <c r="P131" s="29">
        <f>IF('Exp_3 (All)'!AE131="","",'Exp_3 (All)'!AE131)</f>
        <v>68</v>
      </c>
      <c r="Q131" s="21">
        <f>IF('Exp_3 (All)'!AG131="","",'Exp_3 (All)'!AG131)</f>
        <v>73</v>
      </c>
      <c r="R131" s="29">
        <f>IF('Exp_3 (All)'!AI131="","",'Exp_3 (All)'!AI131)</f>
        <v>68</v>
      </c>
      <c r="S131" s="21">
        <f>IF('Exp_3 (All)'!AK131="","",'Exp_3 (All)'!AK131)</f>
        <v>30</v>
      </c>
      <c r="T131" s="29">
        <f>IF('Exp_3 (All)'!AM131="","",'Exp_3 (All)'!AM131)</f>
        <v>69</v>
      </c>
      <c r="U131" s="21">
        <f>IF('Exp_3 (All)'!AO131="","",'Exp_3 (All)'!AO131)</f>
        <v>84</v>
      </c>
      <c r="V131" s="29">
        <f>IF('Exp_3 (All)'!AQ131="","",'Exp_3 (All)'!AQ131)</f>
        <v>29</v>
      </c>
      <c r="W131" s="21">
        <f>IF('Exp_3 (All)'!AS131="","",'Exp_3 (All)'!AS131)</f>
        <v>30</v>
      </c>
      <c r="X131" s="29">
        <f>IF('Exp_3 (All)'!AU131="","",'Exp_3 (All)'!AU131)</f>
        <v>38</v>
      </c>
      <c r="Y131" s="50">
        <f t="shared" si="6"/>
        <v>50.652173913043477</v>
      </c>
      <c r="Z131" s="50">
        <f t="shared" si="7"/>
        <v>25.95732283375256</v>
      </c>
      <c r="AA131" s="79">
        <f t="shared" si="8"/>
        <v>11.224788126548923</v>
      </c>
      <c r="AB131" s="79">
        <f t="shared" si="9"/>
        <v>39.427385786494554</v>
      </c>
      <c r="AC131" s="79">
        <f t="shared" si="10"/>
        <v>61.876962039592399</v>
      </c>
      <c r="AD131" s="169">
        <f t="shared" si="11"/>
        <v>20.543556710786913</v>
      </c>
      <c r="AE131" s="227"/>
      <c r="AF131" s="228"/>
    </row>
    <row r="132" spans="1:32" x14ac:dyDescent="0.2">
      <c r="A132" s="7" t="str">
        <f>'Exp_3 (All)'!A132</f>
        <v>Barbecue_8_PckErr1</v>
      </c>
      <c r="B132" s="29">
        <f>IF('Exp_3 (All)'!C132="","",'Exp_3 (All)'!C132)</f>
        <v>19</v>
      </c>
      <c r="C132" s="22">
        <f>IF('Exp_3 (All)'!E132="","",'Exp_3 (All)'!E132)</f>
        <v>40</v>
      </c>
      <c r="D132" s="29">
        <f>IF('Exp_3 (All)'!G132="","",'Exp_3 (All)'!G132)</f>
        <v>30</v>
      </c>
      <c r="E132" s="22">
        <f>IF('Exp_3 (All)'!I132="","",'Exp_3 (All)'!I132)</f>
        <v>28</v>
      </c>
      <c r="F132" s="29">
        <f>IF('Exp_3 (All)'!K132="","",'Exp_3 (All)'!K132)</f>
        <v>30</v>
      </c>
      <c r="G132" s="21">
        <f>IF('Exp_3 (All)'!M132="","",'Exp_3 (All)'!M132)</f>
        <v>59</v>
      </c>
      <c r="H132" s="29">
        <f>IF('Exp_3 (All)'!O132="","",'Exp_3 (All)'!O132)</f>
        <v>39</v>
      </c>
      <c r="I132" s="21">
        <f>IF('Exp_3 (All)'!Q132="","",'Exp_3 (All)'!Q132)</f>
        <v>10</v>
      </c>
      <c r="J132" s="29">
        <f>IF('Exp_3 (All)'!S132="","",'Exp_3 (All)'!S132)</f>
        <v>92</v>
      </c>
      <c r="K132" s="21">
        <f>IF('Exp_3 (All)'!U132="","",'Exp_3 (All)'!U132)</f>
        <v>40</v>
      </c>
      <c r="L132" s="29">
        <f>IF('Exp_3 (All)'!W132="","",'Exp_3 (All)'!W132)</f>
        <v>39</v>
      </c>
      <c r="M132" s="21">
        <f>IF('Exp_3 (All)'!Y132="","",'Exp_3 (All)'!Y132)</f>
        <v>60</v>
      </c>
      <c r="N132" s="29">
        <f>IF('Exp_3 (All)'!AA132="","",'Exp_3 (All)'!AA132)</f>
        <v>54</v>
      </c>
      <c r="O132" s="21">
        <f>IF('Exp_3 (All)'!AC132="","",'Exp_3 (All)'!AC132)</f>
        <v>10</v>
      </c>
      <c r="P132" s="29">
        <f>IF('Exp_3 (All)'!AE132="","",'Exp_3 (All)'!AE132)</f>
        <v>39</v>
      </c>
      <c r="Q132" s="21">
        <f>IF('Exp_3 (All)'!AG132="","",'Exp_3 (All)'!AG132)</f>
        <v>58</v>
      </c>
      <c r="R132" s="29">
        <f>IF('Exp_3 (All)'!AI132="","",'Exp_3 (All)'!AI132)</f>
        <v>60</v>
      </c>
      <c r="S132" s="21">
        <f>IF('Exp_3 (All)'!AK132="","",'Exp_3 (All)'!AK132)</f>
        <v>19</v>
      </c>
      <c r="T132" s="29">
        <f>IF('Exp_3 (All)'!AM132="","",'Exp_3 (All)'!AM132)</f>
        <v>80</v>
      </c>
      <c r="U132" s="21">
        <f>IF('Exp_3 (All)'!AO132="","",'Exp_3 (All)'!AO132)</f>
        <v>66</v>
      </c>
      <c r="V132" s="29">
        <f>IF('Exp_3 (All)'!AQ132="","",'Exp_3 (All)'!AQ132)</f>
        <v>59</v>
      </c>
      <c r="W132" s="21">
        <f>IF('Exp_3 (All)'!AS132="","",'Exp_3 (All)'!AS132)</f>
        <v>20</v>
      </c>
      <c r="X132" s="29">
        <f>IF('Exp_3 (All)'!AU132="","",'Exp_3 (All)'!AU132)</f>
        <v>27</v>
      </c>
      <c r="Y132" s="50">
        <f t="shared" si="6"/>
        <v>42.521739130434781</v>
      </c>
      <c r="Z132" s="50">
        <f t="shared" si="7"/>
        <v>21.819235811168991</v>
      </c>
      <c r="AA132" s="79">
        <f t="shared" si="8"/>
        <v>9.4353451098244108</v>
      </c>
      <c r="AB132" s="79">
        <f t="shared" si="9"/>
        <v>33.086394020610371</v>
      </c>
      <c r="AC132" s="79">
        <f t="shared" si="10"/>
        <v>51.957084240259192</v>
      </c>
      <c r="AD132" s="169">
        <f t="shared" si="11"/>
        <v>20.543556710786913</v>
      </c>
      <c r="AE132" s="226"/>
      <c r="AF132" s="155"/>
    </row>
    <row r="133" spans="1:32" x14ac:dyDescent="0.2">
      <c r="A133" s="7" t="str">
        <f>'Exp_3 (All)'!A133</f>
        <v>Barbecue_8_PckErr3</v>
      </c>
      <c r="B133" s="29">
        <f>IF('Exp_3 (All)'!C133="","",'Exp_3 (All)'!C133)</f>
        <v>19</v>
      </c>
      <c r="C133" s="22">
        <f>IF('Exp_3 (All)'!E133="","",'Exp_3 (All)'!E133)</f>
        <v>93</v>
      </c>
      <c r="D133" s="29">
        <f>IF('Exp_3 (All)'!G133="","",'Exp_3 (All)'!G133)</f>
        <v>40</v>
      </c>
      <c r="E133" s="22">
        <f>IF('Exp_3 (All)'!I133="","",'Exp_3 (All)'!I133)</f>
        <v>100</v>
      </c>
      <c r="F133" s="29">
        <f>IF('Exp_3 (All)'!K133="","",'Exp_3 (All)'!K133)</f>
        <v>35</v>
      </c>
      <c r="G133" s="21">
        <f>IF('Exp_3 (All)'!M133="","",'Exp_3 (All)'!M133)</f>
        <v>100</v>
      </c>
      <c r="H133" s="29">
        <f>IF('Exp_3 (All)'!O133="","",'Exp_3 (All)'!O133)</f>
        <v>50</v>
      </c>
      <c r="I133" s="21">
        <f>IF('Exp_3 (All)'!Q133="","",'Exp_3 (All)'!Q133)</f>
        <v>58</v>
      </c>
      <c r="J133" s="29">
        <f>IF('Exp_3 (All)'!S133="","",'Exp_3 (All)'!S133)</f>
        <v>100</v>
      </c>
      <c r="K133" s="21">
        <f>IF('Exp_3 (All)'!U133="","",'Exp_3 (All)'!U133)</f>
        <v>50</v>
      </c>
      <c r="L133" s="29">
        <f>IF('Exp_3 (All)'!W133="","",'Exp_3 (All)'!W133)</f>
        <v>78</v>
      </c>
      <c r="M133" s="21">
        <f>IF('Exp_3 (All)'!Y133="","",'Exp_3 (All)'!Y133)</f>
        <v>79</v>
      </c>
      <c r="N133" s="29">
        <f>IF('Exp_3 (All)'!AA133="","",'Exp_3 (All)'!AA133)</f>
        <v>38</v>
      </c>
      <c r="O133" s="21">
        <f>IF('Exp_3 (All)'!AC133="","",'Exp_3 (All)'!AC133)</f>
        <v>30</v>
      </c>
      <c r="P133" s="29">
        <f>IF('Exp_3 (All)'!AE133="","",'Exp_3 (All)'!AE133)</f>
        <v>64</v>
      </c>
      <c r="Q133" s="21">
        <f>IF('Exp_3 (All)'!AG133="","",'Exp_3 (All)'!AG133)</f>
        <v>40</v>
      </c>
      <c r="R133" s="29">
        <f>IF('Exp_3 (All)'!AI133="","",'Exp_3 (All)'!AI133)</f>
        <v>97</v>
      </c>
      <c r="S133" s="21">
        <f>IF('Exp_3 (All)'!AK133="","",'Exp_3 (All)'!AK133)</f>
        <v>40</v>
      </c>
      <c r="T133" s="29">
        <f>IF('Exp_3 (All)'!AM133="","",'Exp_3 (All)'!AM133)</f>
        <v>93</v>
      </c>
      <c r="U133" s="21">
        <f>IF('Exp_3 (All)'!AO133="","",'Exp_3 (All)'!AO133)</f>
        <v>91</v>
      </c>
      <c r="V133" s="29">
        <f>IF('Exp_3 (All)'!AQ133="","",'Exp_3 (All)'!AQ133)</f>
        <v>40</v>
      </c>
      <c r="W133" s="21">
        <f>IF('Exp_3 (All)'!AS133="","",'Exp_3 (All)'!AS133)</f>
        <v>60</v>
      </c>
      <c r="X133" s="29">
        <f>IF('Exp_3 (All)'!AU133="","",'Exp_3 (All)'!AU133)</f>
        <v>80</v>
      </c>
      <c r="Y133" s="50">
        <f t="shared" ref="Y133:Y143" si="12">AVERAGE(B133:X133)</f>
        <v>64.130434782608702</v>
      </c>
      <c r="Z133" s="50">
        <f t="shared" ref="Z133:Z143" si="13">_xlfn.STDEV.S(B133:X133)</f>
        <v>26.552357107876315</v>
      </c>
      <c r="AA133" s="79">
        <f t="shared" ref="AA133:AA143" si="14">_xlfn.CONFIDENCE.T(0.05,Z133,COUNT(B133:X133))</f>
        <v>11.482100242203201</v>
      </c>
      <c r="AB133" s="79">
        <f t="shared" ref="AB133:AB143" si="15">Y133-AA133</f>
        <v>52.6483345404055</v>
      </c>
      <c r="AC133" s="79">
        <f t="shared" ref="AC133:AC143" si="16">Y133+AA133</f>
        <v>75.612535024811905</v>
      </c>
      <c r="AD133" s="169">
        <f t="shared" ref="AD133:AD143" si="17">(1.96/(AA133/Z133))^2</f>
        <v>20.543556710786913</v>
      </c>
      <c r="AE133" s="226"/>
      <c r="AF133" s="155"/>
    </row>
    <row r="134" spans="1:32" x14ac:dyDescent="0.2">
      <c r="A134" s="7" t="str">
        <f>'Exp_3 (All)'!A134</f>
        <v>Barbecue_10_PckErr1</v>
      </c>
      <c r="B134" s="29">
        <f>IF('Exp_3 (All)'!C134="","",'Exp_3 (All)'!C134)</f>
        <v>50</v>
      </c>
      <c r="C134" s="22">
        <f>IF('Exp_3 (All)'!E134="","",'Exp_3 (All)'!E134)</f>
        <v>80</v>
      </c>
      <c r="D134" s="29">
        <f>IF('Exp_3 (All)'!G134="","",'Exp_3 (All)'!G134)</f>
        <v>58</v>
      </c>
      <c r="E134" s="22">
        <f>IF('Exp_3 (All)'!I134="","",'Exp_3 (All)'!I134)</f>
        <v>61</v>
      </c>
      <c r="F134" s="29">
        <f>IF('Exp_3 (All)'!K134="","",'Exp_3 (All)'!K134)</f>
        <v>75</v>
      </c>
      <c r="G134" s="21">
        <f>IF('Exp_3 (All)'!M134="","",'Exp_3 (All)'!M134)</f>
        <v>9</v>
      </c>
      <c r="H134" s="29">
        <f>IF('Exp_3 (All)'!O134="","",'Exp_3 (All)'!O134)</f>
        <v>50</v>
      </c>
      <c r="I134" s="21">
        <f>IF('Exp_3 (All)'!Q134="","",'Exp_3 (All)'!Q134)</f>
        <v>72</v>
      </c>
      <c r="J134" s="29">
        <f>IF('Exp_3 (All)'!S134="","",'Exp_3 (All)'!S134)</f>
        <v>79</v>
      </c>
      <c r="K134" s="21">
        <f>IF('Exp_3 (All)'!U134="","",'Exp_3 (All)'!U134)</f>
        <v>60</v>
      </c>
      <c r="L134" s="29">
        <f>IF('Exp_3 (All)'!W134="","",'Exp_3 (All)'!W134)</f>
        <v>59</v>
      </c>
      <c r="M134" s="21">
        <f>IF('Exp_3 (All)'!Y134="","",'Exp_3 (All)'!Y134)</f>
        <v>69</v>
      </c>
      <c r="N134" s="29">
        <f>IF('Exp_3 (All)'!AA134="","",'Exp_3 (All)'!AA134)</f>
        <v>60</v>
      </c>
      <c r="O134" s="21">
        <f>IF('Exp_3 (All)'!AC134="","",'Exp_3 (All)'!AC134)</f>
        <v>30</v>
      </c>
      <c r="P134" s="29">
        <f>IF('Exp_3 (All)'!AE134="","",'Exp_3 (All)'!AE134)</f>
        <v>77</v>
      </c>
      <c r="Q134" s="21">
        <f>IF('Exp_3 (All)'!AG134="","",'Exp_3 (All)'!AG134)</f>
        <v>51</v>
      </c>
      <c r="R134" s="29">
        <f>IF('Exp_3 (All)'!AI134="","",'Exp_3 (All)'!AI134)</f>
        <v>70</v>
      </c>
      <c r="S134" s="21">
        <f>IF('Exp_3 (All)'!AK134="","",'Exp_3 (All)'!AK134)</f>
        <v>28</v>
      </c>
      <c r="T134" s="29">
        <f>IF('Exp_3 (All)'!AM134="","",'Exp_3 (All)'!AM134)</f>
        <v>74</v>
      </c>
      <c r="U134" s="21">
        <f>IF('Exp_3 (All)'!AO134="","",'Exp_3 (All)'!AO134)</f>
        <v>79</v>
      </c>
      <c r="V134" s="29">
        <f>IF('Exp_3 (All)'!AQ134="","",'Exp_3 (All)'!AQ134)</f>
        <v>39</v>
      </c>
      <c r="W134" s="21">
        <f>IF('Exp_3 (All)'!AS134="","",'Exp_3 (All)'!AS134)</f>
        <v>69</v>
      </c>
      <c r="X134" s="29">
        <f>IF('Exp_3 (All)'!AU134="","",'Exp_3 (All)'!AU134)</f>
        <v>67</v>
      </c>
      <c r="Y134" s="50">
        <f t="shared" si="12"/>
        <v>59.391304347826086</v>
      </c>
      <c r="Z134" s="50">
        <f t="shared" si="13"/>
        <v>18.502430136298766</v>
      </c>
      <c r="AA134" s="79">
        <f t="shared" si="14"/>
        <v>8.0010507800200177</v>
      </c>
      <c r="AB134" s="79">
        <f t="shared" si="15"/>
        <v>51.39025356780607</v>
      </c>
      <c r="AC134" s="79">
        <f t="shared" si="16"/>
        <v>67.392355127846102</v>
      </c>
      <c r="AD134" s="169">
        <f t="shared" si="17"/>
        <v>20.543556710786913</v>
      </c>
      <c r="AE134" s="226"/>
      <c r="AF134" s="155"/>
    </row>
    <row r="135" spans="1:32" x14ac:dyDescent="0.2">
      <c r="A135" s="7" t="str">
        <f>'Exp_3 (All)'!A135</f>
        <v>Barbecue_10_PckErr3</v>
      </c>
      <c r="B135" s="29">
        <f>IF('Exp_3 (All)'!C135="","",'Exp_3 (All)'!C135)</f>
        <v>30</v>
      </c>
      <c r="C135" s="22">
        <f>IF('Exp_3 (All)'!E135="","",'Exp_3 (All)'!E135)</f>
        <v>82</v>
      </c>
      <c r="D135" s="29">
        <f>IF('Exp_3 (All)'!G135="","",'Exp_3 (All)'!G135)</f>
        <v>79</v>
      </c>
      <c r="E135" s="22">
        <f>IF('Exp_3 (All)'!I135="","",'Exp_3 (All)'!I135)</f>
        <v>83</v>
      </c>
      <c r="F135" s="29">
        <f>IF('Exp_3 (All)'!K135="","",'Exp_3 (All)'!K135)</f>
        <v>75</v>
      </c>
      <c r="G135" s="21">
        <f>IF('Exp_3 (All)'!M135="","",'Exp_3 (All)'!M135)</f>
        <v>80</v>
      </c>
      <c r="H135" s="29">
        <f>IF('Exp_3 (All)'!O135="","",'Exp_3 (All)'!O135)</f>
        <v>100</v>
      </c>
      <c r="I135" s="21">
        <f>IF('Exp_3 (All)'!Q135="","",'Exp_3 (All)'!Q135)</f>
        <v>63</v>
      </c>
      <c r="J135" s="29">
        <f>IF('Exp_3 (All)'!S135="","",'Exp_3 (All)'!S135)</f>
        <v>81</v>
      </c>
      <c r="K135" s="21">
        <f>IF('Exp_3 (All)'!U135="","",'Exp_3 (All)'!U135)</f>
        <v>60</v>
      </c>
      <c r="L135" s="29">
        <f>IF('Exp_3 (All)'!W135="","",'Exp_3 (All)'!W135)</f>
        <v>61</v>
      </c>
      <c r="M135" s="21">
        <f>IF('Exp_3 (All)'!Y135="","",'Exp_3 (All)'!Y135)</f>
        <v>70</v>
      </c>
      <c r="N135" s="29">
        <f>IF('Exp_3 (All)'!AA135="","",'Exp_3 (All)'!AA135)</f>
        <v>49</v>
      </c>
      <c r="O135" s="21">
        <f>IF('Exp_3 (All)'!AC135="","",'Exp_3 (All)'!AC135)</f>
        <v>49</v>
      </c>
      <c r="P135" s="29">
        <f>IF('Exp_3 (All)'!AE135="","",'Exp_3 (All)'!AE135)</f>
        <v>94</v>
      </c>
      <c r="Q135" s="21">
        <f>IF('Exp_3 (All)'!AG135="","",'Exp_3 (All)'!AG135)</f>
        <v>72</v>
      </c>
      <c r="R135" s="29">
        <f>IF('Exp_3 (All)'!AI135="","",'Exp_3 (All)'!AI135)</f>
        <v>79</v>
      </c>
      <c r="S135" s="21">
        <f>IF('Exp_3 (All)'!AK135="","",'Exp_3 (All)'!AK135)</f>
        <v>80</v>
      </c>
      <c r="T135" s="29">
        <f>IF('Exp_3 (All)'!AM135="","",'Exp_3 (All)'!AM135)</f>
        <v>90</v>
      </c>
      <c r="U135" s="21">
        <f>IF('Exp_3 (All)'!AO135="","",'Exp_3 (All)'!AO135)</f>
        <v>73</v>
      </c>
      <c r="V135" s="29">
        <f>IF('Exp_3 (All)'!AQ135="","",'Exp_3 (All)'!AQ135)</f>
        <v>60</v>
      </c>
      <c r="W135" s="21">
        <f>IF('Exp_3 (All)'!AS135="","",'Exp_3 (All)'!AS135)</f>
        <v>59</v>
      </c>
      <c r="X135" s="29">
        <f>IF('Exp_3 (All)'!AU135="","",'Exp_3 (All)'!AU135)</f>
        <v>82</v>
      </c>
      <c r="Y135" s="50">
        <f t="shared" si="12"/>
        <v>71.782608695652172</v>
      </c>
      <c r="Z135" s="50">
        <f t="shared" si="13"/>
        <v>16.11593373522312</v>
      </c>
      <c r="AA135" s="79">
        <f t="shared" si="14"/>
        <v>6.9690523478853663</v>
      </c>
      <c r="AB135" s="79">
        <f t="shared" si="15"/>
        <v>64.813556347766806</v>
      </c>
      <c r="AC135" s="79">
        <f t="shared" si="16"/>
        <v>78.751661043537538</v>
      </c>
      <c r="AD135" s="169">
        <f t="shared" si="17"/>
        <v>20.543556710786913</v>
      </c>
    </row>
    <row r="136" spans="1:32" x14ac:dyDescent="0.2">
      <c r="A136" s="7" t="str">
        <f>'Exp_3 (All)'!A136</f>
        <v>Barbecue_11_PckErr1</v>
      </c>
      <c r="B136" s="29">
        <f>IF('Exp_3 (All)'!C136="","",'Exp_3 (All)'!C136)</f>
        <v>39</v>
      </c>
      <c r="C136" s="22">
        <f>IF('Exp_3 (All)'!E136="","",'Exp_3 (All)'!E136)</f>
        <v>80</v>
      </c>
      <c r="D136" s="29">
        <f>IF('Exp_3 (All)'!G136="","",'Exp_3 (All)'!G136)</f>
        <v>64</v>
      </c>
      <c r="E136" s="22">
        <f>IF('Exp_3 (All)'!I136="","",'Exp_3 (All)'!I136)</f>
        <v>87</v>
      </c>
      <c r="F136" s="29">
        <f>IF('Exp_3 (All)'!K136="","",'Exp_3 (All)'!K136)</f>
        <v>75</v>
      </c>
      <c r="G136" s="21">
        <f>IF('Exp_3 (All)'!M136="","",'Exp_3 (All)'!M136)</f>
        <v>100</v>
      </c>
      <c r="H136" s="29">
        <f>IF('Exp_3 (All)'!O136="","",'Exp_3 (All)'!O136)</f>
        <v>60</v>
      </c>
      <c r="I136" s="21">
        <f>IF('Exp_3 (All)'!Q136="","",'Exp_3 (All)'!Q136)</f>
        <v>54</v>
      </c>
      <c r="J136" s="29">
        <f>IF('Exp_3 (All)'!S136="","",'Exp_3 (All)'!S136)</f>
        <v>100</v>
      </c>
      <c r="K136" s="21">
        <f>IF('Exp_3 (All)'!U136="","",'Exp_3 (All)'!U136)</f>
        <v>71</v>
      </c>
      <c r="L136" s="29">
        <f>IF('Exp_3 (All)'!W136="","",'Exp_3 (All)'!W136)</f>
        <v>78</v>
      </c>
      <c r="M136" s="21">
        <f>IF('Exp_3 (All)'!Y136="","",'Exp_3 (All)'!Y136)</f>
        <v>100</v>
      </c>
      <c r="N136" s="29">
        <f>IF('Exp_3 (All)'!AA136="","",'Exp_3 (All)'!AA136)</f>
        <v>68</v>
      </c>
      <c r="O136" s="21">
        <f>IF('Exp_3 (All)'!AC136="","",'Exp_3 (All)'!AC136)</f>
        <v>61</v>
      </c>
      <c r="P136" s="29">
        <f>IF('Exp_3 (All)'!AE136="","",'Exp_3 (All)'!AE136)</f>
        <v>71</v>
      </c>
      <c r="Q136" s="21">
        <f>IF('Exp_3 (All)'!AG136="","",'Exp_3 (All)'!AG136)</f>
        <v>73</v>
      </c>
      <c r="R136" s="29">
        <f>IF('Exp_3 (All)'!AI136="","",'Exp_3 (All)'!AI136)</f>
        <v>91</v>
      </c>
      <c r="S136" s="21">
        <f>IF('Exp_3 (All)'!AK136="","",'Exp_3 (All)'!AK136)</f>
        <v>60</v>
      </c>
      <c r="T136" s="29">
        <f>IF('Exp_3 (All)'!AM136="","",'Exp_3 (All)'!AM136)</f>
        <v>100</v>
      </c>
      <c r="U136" s="21">
        <f>IF('Exp_3 (All)'!AO136="","",'Exp_3 (All)'!AO136)</f>
        <v>96</v>
      </c>
      <c r="V136" s="29">
        <f>IF('Exp_3 (All)'!AQ136="","",'Exp_3 (All)'!AQ136)</f>
        <v>44</v>
      </c>
      <c r="W136" s="21">
        <f>IF('Exp_3 (All)'!AS136="","",'Exp_3 (All)'!AS136)</f>
        <v>100</v>
      </c>
      <c r="X136" s="29">
        <f>IF('Exp_3 (All)'!AU136="","",'Exp_3 (All)'!AU136)</f>
        <v>92</v>
      </c>
      <c r="Y136" s="50">
        <f t="shared" si="12"/>
        <v>76.695652173913047</v>
      </c>
      <c r="Z136" s="50">
        <f t="shared" si="13"/>
        <v>18.796602165402827</v>
      </c>
      <c r="AA136" s="79">
        <f t="shared" si="14"/>
        <v>8.1282603046924322</v>
      </c>
      <c r="AB136" s="79">
        <f t="shared" si="15"/>
        <v>68.567391869220614</v>
      </c>
      <c r="AC136" s="79">
        <f t="shared" si="16"/>
        <v>84.823912478605479</v>
      </c>
      <c r="AD136" s="169">
        <f t="shared" si="17"/>
        <v>20.543556710786913</v>
      </c>
    </row>
    <row r="137" spans="1:32" x14ac:dyDescent="0.2">
      <c r="A137" s="7" t="str">
        <f>'Exp_3 (All)'!A137</f>
        <v>Barbecue_11_PckErr3</v>
      </c>
      <c r="B137" s="29">
        <f>IF('Exp_3 (All)'!C137="","",'Exp_3 (All)'!C137)</f>
        <v>79</v>
      </c>
      <c r="C137" s="22">
        <f>IF('Exp_3 (All)'!E137="","",'Exp_3 (All)'!E137)</f>
        <v>97</v>
      </c>
      <c r="D137" s="29">
        <f>IF('Exp_3 (All)'!G137="","",'Exp_3 (All)'!G137)</f>
        <v>85</v>
      </c>
      <c r="E137" s="22">
        <f>IF('Exp_3 (All)'!I137="","",'Exp_3 (All)'!I137)</f>
        <v>65</v>
      </c>
      <c r="F137" s="29">
        <f>IF('Exp_3 (All)'!K137="","",'Exp_3 (All)'!K137)</f>
        <v>94</v>
      </c>
      <c r="G137" s="21">
        <f>IF('Exp_3 (All)'!M137="","",'Exp_3 (All)'!M137)</f>
        <v>100</v>
      </c>
      <c r="H137" s="29">
        <f>IF('Exp_3 (All)'!O137="","",'Exp_3 (All)'!O137)</f>
        <v>70</v>
      </c>
      <c r="I137" s="21">
        <f>IF('Exp_3 (All)'!Q137="","",'Exp_3 (All)'!Q137)</f>
        <v>73</v>
      </c>
      <c r="J137" s="29">
        <f>IF('Exp_3 (All)'!S137="","",'Exp_3 (All)'!S137)</f>
        <v>100</v>
      </c>
      <c r="K137" s="21">
        <f>IF('Exp_3 (All)'!U137="","",'Exp_3 (All)'!U137)</f>
        <v>89</v>
      </c>
      <c r="L137" s="29">
        <f>IF('Exp_3 (All)'!W137="","",'Exp_3 (All)'!W137)</f>
        <v>91</v>
      </c>
      <c r="M137" s="21">
        <f>IF('Exp_3 (All)'!Y137="","",'Exp_3 (All)'!Y137)</f>
        <v>100</v>
      </c>
      <c r="N137" s="29">
        <f>IF('Exp_3 (All)'!AA137="","",'Exp_3 (All)'!AA137)</f>
        <v>75</v>
      </c>
      <c r="O137" s="21">
        <f>IF('Exp_3 (All)'!AC137="","",'Exp_3 (All)'!AC137)</f>
        <v>71</v>
      </c>
      <c r="P137" s="29">
        <f>IF('Exp_3 (All)'!AE137="","",'Exp_3 (All)'!AE137)</f>
        <v>94</v>
      </c>
      <c r="Q137" s="21">
        <f>IF('Exp_3 (All)'!AG137="","",'Exp_3 (All)'!AG137)</f>
        <v>80</v>
      </c>
      <c r="R137" s="29">
        <f>IF('Exp_3 (All)'!AI137="","",'Exp_3 (All)'!AI137)</f>
        <v>89</v>
      </c>
      <c r="S137" s="21">
        <f>IF('Exp_3 (All)'!AK137="","",'Exp_3 (All)'!AK137)</f>
        <v>70</v>
      </c>
      <c r="T137" s="29">
        <f>IF('Exp_3 (All)'!AM137="","",'Exp_3 (All)'!AM137)</f>
        <v>100</v>
      </c>
      <c r="U137" s="21">
        <f>IF('Exp_3 (All)'!AO137="","",'Exp_3 (All)'!AO137)</f>
        <v>99</v>
      </c>
      <c r="V137" s="29">
        <f>IF('Exp_3 (All)'!AQ137="","",'Exp_3 (All)'!AQ137)</f>
        <v>100</v>
      </c>
      <c r="W137" s="21">
        <f>IF('Exp_3 (All)'!AS137="","",'Exp_3 (All)'!AS137)</f>
        <v>80</v>
      </c>
      <c r="X137" s="29">
        <f>IF('Exp_3 (All)'!AU137="","",'Exp_3 (All)'!AU137)</f>
        <v>100</v>
      </c>
      <c r="Y137" s="50">
        <f t="shared" si="12"/>
        <v>87</v>
      </c>
      <c r="Z137" s="50">
        <f t="shared" si="13"/>
        <v>12.067989212638683</v>
      </c>
      <c r="AA137" s="79">
        <f t="shared" si="14"/>
        <v>5.2185898712638572</v>
      </c>
      <c r="AB137" s="79">
        <f t="shared" si="15"/>
        <v>81.781410128736141</v>
      </c>
      <c r="AC137" s="79">
        <f t="shared" si="16"/>
        <v>92.218589871263859</v>
      </c>
      <c r="AD137" s="169">
        <f t="shared" si="17"/>
        <v>20.543556710786913</v>
      </c>
    </row>
    <row r="138" spans="1:32" x14ac:dyDescent="0.2">
      <c r="A138" s="7" t="str">
        <f>'Exp_3 (All)'!A138</f>
        <v>Barbecue_12_PckErr1</v>
      </c>
      <c r="B138" s="29">
        <f>IF('Exp_3 (All)'!C138="","",'Exp_3 (All)'!C138)</f>
        <v>20</v>
      </c>
      <c r="C138" s="22">
        <f>IF('Exp_3 (All)'!E138="","",'Exp_3 (All)'!E138)</f>
        <v>80</v>
      </c>
      <c r="D138" s="29">
        <f>IF('Exp_3 (All)'!G138="","",'Exp_3 (All)'!G138)</f>
        <v>59</v>
      </c>
      <c r="E138" s="22">
        <f>IF('Exp_3 (All)'!I138="","",'Exp_3 (All)'!I138)</f>
        <v>59</v>
      </c>
      <c r="F138" s="29">
        <f>IF('Exp_3 (All)'!K138="","",'Exp_3 (All)'!K138)</f>
        <v>25</v>
      </c>
      <c r="G138" s="21">
        <f>IF('Exp_3 (All)'!M138="","",'Exp_3 (All)'!M138)</f>
        <v>99</v>
      </c>
      <c r="H138" s="29">
        <f>IF('Exp_3 (All)'!O138="","",'Exp_3 (All)'!O138)</f>
        <v>59</v>
      </c>
      <c r="I138" s="21">
        <f>IF('Exp_3 (All)'!Q138="","",'Exp_3 (All)'!Q138)</f>
        <v>59</v>
      </c>
      <c r="J138" s="29">
        <f>IF('Exp_3 (All)'!S138="","",'Exp_3 (All)'!S138)</f>
        <v>91</v>
      </c>
      <c r="K138" s="21">
        <f>IF('Exp_3 (All)'!U138="","",'Exp_3 (All)'!U138)</f>
        <v>70</v>
      </c>
      <c r="L138" s="29">
        <f>IF('Exp_3 (All)'!W138="","",'Exp_3 (All)'!W138)</f>
        <v>60</v>
      </c>
      <c r="M138" s="21">
        <f>IF('Exp_3 (All)'!Y138="","",'Exp_3 (All)'!Y138)</f>
        <v>90</v>
      </c>
      <c r="N138" s="29">
        <f>IF('Exp_3 (All)'!AA138="","",'Exp_3 (All)'!AA138)</f>
        <v>55</v>
      </c>
      <c r="O138" s="21">
        <f>IF('Exp_3 (All)'!AC138="","",'Exp_3 (All)'!AC138)</f>
        <v>40</v>
      </c>
      <c r="P138" s="29">
        <f>IF('Exp_3 (All)'!AE138="","",'Exp_3 (All)'!AE138)</f>
        <v>64</v>
      </c>
      <c r="Q138" s="21">
        <f>IF('Exp_3 (All)'!AG138="","",'Exp_3 (All)'!AG138)</f>
        <v>70</v>
      </c>
      <c r="R138" s="29">
        <f>IF('Exp_3 (All)'!AI138="","",'Exp_3 (All)'!AI138)</f>
        <v>59</v>
      </c>
      <c r="S138" s="21">
        <f>IF('Exp_3 (All)'!AK138="","",'Exp_3 (All)'!AK138)</f>
        <v>40</v>
      </c>
      <c r="T138" s="29">
        <f>IF('Exp_3 (All)'!AM138="","",'Exp_3 (All)'!AM138)</f>
        <v>97</v>
      </c>
      <c r="U138" s="21">
        <f>IF('Exp_3 (All)'!AO138="","",'Exp_3 (All)'!AO138)</f>
        <v>81</v>
      </c>
      <c r="V138" s="29">
        <f>IF('Exp_3 (All)'!AQ138="","",'Exp_3 (All)'!AQ138)</f>
        <v>59</v>
      </c>
      <c r="W138" s="21">
        <f>IF('Exp_3 (All)'!AS138="","",'Exp_3 (All)'!AS138)</f>
        <v>50</v>
      </c>
      <c r="X138" s="29">
        <f>IF('Exp_3 (All)'!AU138="","",'Exp_3 (All)'!AU138)</f>
        <v>60</v>
      </c>
      <c r="Y138" s="50">
        <f t="shared" si="12"/>
        <v>62.869565217391305</v>
      </c>
      <c r="Z138" s="50">
        <f t="shared" si="13"/>
        <v>20.642639779715648</v>
      </c>
      <c r="AA138" s="79">
        <f t="shared" si="14"/>
        <v>8.9265468316588041</v>
      </c>
      <c r="AB138" s="79">
        <f t="shared" si="15"/>
        <v>53.943018385732501</v>
      </c>
      <c r="AC138" s="79">
        <f t="shared" si="16"/>
        <v>71.796112049050109</v>
      </c>
      <c r="AD138" s="169">
        <f t="shared" si="17"/>
        <v>20.543556710786913</v>
      </c>
    </row>
    <row r="139" spans="1:32" x14ac:dyDescent="0.2">
      <c r="A139" s="7" t="str">
        <f>'Exp_3 (All)'!A139</f>
        <v>Barbecue_12_PckErr3</v>
      </c>
      <c r="B139" s="29">
        <f>IF('Exp_3 (All)'!C139="","",'Exp_3 (All)'!C139)</f>
        <v>69</v>
      </c>
      <c r="C139" s="22">
        <f>IF('Exp_3 (All)'!E139="","",'Exp_3 (All)'!E139)</f>
        <v>98</v>
      </c>
      <c r="D139" s="29">
        <f>IF('Exp_3 (All)'!G139="","",'Exp_3 (All)'!G139)</f>
        <v>73</v>
      </c>
      <c r="E139" s="22">
        <f>IF('Exp_3 (All)'!I139="","",'Exp_3 (All)'!I139)</f>
        <v>65</v>
      </c>
      <c r="F139" s="29">
        <f>IF('Exp_3 (All)'!K139="","",'Exp_3 (All)'!K139)</f>
        <v>40</v>
      </c>
      <c r="G139" s="21">
        <f>IF('Exp_3 (All)'!M139="","",'Exp_3 (All)'!M139)</f>
        <v>90</v>
      </c>
      <c r="H139" s="29">
        <f>IF('Exp_3 (All)'!O139="","",'Exp_3 (All)'!O139)</f>
        <v>39</v>
      </c>
      <c r="I139" s="21">
        <f>IF('Exp_3 (All)'!Q139="","",'Exp_3 (All)'!Q139)</f>
        <v>51</v>
      </c>
      <c r="J139" s="29">
        <f>IF('Exp_3 (All)'!S139="","",'Exp_3 (All)'!S139)</f>
        <v>80</v>
      </c>
      <c r="K139" s="21">
        <f>IF('Exp_3 (All)'!U139="","",'Exp_3 (All)'!U139)</f>
        <v>79</v>
      </c>
      <c r="L139" s="29">
        <f>IF('Exp_3 (All)'!W139="","",'Exp_3 (All)'!W139)</f>
        <v>71</v>
      </c>
      <c r="M139" s="21">
        <f>IF('Exp_3 (All)'!Y139="","",'Exp_3 (All)'!Y139)</f>
        <v>100</v>
      </c>
      <c r="N139" s="29">
        <f>IF('Exp_3 (All)'!AA139="","",'Exp_3 (All)'!AA139)</f>
        <v>70</v>
      </c>
      <c r="O139" s="21">
        <f>IF('Exp_3 (All)'!AC139="","",'Exp_3 (All)'!AC139)</f>
        <v>59</v>
      </c>
      <c r="P139" s="29">
        <f>IF('Exp_3 (All)'!AE139="","",'Exp_3 (All)'!AE139)</f>
        <v>87</v>
      </c>
      <c r="Q139" s="21">
        <f>IF('Exp_3 (All)'!AG139="","",'Exp_3 (All)'!AG139)</f>
        <v>72</v>
      </c>
      <c r="R139" s="29">
        <f>IF('Exp_3 (All)'!AI139="","",'Exp_3 (All)'!AI139)</f>
        <v>90</v>
      </c>
      <c r="S139" s="21">
        <f>IF('Exp_3 (All)'!AK139="","",'Exp_3 (All)'!AK139)</f>
        <v>50</v>
      </c>
      <c r="T139" s="29">
        <f>IF('Exp_3 (All)'!AM139="","",'Exp_3 (All)'!AM139)</f>
        <v>86</v>
      </c>
      <c r="U139" s="21">
        <f>IF('Exp_3 (All)'!AO139="","",'Exp_3 (All)'!AO139)</f>
        <v>83</v>
      </c>
      <c r="V139" s="29">
        <f>IF('Exp_3 (All)'!AQ139="","",'Exp_3 (All)'!AQ139)</f>
        <v>69</v>
      </c>
      <c r="W139" s="21">
        <f>IF('Exp_3 (All)'!AS139="","",'Exp_3 (All)'!AS139)</f>
        <v>71</v>
      </c>
      <c r="X139" s="29">
        <f>IF('Exp_3 (All)'!AU139="","",'Exp_3 (All)'!AU139)</f>
        <v>68</v>
      </c>
      <c r="Y139" s="50">
        <f t="shared" si="12"/>
        <v>72.173913043478265</v>
      </c>
      <c r="Z139" s="50">
        <f t="shared" si="13"/>
        <v>16.595870718380084</v>
      </c>
      <c r="AA139" s="79">
        <f t="shared" si="14"/>
        <v>7.1765926625986767</v>
      </c>
      <c r="AB139" s="79">
        <f t="shared" si="15"/>
        <v>64.997320380879586</v>
      </c>
      <c r="AC139" s="79">
        <f t="shared" si="16"/>
        <v>79.350505706076945</v>
      </c>
      <c r="AD139" s="169">
        <f t="shared" si="17"/>
        <v>20.543556710786913</v>
      </c>
    </row>
    <row r="140" spans="1:32" x14ac:dyDescent="0.2">
      <c r="A140" s="7" t="str">
        <f>'Exp_3 (All)'!A140</f>
        <v>Barbecue_14_PckErr1</v>
      </c>
      <c r="B140" s="29">
        <f>IF('Exp_3 (All)'!C140="","",'Exp_3 (All)'!C140)</f>
        <v>40</v>
      </c>
      <c r="C140" s="22">
        <f>IF('Exp_3 (All)'!E140="","",'Exp_3 (All)'!E140)</f>
        <v>82</v>
      </c>
      <c r="D140" s="29">
        <f>IF('Exp_3 (All)'!G140="","",'Exp_3 (All)'!G140)</f>
        <v>70</v>
      </c>
      <c r="E140" s="22">
        <f>IF('Exp_3 (All)'!I140="","",'Exp_3 (All)'!I140)</f>
        <v>88</v>
      </c>
      <c r="F140" s="29">
        <f>IF('Exp_3 (All)'!K140="","",'Exp_3 (All)'!K140)</f>
        <v>85</v>
      </c>
      <c r="G140" s="21">
        <f>IF('Exp_3 (All)'!M140="","",'Exp_3 (All)'!M140)</f>
        <v>89</v>
      </c>
      <c r="H140" s="29">
        <f>IF('Exp_3 (All)'!O140="","",'Exp_3 (All)'!O140)</f>
        <v>39</v>
      </c>
      <c r="I140" s="21">
        <f>IF('Exp_3 (All)'!Q140="","",'Exp_3 (All)'!Q140)</f>
        <v>56</v>
      </c>
      <c r="J140" s="29">
        <f>IF('Exp_3 (All)'!S140="","",'Exp_3 (All)'!S140)</f>
        <v>81</v>
      </c>
      <c r="K140" s="21">
        <f>IF('Exp_3 (All)'!U140="","",'Exp_3 (All)'!U140)</f>
        <v>80</v>
      </c>
      <c r="L140" s="29">
        <f>IF('Exp_3 (All)'!W140="","",'Exp_3 (All)'!W140)</f>
        <v>91</v>
      </c>
      <c r="M140" s="21">
        <f>IF('Exp_3 (All)'!Y140="","",'Exp_3 (All)'!Y140)</f>
        <v>100</v>
      </c>
      <c r="N140" s="29">
        <f>IF('Exp_3 (All)'!AA140="","",'Exp_3 (All)'!AA140)</f>
        <v>54</v>
      </c>
      <c r="O140" s="21">
        <f>IF('Exp_3 (All)'!AC140="","",'Exp_3 (All)'!AC140)</f>
        <v>50</v>
      </c>
      <c r="P140" s="29">
        <f>IF('Exp_3 (All)'!AE140="","",'Exp_3 (All)'!AE140)</f>
        <v>82</v>
      </c>
      <c r="Q140" s="21">
        <f>IF('Exp_3 (All)'!AG140="","",'Exp_3 (All)'!AG140)</f>
        <v>70</v>
      </c>
      <c r="R140" s="29">
        <f>IF('Exp_3 (All)'!AI140="","",'Exp_3 (All)'!AI140)</f>
        <v>69</v>
      </c>
      <c r="S140" s="21">
        <f>IF('Exp_3 (All)'!AK140="","",'Exp_3 (All)'!AK140)</f>
        <v>70</v>
      </c>
      <c r="T140" s="29">
        <f>IF('Exp_3 (All)'!AM140="","",'Exp_3 (All)'!AM140)</f>
        <v>93</v>
      </c>
      <c r="U140" s="21">
        <f>IF('Exp_3 (All)'!AO140="","",'Exp_3 (All)'!AO140)</f>
        <v>84</v>
      </c>
      <c r="V140" s="29">
        <f>IF('Exp_3 (All)'!AQ140="","",'Exp_3 (All)'!AQ140)</f>
        <v>90</v>
      </c>
      <c r="W140" s="21">
        <f>IF('Exp_3 (All)'!AS140="","",'Exp_3 (All)'!AS140)</f>
        <v>80</v>
      </c>
      <c r="X140" s="29">
        <f>IF('Exp_3 (All)'!AU140="","",'Exp_3 (All)'!AU140)</f>
        <v>72</v>
      </c>
      <c r="Y140" s="50">
        <f t="shared" si="12"/>
        <v>74.565217391304344</v>
      </c>
      <c r="Z140" s="50">
        <f t="shared" si="13"/>
        <v>16.819431638209746</v>
      </c>
      <c r="AA140" s="79">
        <f t="shared" si="14"/>
        <v>7.2732676538732512</v>
      </c>
      <c r="AB140" s="79">
        <f t="shared" si="15"/>
        <v>67.291949737431096</v>
      </c>
      <c r="AC140" s="79">
        <f t="shared" si="16"/>
        <v>81.838485045177592</v>
      </c>
      <c r="AD140" s="169">
        <f t="shared" si="17"/>
        <v>20.543556710786913</v>
      </c>
    </row>
    <row r="141" spans="1:32" x14ac:dyDescent="0.2">
      <c r="A141" s="7" t="str">
        <f>'Exp_3 (All)'!A141</f>
        <v>Barbecue_14_PckErr3</v>
      </c>
      <c r="B141" s="29">
        <f>IF('Exp_3 (All)'!C141="","",'Exp_3 (All)'!C141)</f>
        <v>30</v>
      </c>
      <c r="C141" s="22">
        <f>IF('Exp_3 (All)'!E141="","",'Exp_3 (All)'!E141)</f>
        <v>63</v>
      </c>
      <c r="D141" s="29">
        <f>IF('Exp_3 (All)'!G141="","",'Exp_3 (All)'!G141)</f>
        <v>79</v>
      </c>
      <c r="E141" s="22">
        <f>IF('Exp_3 (All)'!I141="","",'Exp_3 (All)'!I141)</f>
        <v>76</v>
      </c>
      <c r="F141" s="29">
        <f>IF('Exp_3 (All)'!K141="","",'Exp_3 (All)'!K141)</f>
        <v>94</v>
      </c>
      <c r="G141" s="21">
        <f>IF('Exp_3 (All)'!M141="","",'Exp_3 (All)'!M141)</f>
        <v>80</v>
      </c>
      <c r="H141" s="29">
        <f>IF('Exp_3 (All)'!O141="","",'Exp_3 (All)'!O141)</f>
        <v>91</v>
      </c>
      <c r="I141" s="21">
        <f>IF('Exp_3 (All)'!Q141="","",'Exp_3 (All)'!Q141)</f>
        <v>79</v>
      </c>
      <c r="J141" s="29">
        <f>IF('Exp_3 (All)'!S141="","",'Exp_3 (All)'!S141)</f>
        <v>100</v>
      </c>
      <c r="K141" s="21">
        <f>IF('Exp_3 (All)'!U141="","",'Exp_3 (All)'!U141)</f>
        <v>90</v>
      </c>
      <c r="L141" s="29">
        <f>IF('Exp_3 (All)'!W141="","",'Exp_3 (All)'!W141)</f>
        <v>100</v>
      </c>
      <c r="M141" s="21">
        <f>IF('Exp_3 (All)'!Y141="","",'Exp_3 (All)'!Y141)</f>
        <v>100</v>
      </c>
      <c r="N141" s="29">
        <f>IF('Exp_3 (All)'!AA141="","",'Exp_3 (All)'!AA141)</f>
        <v>70</v>
      </c>
      <c r="O141" s="21">
        <f>IF('Exp_3 (All)'!AC141="","",'Exp_3 (All)'!AC141)</f>
        <v>60</v>
      </c>
      <c r="P141" s="29">
        <f>IF('Exp_3 (All)'!AE141="","",'Exp_3 (All)'!AE141)</f>
        <v>93</v>
      </c>
      <c r="Q141" s="21">
        <f>IF('Exp_3 (All)'!AG141="","",'Exp_3 (All)'!AG141)</f>
        <v>79</v>
      </c>
      <c r="R141" s="29">
        <f>IF('Exp_3 (All)'!AI141="","",'Exp_3 (All)'!AI141)</f>
        <v>90</v>
      </c>
      <c r="S141" s="21">
        <f>IF('Exp_3 (All)'!AK141="","",'Exp_3 (All)'!AK141)</f>
        <v>89</v>
      </c>
      <c r="T141" s="29">
        <f>IF('Exp_3 (All)'!AM141="","",'Exp_3 (All)'!AM141)</f>
        <v>93</v>
      </c>
      <c r="U141" s="21">
        <f>IF('Exp_3 (All)'!AO141="","",'Exp_3 (All)'!AO141)</f>
        <v>100</v>
      </c>
      <c r="V141" s="29">
        <f>IF('Exp_3 (All)'!AQ141="","",'Exp_3 (All)'!AQ141)</f>
        <v>80</v>
      </c>
      <c r="W141" s="21">
        <f>IF('Exp_3 (All)'!AS141="","",'Exp_3 (All)'!AS141)</f>
        <v>70</v>
      </c>
      <c r="X141" s="29">
        <f>IF('Exp_3 (All)'!AU141="","",'Exp_3 (All)'!AU141)</f>
        <v>88</v>
      </c>
      <c r="Y141" s="50">
        <f t="shared" si="12"/>
        <v>82.347826086956516</v>
      </c>
      <c r="Z141" s="50">
        <f t="shared" si="13"/>
        <v>16.350170128812326</v>
      </c>
      <c r="AA141" s="79">
        <f t="shared" si="14"/>
        <v>7.070343760193377</v>
      </c>
      <c r="AB141" s="79">
        <f t="shared" si="15"/>
        <v>75.277482326763135</v>
      </c>
      <c r="AC141" s="79">
        <f t="shared" si="16"/>
        <v>89.418169847149898</v>
      </c>
      <c r="AD141" s="169">
        <f t="shared" si="17"/>
        <v>20.543556710786913</v>
      </c>
    </row>
    <row r="142" spans="1:32" x14ac:dyDescent="0.2">
      <c r="A142" s="7" t="str">
        <f>'Exp_3 (All)'!A142</f>
        <v>Barbecue_15_PckErr1</v>
      </c>
      <c r="B142" s="29">
        <f>IF('Exp_3 (All)'!C142="","",'Exp_3 (All)'!C142)</f>
        <v>90</v>
      </c>
      <c r="C142" s="22">
        <f>IF('Exp_3 (All)'!E142="","",'Exp_3 (All)'!E142)</f>
        <v>90</v>
      </c>
      <c r="D142" s="29">
        <f>IF('Exp_3 (All)'!G142="","",'Exp_3 (All)'!G142)</f>
        <v>74</v>
      </c>
      <c r="E142" s="22">
        <f>IF('Exp_3 (All)'!I142="","",'Exp_3 (All)'!I142)</f>
        <v>94</v>
      </c>
      <c r="F142" s="29">
        <f>IF('Exp_3 (All)'!K142="","",'Exp_3 (All)'!K142)</f>
        <v>100</v>
      </c>
      <c r="G142" s="21">
        <f>IF('Exp_3 (All)'!M142="","",'Exp_3 (All)'!M142)</f>
        <v>100</v>
      </c>
      <c r="H142" s="29">
        <f>IF('Exp_3 (All)'!O142="","",'Exp_3 (All)'!O142)</f>
        <v>100</v>
      </c>
      <c r="I142" s="21">
        <f>IF('Exp_3 (All)'!Q142="","",'Exp_3 (All)'!Q142)</f>
        <v>89</v>
      </c>
      <c r="J142" s="29">
        <f>IF('Exp_3 (All)'!S142="","",'Exp_3 (All)'!S142)</f>
        <v>79</v>
      </c>
      <c r="K142" s="21">
        <f>IF('Exp_3 (All)'!U142="","",'Exp_3 (All)'!U142)</f>
        <v>89</v>
      </c>
      <c r="L142" s="29">
        <f>IF('Exp_3 (All)'!W142="","",'Exp_3 (All)'!W142)</f>
        <v>100</v>
      </c>
      <c r="M142" s="21">
        <f>IF('Exp_3 (All)'!Y142="","",'Exp_3 (All)'!Y142)</f>
        <v>100</v>
      </c>
      <c r="N142" s="29">
        <f>IF('Exp_3 (All)'!AA142="","",'Exp_3 (All)'!AA142)</f>
        <v>80</v>
      </c>
      <c r="O142" s="21">
        <f>IF('Exp_3 (All)'!AC142="","",'Exp_3 (All)'!AC142)</f>
        <v>89</v>
      </c>
      <c r="P142" s="29">
        <f>IF('Exp_3 (All)'!AE142="","",'Exp_3 (All)'!AE142)</f>
        <v>98</v>
      </c>
      <c r="Q142" s="21">
        <f>IF('Exp_3 (All)'!AG142="","",'Exp_3 (All)'!AG142)</f>
        <v>75</v>
      </c>
      <c r="R142" s="29">
        <f>IF('Exp_3 (All)'!AI142="","",'Exp_3 (All)'!AI142)</f>
        <v>89</v>
      </c>
      <c r="S142" s="21">
        <f>IF('Exp_3 (All)'!AK142="","",'Exp_3 (All)'!AK142)</f>
        <v>79</v>
      </c>
      <c r="T142" s="29">
        <f>IF('Exp_3 (All)'!AM142="","",'Exp_3 (All)'!AM142)</f>
        <v>99</v>
      </c>
      <c r="U142" s="21">
        <f>IF('Exp_3 (All)'!AO142="","",'Exp_3 (All)'!AO142)</f>
        <v>100</v>
      </c>
      <c r="V142" s="29">
        <f>IF('Exp_3 (All)'!AQ142="","",'Exp_3 (All)'!AQ142)</f>
        <v>91</v>
      </c>
      <c r="W142" s="21">
        <f>IF('Exp_3 (All)'!AS142="","",'Exp_3 (All)'!AS142)</f>
        <v>90</v>
      </c>
      <c r="X142" s="29">
        <f>IF('Exp_3 (All)'!AU142="","",'Exp_3 (All)'!AU142)</f>
        <v>84</v>
      </c>
      <c r="Y142" s="50">
        <f t="shared" si="12"/>
        <v>90.391304347826093</v>
      </c>
      <c r="Z142" s="50">
        <f t="shared" si="13"/>
        <v>8.5850775950047744</v>
      </c>
      <c r="AA142" s="79">
        <f t="shared" si="14"/>
        <v>3.7124659453942432</v>
      </c>
      <c r="AB142" s="79">
        <f t="shared" si="15"/>
        <v>86.67883840243185</v>
      </c>
      <c r="AC142" s="79">
        <f t="shared" si="16"/>
        <v>94.103770293220336</v>
      </c>
      <c r="AD142" s="169">
        <f t="shared" si="17"/>
        <v>20.543556710786913</v>
      </c>
    </row>
    <row r="143" spans="1:32" x14ac:dyDescent="0.2">
      <c r="A143" s="7" t="str">
        <f>'Exp_3 (All)'!A143</f>
        <v>Barbecue_15_PckErr3</v>
      </c>
      <c r="B143" s="29">
        <f>IF('Exp_3 (All)'!C143="","",'Exp_3 (All)'!C143)</f>
        <v>90</v>
      </c>
      <c r="C143" s="22">
        <f>IF('Exp_3 (All)'!E143="","",'Exp_3 (All)'!E143)</f>
        <v>95</v>
      </c>
      <c r="D143" s="29">
        <f>IF('Exp_3 (All)'!G143="","",'Exp_3 (All)'!G143)</f>
        <v>91</v>
      </c>
      <c r="E143" s="22">
        <f>IF('Exp_3 (All)'!I143="","",'Exp_3 (All)'!I143)</f>
        <v>100</v>
      </c>
      <c r="F143" s="29">
        <f>IF('Exp_3 (All)'!K143="","",'Exp_3 (All)'!K143)</f>
        <v>99</v>
      </c>
      <c r="G143" s="21">
        <f>IF('Exp_3 (All)'!M143="","",'Exp_3 (All)'!M143)</f>
        <v>99</v>
      </c>
      <c r="H143" s="29">
        <f>IF('Exp_3 (All)'!O143="","",'Exp_3 (All)'!O143)</f>
        <v>89</v>
      </c>
      <c r="I143" s="21">
        <f>IF('Exp_3 (All)'!Q143="","",'Exp_3 (All)'!Q143)</f>
        <v>97</v>
      </c>
      <c r="J143" s="29">
        <f>IF('Exp_3 (All)'!S143="","",'Exp_3 (All)'!S143)</f>
        <v>100</v>
      </c>
      <c r="K143" s="21">
        <f>IF('Exp_3 (All)'!U143="","",'Exp_3 (All)'!U143)</f>
        <v>90</v>
      </c>
      <c r="L143" s="29">
        <f>IF('Exp_3 (All)'!W143="","",'Exp_3 (All)'!W143)</f>
        <v>93</v>
      </c>
      <c r="M143" s="21">
        <f>IF('Exp_3 (All)'!Y143="","",'Exp_3 (All)'!Y143)</f>
        <v>100</v>
      </c>
      <c r="N143" s="29">
        <f>IF('Exp_3 (All)'!AA143="","",'Exp_3 (All)'!AA143)</f>
        <v>70</v>
      </c>
      <c r="O143" s="21">
        <f>IF('Exp_3 (All)'!AC143="","",'Exp_3 (All)'!AC143)</f>
        <v>90</v>
      </c>
      <c r="P143" s="29">
        <f>IF('Exp_3 (All)'!AE143="","",'Exp_3 (All)'!AE143)</f>
        <v>97</v>
      </c>
      <c r="Q143" s="21">
        <f>IF('Exp_3 (All)'!AG143="","",'Exp_3 (All)'!AG143)</f>
        <v>81</v>
      </c>
      <c r="R143" s="29">
        <f>IF('Exp_3 (All)'!AI143="","",'Exp_3 (All)'!AI143)</f>
        <v>99</v>
      </c>
      <c r="S143" s="21">
        <f>IF('Exp_3 (All)'!AK143="","",'Exp_3 (All)'!AK143)</f>
        <v>90</v>
      </c>
      <c r="T143" s="29">
        <f>IF('Exp_3 (All)'!AM143="","",'Exp_3 (All)'!AM143)</f>
        <v>94</v>
      </c>
      <c r="U143" s="21">
        <f>IF('Exp_3 (All)'!AO143="","",'Exp_3 (All)'!AO143)</f>
        <v>100</v>
      </c>
      <c r="V143" s="29">
        <f>IF('Exp_3 (All)'!AQ143="","",'Exp_3 (All)'!AQ143)</f>
        <v>100</v>
      </c>
      <c r="W143" s="21">
        <f>IF('Exp_3 (All)'!AS143="","",'Exp_3 (All)'!AS143)</f>
        <v>100</v>
      </c>
      <c r="X143" s="29">
        <f>IF('Exp_3 (All)'!AU143="","",'Exp_3 (All)'!AU143)</f>
        <v>99</v>
      </c>
      <c r="Y143" s="50">
        <f t="shared" si="12"/>
        <v>94.043478260869563</v>
      </c>
      <c r="Z143" s="50">
        <f t="shared" si="13"/>
        <v>7.3204462163398292</v>
      </c>
      <c r="AA143" s="79">
        <f t="shared" si="14"/>
        <v>3.1655983283208333</v>
      </c>
      <c r="AB143" s="79">
        <f t="shared" si="15"/>
        <v>90.877879932548723</v>
      </c>
      <c r="AC143" s="79">
        <f t="shared" si="16"/>
        <v>97.209076589190403</v>
      </c>
      <c r="AD143" s="169">
        <f t="shared" si="17"/>
        <v>20.543556710786913</v>
      </c>
    </row>
    <row r="144" spans="1:32" x14ac:dyDescent="0.2">
      <c r="Y144" s="72"/>
      <c r="Z144" s="72"/>
    </row>
    <row r="145" spans="23:26" x14ac:dyDescent="0.2">
      <c r="Z145" s="72"/>
    </row>
    <row r="146" spans="23:26" x14ac:dyDescent="0.2">
      <c r="W146" s="93"/>
      <c r="X146" s="93"/>
      <c r="Y146" s="72"/>
    </row>
    <row r="147" spans="23:26" x14ac:dyDescent="0.2">
      <c r="W147" s="93"/>
      <c r="X147" s="93"/>
      <c r="Y147" s="72"/>
    </row>
  </sheetData>
  <mergeCells count="9">
    <mergeCell ref="AE2:AE3"/>
    <mergeCell ref="AD2:AD3"/>
    <mergeCell ref="A1:A3"/>
    <mergeCell ref="B1:Z1"/>
    <mergeCell ref="Y2:Y3"/>
    <mergeCell ref="Z2:Z3"/>
    <mergeCell ref="AC2:AC3"/>
    <mergeCell ref="AA2:AA3"/>
    <mergeCell ref="AB2:AB3"/>
  </mergeCells>
  <conditionalFormatting sqref="B24:W24">
    <cfRule type="expression" dxfId="41" priority="3">
      <formula>"ou(B24:w24&lt;$AC$24,B24:w24&gt;$AC$24)"</formula>
    </cfRule>
  </conditionalFormatting>
  <conditionalFormatting sqref="B4">
    <cfRule type="expression" dxfId="40" priority="6">
      <formula>OR(B4:W4&lt;#REF!,B4:W4&lt;#REF!)</formula>
    </cfRule>
  </conditionalFormatting>
  <conditionalFormatting sqref="E4">
    <cfRule type="expression" dxfId="39" priority="10">
      <formula>OR(E4:Z4&lt;#REF!,E4:Z4&lt;#REF!)</formula>
    </cfRule>
  </conditionalFormatting>
  <conditionalFormatting sqref="J4">
    <cfRule type="expression" dxfId="38" priority="11">
      <formula>OR(J4:Z4&lt;#REF!,J4:Z4&lt;#REF!)</formula>
    </cfRule>
  </conditionalFormatting>
  <conditionalFormatting sqref="H4">
    <cfRule type="expression" dxfId="37" priority="13">
      <formula>OR(H4:Z4&lt;#REF!,H4:Z4&lt;#REF!)</formula>
    </cfRule>
  </conditionalFormatting>
  <conditionalFormatting sqref="K4">
    <cfRule type="expression" dxfId="36" priority="18">
      <formula>OR(K4:Z4&lt;#REF!,K4:Z4&lt;#REF!)</formula>
    </cfRule>
  </conditionalFormatting>
  <conditionalFormatting sqref="I4">
    <cfRule type="expression" dxfId="35" priority="22">
      <formula>OR(I4:Z4&lt;#REF!,I4:Z4&lt;#REF!)</formula>
    </cfRule>
  </conditionalFormatting>
  <conditionalFormatting sqref="P4">
    <cfRule type="expression" dxfId="34" priority="24">
      <formula>OR(P4:AC4&lt;#REF!,P4:AC4&lt;#REF!)</formula>
    </cfRule>
  </conditionalFormatting>
  <conditionalFormatting sqref="R4">
    <cfRule type="expression" dxfId="33" priority="27">
      <formula>OR(R4:AC4&lt;#REF!,R4:AC4&lt;#REF!)</formula>
    </cfRule>
  </conditionalFormatting>
  <conditionalFormatting sqref="C4:D4">
    <cfRule type="expression" dxfId="32" priority="29">
      <formula>OR(C4:Y4&lt;#REF!,C4:Y4&lt;#REF!)</formula>
    </cfRule>
  </conditionalFormatting>
  <conditionalFormatting sqref="F4:G4">
    <cfRule type="expression" dxfId="31" priority="30">
      <formula>OR(F4:Z4&lt;#REF!,F4:Z4&lt;#REF!)</formula>
    </cfRule>
  </conditionalFormatting>
  <conditionalFormatting sqref="L4:O4">
    <cfRule type="expression" dxfId="30" priority="31">
      <formula>OR(L4:Z4&lt;#REF!,L4:Z4&lt;#REF!)</formula>
    </cfRule>
  </conditionalFormatting>
  <conditionalFormatting sqref="Q4">
    <cfRule type="expression" dxfId="29" priority="33">
      <formula>OR(Q4:AC4&lt;#REF!,Q4:AC4&lt;#REF!)</formula>
    </cfRule>
  </conditionalFormatting>
  <conditionalFormatting sqref="X24">
    <cfRule type="expression" dxfId="28" priority="1">
      <formula>"ou(B24:w24&lt;$AC$24,B24:w24&gt;$AC$24)"</formula>
    </cfRule>
  </conditionalFormatting>
  <conditionalFormatting sqref="S4">
    <cfRule type="expression" dxfId="27" priority="43">
      <formula>OR(S4:AC4&lt;#REF!,S4:AC4&lt;#REF!)</formula>
    </cfRule>
  </conditionalFormatting>
  <conditionalFormatting sqref="T4">
    <cfRule type="expression" dxfId="26" priority="46">
      <formula>OR(T4:AC4&lt;#REF!,T4:AC4&lt;#REF!)</formula>
    </cfRule>
  </conditionalFormatting>
  <conditionalFormatting sqref="U4:W4">
    <cfRule type="expression" dxfId="25" priority="47">
      <formula>OR(U4:AC4&lt;#REF!,U4:AC4&lt;#REF!)</formula>
    </cfRule>
  </conditionalFormatting>
  <conditionalFormatting sqref="X4">
    <cfRule type="expression" dxfId="24" priority="49">
      <formula>OR(X4:AF4&lt;#REF!,X4:AF4&lt;#REF!)</formula>
    </cfRule>
  </conditionalFormatting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W141"/>
  <sheetViews>
    <sheetView zoomScaleNormal="100" zoomScaleSheetLayoutView="20" workbookViewId="0">
      <selection activeCell="E11" sqref="E11"/>
    </sheetView>
  </sheetViews>
  <sheetFormatPr defaultRowHeight="11.25" x14ac:dyDescent="0.2"/>
  <cols>
    <col min="1" max="1" width="14.75" style="1" bestFit="1" customWidth="1"/>
    <col min="2" max="2" width="4.625" style="18" bestFit="1" customWidth="1"/>
    <col min="3" max="5" width="3.625" style="18" customWidth="1"/>
    <col min="6" max="6" width="5.25" style="3" bestFit="1" customWidth="1"/>
    <col min="7" max="7" width="6.5" style="3" bestFit="1" customWidth="1"/>
    <col min="8" max="8" width="6.625" style="3" customWidth="1"/>
    <col min="9" max="11" width="7.375" style="3" customWidth="1"/>
    <col min="12" max="12" width="9.5" style="3" bestFit="1" customWidth="1"/>
    <col min="13" max="13" width="7" style="240" bestFit="1" customWidth="1"/>
    <col min="14" max="15" width="7.375" style="3" customWidth="1"/>
    <col min="16" max="16" width="10" style="3" bestFit="1" customWidth="1"/>
    <col min="17" max="17" width="11" style="3" bestFit="1" customWidth="1"/>
    <col min="18" max="18" width="8.375" style="3" customWidth="1"/>
    <col min="19" max="19" width="5.375" style="3" bestFit="1" customWidth="1"/>
    <col min="20" max="20" width="3.375" style="3" bestFit="1" customWidth="1"/>
    <col min="21" max="22" width="3" style="3" bestFit="1" customWidth="1"/>
    <col min="23" max="23" width="6.25" style="3" customWidth="1"/>
    <col min="24" max="16384" width="9" style="3"/>
  </cols>
  <sheetData>
    <row r="1" spans="1:23" s="4" customFormat="1" ht="21" customHeight="1" x14ac:dyDescent="0.2">
      <c r="A1" s="6" t="s">
        <v>1</v>
      </c>
      <c r="B1" s="16" t="s">
        <v>6</v>
      </c>
      <c r="C1" s="16" t="s">
        <v>17</v>
      </c>
      <c r="D1" s="16" t="s">
        <v>15</v>
      </c>
      <c r="E1" s="16" t="s">
        <v>16</v>
      </c>
      <c r="F1" s="54" t="s">
        <v>2</v>
      </c>
      <c r="G1" s="54" t="s">
        <v>55</v>
      </c>
      <c r="H1" s="54" t="s">
        <v>18</v>
      </c>
      <c r="I1" s="55" t="s">
        <v>4</v>
      </c>
      <c r="J1" s="55" t="s">
        <v>5</v>
      </c>
      <c r="K1" s="58" t="s">
        <v>56</v>
      </c>
      <c r="L1" s="58" t="s">
        <v>57</v>
      </c>
      <c r="M1" s="238" t="s">
        <v>60</v>
      </c>
      <c r="N1" s="56" t="s">
        <v>30</v>
      </c>
      <c r="O1" s="112" t="s">
        <v>69</v>
      </c>
      <c r="P1" s="57" t="s">
        <v>19</v>
      </c>
      <c r="Q1" s="113" t="s">
        <v>70</v>
      </c>
      <c r="S1" s="16" t="s">
        <v>237</v>
      </c>
      <c r="T1" s="16" t="s">
        <v>17</v>
      </c>
      <c r="U1" s="16" t="s">
        <v>15</v>
      </c>
      <c r="V1" s="16" t="s">
        <v>16</v>
      </c>
      <c r="W1" s="5" t="s">
        <v>4</v>
      </c>
    </row>
    <row r="2" spans="1:23" x14ac:dyDescent="0.2">
      <c r="A2" s="59" t="str">
        <f>'Exp_3 (All)'!A4</f>
        <v>ParkJoy_0</v>
      </c>
      <c r="B2" s="60">
        <v>1</v>
      </c>
      <c r="C2" s="61">
        <v>0</v>
      </c>
      <c r="D2" s="61">
        <v>0</v>
      </c>
      <c r="E2" s="61">
        <v>0</v>
      </c>
      <c r="F2" s="62">
        <f>'Exp_3 (Det)'!Y4</f>
        <v>23</v>
      </c>
      <c r="G2" s="62">
        <f>'Exp_3 (Det)'!Z4</f>
        <v>0</v>
      </c>
      <c r="H2" s="63">
        <f>'Exp_3 (Det)'!AA4</f>
        <v>0</v>
      </c>
      <c r="I2" s="215">
        <f>'Exp_3 (Ann)'!Y4</f>
        <v>0</v>
      </c>
      <c r="J2" s="215">
        <f>'Exp_3 (Ann)'!Z4</f>
        <v>0</v>
      </c>
      <c r="K2" s="215">
        <v>0</v>
      </c>
      <c r="L2" s="215">
        <v>0</v>
      </c>
      <c r="M2" s="239" t="e">
        <f t="shared" ref="M2:M33" si="0">LOG10(L2)</f>
        <v>#NUM!</v>
      </c>
      <c r="N2" s="215" t="s">
        <v>58</v>
      </c>
      <c r="O2" s="215">
        <v>1</v>
      </c>
      <c r="P2" s="304">
        <f>AVERAGE(I2:I21)</f>
        <v>56.376086956521746</v>
      </c>
      <c r="Q2" s="307" t="s">
        <v>23</v>
      </c>
      <c r="R2" s="155"/>
      <c r="S2" s="60">
        <v>1</v>
      </c>
      <c r="T2" s="61">
        <v>0</v>
      </c>
      <c r="U2" s="61">
        <v>0</v>
      </c>
      <c r="V2" s="61">
        <v>0</v>
      </c>
      <c r="W2" s="243">
        <f>AVERAGE(I2,I22,I42,I62,I82,I102,I122)</f>
        <v>0.79503105590062106</v>
      </c>
    </row>
    <row r="3" spans="1:23" x14ac:dyDescent="0.2">
      <c r="A3" s="7" t="str">
        <f>'Exp_3 (All)'!A5</f>
        <v>ParkJoy_3</v>
      </c>
      <c r="B3" s="9">
        <v>1</v>
      </c>
      <c r="C3" s="17">
        <v>0</v>
      </c>
      <c r="D3" s="17">
        <v>0</v>
      </c>
      <c r="E3" s="17">
        <v>0.6</v>
      </c>
      <c r="F3" s="51">
        <f>'Exp_3 (Det)'!Y5</f>
        <v>23</v>
      </c>
      <c r="G3" s="51">
        <f>'Exp_3 (Det)'!Z5</f>
        <v>21</v>
      </c>
      <c r="H3" s="52">
        <f>'Exp_3 (Det)'!AA5</f>
        <v>0.91304347826086951</v>
      </c>
      <c r="I3" s="216">
        <f>'Exp_3 (Ann)'!Y5</f>
        <v>32.739130434782609</v>
      </c>
      <c r="J3" s="216">
        <f>'Exp_3 (Ann)'!Z5</f>
        <v>27.003732723971108</v>
      </c>
      <c r="K3" s="217">
        <v>372.152806</v>
      </c>
      <c r="L3" s="217">
        <v>342976026</v>
      </c>
      <c r="M3" s="237">
        <f t="shared" si="0"/>
        <v>8.5352637639500823</v>
      </c>
      <c r="N3" s="213">
        <v>24.249157</v>
      </c>
      <c r="O3" s="218">
        <v>0.83029399999999998</v>
      </c>
      <c r="P3" s="305"/>
      <c r="Q3" s="308"/>
      <c r="R3" s="155"/>
      <c r="S3" s="9">
        <v>2</v>
      </c>
      <c r="T3" s="17">
        <v>0</v>
      </c>
      <c r="U3" s="17">
        <v>0</v>
      </c>
      <c r="V3" s="17">
        <v>0.6</v>
      </c>
      <c r="W3" s="244">
        <f t="shared" ref="W3:W21" si="1">AVERAGE(I3,I23,I43,I63,I83,I103,I123)</f>
        <v>32.453416149068325</v>
      </c>
    </row>
    <row r="4" spans="1:23" x14ac:dyDescent="0.2">
      <c r="A4" s="7" t="str">
        <f>'Exp_3 (All)'!A6</f>
        <v>ParkJoy_12</v>
      </c>
      <c r="B4" s="9">
        <v>1</v>
      </c>
      <c r="C4" s="17">
        <v>0</v>
      </c>
      <c r="D4" s="17">
        <v>0.6</v>
      </c>
      <c r="E4" s="17">
        <v>0</v>
      </c>
      <c r="F4" s="51">
        <f>'Exp_3 (Det)'!Y6</f>
        <v>23</v>
      </c>
      <c r="G4" s="51">
        <f>'Exp_3 (Det)'!Z6</f>
        <v>23</v>
      </c>
      <c r="H4" s="52">
        <f>'Exp_3 (Det)'!AA6</f>
        <v>1</v>
      </c>
      <c r="I4" s="216">
        <f>'Exp_3 (Ann)'!Y6</f>
        <v>51.956521739130437</v>
      </c>
      <c r="J4" s="216">
        <f>'Exp_3 (Ann)'!Z6</f>
        <v>14.806258691603617</v>
      </c>
      <c r="K4" s="217">
        <v>243.675613</v>
      </c>
      <c r="L4" s="217">
        <v>224571445</v>
      </c>
      <c r="M4" s="237">
        <f t="shared" si="0"/>
        <v>8.3513545334600376</v>
      </c>
      <c r="N4" s="213">
        <v>25.023332</v>
      </c>
      <c r="O4" s="218">
        <v>0.95098300000000002</v>
      </c>
      <c r="P4" s="305"/>
      <c r="Q4" s="308"/>
      <c r="R4" s="155"/>
      <c r="S4" s="9">
        <v>3</v>
      </c>
      <c r="T4" s="17">
        <v>0</v>
      </c>
      <c r="U4" s="17">
        <v>0.6</v>
      </c>
      <c r="V4" s="17">
        <v>0</v>
      </c>
      <c r="W4" s="244">
        <f t="shared" si="1"/>
        <v>48.577639751552795</v>
      </c>
    </row>
    <row r="5" spans="1:23" x14ac:dyDescent="0.2">
      <c r="A5" s="7" t="str">
        <f>'Exp_3 (All)'!A7</f>
        <v>ParkJoy_0_PckErr3</v>
      </c>
      <c r="B5" s="9">
        <v>1</v>
      </c>
      <c r="C5" s="17">
        <v>8.1</v>
      </c>
      <c r="D5" s="17">
        <v>0</v>
      </c>
      <c r="E5" s="17">
        <v>0</v>
      </c>
      <c r="F5" s="51">
        <f>'Exp_3 (Det)'!Y7</f>
        <v>23</v>
      </c>
      <c r="G5" s="51">
        <f>'Exp_3 (Det)'!Z7</f>
        <v>23</v>
      </c>
      <c r="H5" s="52">
        <f>'Exp_3 (Det)'!AA7</f>
        <v>1</v>
      </c>
      <c r="I5" s="216">
        <f>'Exp_3 (Ann)'!Y7</f>
        <v>38.695652173913047</v>
      </c>
      <c r="J5" s="216">
        <f>'Exp_3 (Ann)'!Z7</f>
        <v>21.518353229085623</v>
      </c>
      <c r="K5" s="217">
        <v>26.812985999999999</v>
      </c>
      <c r="L5" s="217">
        <v>24710848</v>
      </c>
      <c r="M5" s="237">
        <f t="shared" si="0"/>
        <v>7.3928876493033924</v>
      </c>
      <c r="N5" s="213">
        <v>25.554715999999999</v>
      </c>
      <c r="O5" s="218">
        <v>0.96994199999999997</v>
      </c>
      <c r="P5" s="305"/>
      <c r="Q5" s="308"/>
      <c r="R5" s="155"/>
      <c r="S5" s="9">
        <v>4</v>
      </c>
      <c r="T5" s="17">
        <v>8.1</v>
      </c>
      <c r="U5" s="17">
        <v>0</v>
      </c>
      <c r="V5" s="17">
        <v>0</v>
      </c>
      <c r="W5" s="244">
        <f t="shared" si="1"/>
        <v>37.987577639751557</v>
      </c>
    </row>
    <row r="6" spans="1:23" x14ac:dyDescent="0.2">
      <c r="A6" s="7" t="str">
        <f>'Exp_3 (All)'!A8</f>
        <v>ParkJoy_2_PckErr1</v>
      </c>
      <c r="B6" s="9">
        <v>1</v>
      </c>
      <c r="C6" s="17">
        <v>0.7</v>
      </c>
      <c r="D6" s="17">
        <v>0</v>
      </c>
      <c r="E6" s="17">
        <v>0.4</v>
      </c>
      <c r="F6" s="51">
        <f>'Exp_3 (Det)'!Y8</f>
        <v>23</v>
      </c>
      <c r="G6" s="51">
        <f>'Exp_3 (Det)'!Z8</f>
        <v>22</v>
      </c>
      <c r="H6" s="52">
        <f>'Exp_3 (Det)'!AA8</f>
        <v>0.95652173913043481</v>
      </c>
      <c r="I6" s="216">
        <f>'Exp_3 (Ann)'!Y8</f>
        <v>24.913043478260871</v>
      </c>
      <c r="J6" s="216">
        <f>'Exp_3 (Ann)'!Z8</f>
        <v>19.785010495731498</v>
      </c>
      <c r="K6" s="217">
        <v>165.69509199999999</v>
      </c>
      <c r="L6" s="217">
        <v>152704597</v>
      </c>
      <c r="M6" s="237">
        <f t="shared" si="0"/>
        <v>8.1838521111997249</v>
      </c>
      <c r="N6" s="213">
        <v>23.651064999999999</v>
      </c>
      <c r="O6" s="218">
        <v>0.92622300000000002</v>
      </c>
      <c r="P6" s="305"/>
      <c r="Q6" s="308"/>
      <c r="R6" s="155"/>
      <c r="S6" s="9">
        <v>5</v>
      </c>
      <c r="T6" s="17">
        <v>0.7</v>
      </c>
      <c r="U6" s="17">
        <v>0</v>
      </c>
      <c r="V6" s="17">
        <v>0.4</v>
      </c>
      <c r="W6" s="244">
        <f t="shared" si="1"/>
        <v>19.478260869565219</v>
      </c>
    </row>
    <row r="7" spans="1:23" x14ac:dyDescent="0.2">
      <c r="A7" s="7" t="str">
        <f>'Exp_3 (All)'!A9</f>
        <v>ParkJoy_2_PckErr3</v>
      </c>
      <c r="B7" s="9">
        <v>1</v>
      </c>
      <c r="C7" s="17">
        <v>8.1</v>
      </c>
      <c r="D7" s="17">
        <v>0</v>
      </c>
      <c r="E7" s="17">
        <v>0.4</v>
      </c>
      <c r="F7" s="51">
        <f>'Exp_3 (Det)'!Y9</f>
        <v>23</v>
      </c>
      <c r="G7" s="51">
        <f>'Exp_3 (Det)'!Z9</f>
        <v>23</v>
      </c>
      <c r="H7" s="52">
        <f>'Exp_3 (Det)'!AA9</f>
        <v>1</v>
      </c>
      <c r="I7" s="216">
        <f>'Exp_3 (Ann)'!Y9</f>
        <v>51.521739130434781</v>
      </c>
      <c r="J7" s="216">
        <f>'Exp_3 (Ann)'!Z9</f>
        <v>23.546606714068922</v>
      </c>
      <c r="K7" s="217">
        <v>184.71830700000001</v>
      </c>
      <c r="L7" s="217">
        <v>170236392</v>
      </c>
      <c r="M7" s="237">
        <f t="shared" si="0"/>
        <v>8.231052406249967</v>
      </c>
      <c r="N7" s="213">
        <v>23.717787999999999</v>
      </c>
      <c r="O7" s="218">
        <v>0.89302300000000001</v>
      </c>
      <c r="P7" s="305"/>
      <c r="Q7" s="308"/>
      <c r="R7" s="155"/>
      <c r="S7" s="9">
        <v>6</v>
      </c>
      <c r="T7" s="17">
        <v>8.1</v>
      </c>
      <c r="U7" s="17">
        <v>0</v>
      </c>
      <c r="V7" s="17">
        <v>0.4</v>
      </c>
      <c r="W7" s="244">
        <f t="shared" si="1"/>
        <v>46.167701863354033</v>
      </c>
    </row>
    <row r="8" spans="1:23" x14ac:dyDescent="0.2">
      <c r="A8" s="7" t="str">
        <f>'Exp_3 (All)'!A10</f>
        <v>ParkJoy_3_PckErr1</v>
      </c>
      <c r="B8" s="9">
        <v>1</v>
      </c>
      <c r="C8" s="17">
        <v>0.7</v>
      </c>
      <c r="D8" s="17">
        <v>0</v>
      </c>
      <c r="E8" s="17">
        <v>0.6</v>
      </c>
      <c r="F8" s="51">
        <f>'Exp_3 (Det)'!Y10</f>
        <v>23</v>
      </c>
      <c r="G8" s="51">
        <f>'Exp_3 (Det)'!Z10</f>
        <v>23</v>
      </c>
      <c r="H8" s="52">
        <f>'Exp_3 (Det)'!AA10</f>
        <v>1</v>
      </c>
      <c r="I8" s="216">
        <f>'Exp_3 (Ann)'!Y10</f>
        <v>44.608695652173914</v>
      </c>
      <c r="J8" s="216">
        <f>'Exp_3 (Ann)'!Z10</f>
        <v>21.310985494969454</v>
      </c>
      <c r="K8" s="217">
        <v>372.52678300000002</v>
      </c>
      <c r="L8" s="217">
        <v>343320683</v>
      </c>
      <c r="M8" s="237">
        <f t="shared" si="0"/>
        <v>8.5356999678364485</v>
      </c>
      <c r="N8" s="213">
        <v>23.691157</v>
      </c>
      <c r="O8" s="218">
        <v>0.82580100000000001</v>
      </c>
      <c r="P8" s="305"/>
      <c r="Q8" s="308"/>
      <c r="R8" s="155"/>
      <c r="S8" s="9">
        <v>7</v>
      </c>
      <c r="T8" s="17">
        <v>0.7</v>
      </c>
      <c r="U8" s="17">
        <v>0</v>
      </c>
      <c r="V8" s="17">
        <v>0.6</v>
      </c>
      <c r="W8" s="244">
        <f t="shared" si="1"/>
        <v>38.273291925465841</v>
      </c>
    </row>
    <row r="9" spans="1:23" x14ac:dyDescent="0.2">
      <c r="A9" s="7" t="str">
        <f>'Exp_3 (All)'!A11</f>
        <v>ParkJoy_3_PckErr3</v>
      </c>
      <c r="B9" s="9">
        <v>1</v>
      </c>
      <c r="C9" s="17">
        <v>8.1</v>
      </c>
      <c r="D9" s="17">
        <v>0</v>
      </c>
      <c r="E9" s="17">
        <v>0.6</v>
      </c>
      <c r="F9" s="51">
        <f>'Exp_3 (Det)'!Y11</f>
        <v>23</v>
      </c>
      <c r="G9" s="51">
        <f>'Exp_3 (Det)'!Z11</f>
        <v>23</v>
      </c>
      <c r="H9" s="52">
        <f>'Exp_3 (Det)'!AA11</f>
        <v>1</v>
      </c>
      <c r="I9" s="216">
        <f>'Exp_3 (Ann)'!Y11</f>
        <v>59.434782608695649</v>
      </c>
      <c r="J9" s="216">
        <f>'Exp_3 (Ann)'!Z11</f>
        <v>25.503700421269567</v>
      </c>
      <c r="K9" s="217">
        <v>385.91470199999998</v>
      </c>
      <c r="L9" s="217">
        <v>355658989</v>
      </c>
      <c r="M9" s="237">
        <f t="shared" si="0"/>
        <v>8.551033789622549</v>
      </c>
      <c r="N9" s="213">
        <v>23.620239000000002</v>
      </c>
      <c r="O9" s="218">
        <v>0.80013900000000004</v>
      </c>
      <c r="P9" s="305"/>
      <c r="Q9" s="308"/>
      <c r="R9" s="155"/>
      <c r="S9" s="9">
        <v>8</v>
      </c>
      <c r="T9" s="17">
        <v>8.1</v>
      </c>
      <c r="U9" s="17">
        <v>0</v>
      </c>
      <c r="V9" s="17">
        <v>0.6</v>
      </c>
      <c r="W9" s="244">
        <f t="shared" si="1"/>
        <v>55.937888198757769</v>
      </c>
    </row>
    <row r="10" spans="1:23" x14ac:dyDescent="0.2">
      <c r="A10" s="7" t="str">
        <f>'Exp_3 (All)'!A12</f>
        <v>ParkJoy_8_PckErr1</v>
      </c>
      <c r="B10" s="9">
        <v>1</v>
      </c>
      <c r="C10" s="17">
        <v>0.7</v>
      </c>
      <c r="D10" s="17">
        <v>0.4</v>
      </c>
      <c r="E10" s="17">
        <v>0</v>
      </c>
      <c r="F10" s="51">
        <f>'Exp_3 (Det)'!Y12</f>
        <v>23</v>
      </c>
      <c r="G10" s="51">
        <f>'Exp_3 (Det)'!Z12</f>
        <v>23</v>
      </c>
      <c r="H10" s="52">
        <f>'Exp_3 (Det)'!AA12</f>
        <v>1</v>
      </c>
      <c r="I10" s="216">
        <f>'Exp_3 (Ann)'!Y12</f>
        <v>44.608695652173914</v>
      </c>
      <c r="J10" s="216">
        <f>'Exp_3 (Ann)'!Z12</f>
        <v>17.366998825972896</v>
      </c>
      <c r="K10" s="217">
        <v>108.67362799999999</v>
      </c>
      <c r="L10" s="217">
        <v>100153616</v>
      </c>
      <c r="M10" s="237">
        <f t="shared" si="0"/>
        <v>8.0006666339141361</v>
      </c>
      <c r="N10" s="213">
        <v>23.841605000000001</v>
      </c>
      <c r="O10" s="218">
        <v>0.96970500000000004</v>
      </c>
      <c r="P10" s="305"/>
      <c r="Q10" s="308"/>
      <c r="R10" s="155"/>
      <c r="S10" s="9">
        <v>9</v>
      </c>
      <c r="T10" s="17">
        <v>0.7</v>
      </c>
      <c r="U10" s="17">
        <v>0.4</v>
      </c>
      <c r="V10" s="17">
        <v>0</v>
      </c>
      <c r="W10" s="244">
        <f t="shared" si="1"/>
        <v>38.440993788819874</v>
      </c>
    </row>
    <row r="11" spans="1:23" x14ac:dyDescent="0.2">
      <c r="A11" s="7" t="str">
        <f>'Exp_3 (All)'!A13</f>
        <v>ParkJoy_8_PckErr3</v>
      </c>
      <c r="B11" s="9">
        <v>1</v>
      </c>
      <c r="C11" s="17">
        <v>8.1</v>
      </c>
      <c r="D11" s="17">
        <v>0.4</v>
      </c>
      <c r="E11" s="17">
        <v>0</v>
      </c>
      <c r="F11" s="51">
        <f>'Exp_3 (Det)'!Y13</f>
        <v>23</v>
      </c>
      <c r="G11" s="51">
        <f>'Exp_3 (Det)'!Z13</f>
        <v>23</v>
      </c>
      <c r="H11" s="52">
        <f>'Exp_3 (Det)'!AA13</f>
        <v>1</v>
      </c>
      <c r="I11" s="216">
        <f>'Exp_3 (Ann)'!Y13</f>
        <v>57.260869565217391</v>
      </c>
      <c r="J11" s="216">
        <f>'Exp_3 (Ann)'!Z13</f>
        <v>19.561598259912536</v>
      </c>
      <c r="K11" s="217">
        <v>133.758184</v>
      </c>
      <c r="L11" s="217">
        <v>123271542</v>
      </c>
      <c r="M11" s="237">
        <f t="shared" si="0"/>
        <v>8.0908628285920834</v>
      </c>
      <c r="N11" s="213">
        <v>23.888473000000001</v>
      </c>
      <c r="O11" s="218">
        <v>0.93</v>
      </c>
      <c r="P11" s="305"/>
      <c r="Q11" s="308"/>
      <c r="R11" s="155"/>
      <c r="S11" s="9">
        <v>10</v>
      </c>
      <c r="T11" s="17">
        <v>8.1</v>
      </c>
      <c r="U11" s="17">
        <v>0.4</v>
      </c>
      <c r="V11" s="17">
        <v>0</v>
      </c>
      <c r="W11" s="244">
        <f t="shared" si="1"/>
        <v>59.186335403726709</v>
      </c>
    </row>
    <row r="12" spans="1:23" x14ac:dyDescent="0.2">
      <c r="A12" s="7" t="str">
        <f>'Exp_3 (All)'!A14</f>
        <v>ParkJoy_10_PckErr1</v>
      </c>
      <c r="B12" s="9">
        <v>1</v>
      </c>
      <c r="C12" s="17">
        <v>0.7</v>
      </c>
      <c r="D12" s="17">
        <v>0.4</v>
      </c>
      <c r="E12" s="17">
        <v>0.4</v>
      </c>
      <c r="F12" s="51">
        <f>'Exp_3 (Det)'!Y14</f>
        <v>23</v>
      </c>
      <c r="G12" s="51">
        <f>'Exp_3 (Det)'!Z14</f>
        <v>23</v>
      </c>
      <c r="H12" s="52">
        <f>'Exp_3 (Det)'!AA14</f>
        <v>1</v>
      </c>
      <c r="I12" s="216">
        <f>'Exp_3 (Ann)'!Y14</f>
        <v>53.608695652173914</v>
      </c>
      <c r="J12" s="216">
        <f>'Exp_3 (Ann)'!Z14</f>
        <v>19.750118826880243</v>
      </c>
      <c r="K12" s="217">
        <v>234.93780599999999</v>
      </c>
      <c r="L12" s="217">
        <v>216518682</v>
      </c>
      <c r="M12" s="237">
        <f t="shared" si="0"/>
        <v>8.3354953747746983</v>
      </c>
      <c r="N12" s="213">
        <v>25.425356000000001</v>
      </c>
      <c r="O12" s="218">
        <v>0.90482600000000002</v>
      </c>
      <c r="P12" s="305"/>
      <c r="Q12" s="308"/>
      <c r="R12" s="155"/>
      <c r="S12" s="9">
        <v>11</v>
      </c>
      <c r="T12" s="17">
        <v>0.7</v>
      </c>
      <c r="U12" s="17">
        <v>0.4</v>
      </c>
      <c r="V12" s="17">
        <v>0.4</v>
      </c>
      <c r="W12" s="244">
        <f t="shared" si="1"/>
        <v>50.167701863354033</v>
      </c>
    </row>
    <row r="13" spans="1:23" x14ac:dyDescent="0.2">
      <c r="A13" s="7" t="str">
        <f>'Exp_3 (All)'!A15</f>
        <v>ParkJoy_10_PckErr3</v>
      </c>
      <c r="B13" s="9">
        <v>1</v>
      </c>
      <c r="C13" s="17">
        <v>8.1</v>
      </c>
      <c r="D13" s="17">
        <v>0.4</v>
      </c>
      <c r="E13" s="17">
        <v>0.4</v>
      </c>
      <c r="F13" s="51">
        <f>'Exp_3 (Det)'!Y15</f>
        <v>23</v>
      </c>
      <c r="G13" s="51">
        <f>'Exp_3 (Det)'!Z15</f>
        <v>23</v>
      </c>
      <c r="H13" s="52">
        <f>'Exp_3 (Det)'!AA15</f>
        <v>1</v>
      </c>
      <c r="I13" s="216">
        <f>'Exp_3 (Ann)'!Y15</f>
        <v>63.347826086956523</v>
      </c>
      <c r="J13" s="216">
        <f>'Exp_3 (Ann)'!Z15</f>
        <v>18.408517533646251</v>
      </c>
      <c r="K13" s="217">
        <v>252.76523700000001</v>
      </c>
      <c r="L13" s="217">
        <v>232948442</v>
      </c>
      <c r="M13" s="237">
        <f t="shared" si="0"/>
        <v>8.3672598101563569</v>
      </c>
      <c r="N13" s="213">
        <v>25.033334</v>
      </c>
      <c r="O13" s="218">
        <v>0.86965300000000001</v>
      </c>
      <c r="P13" s="305"/>
      <c r="Q13" s="308"/>
      <c r="R13" s="155"/>
      <c r="S13" s="9">
        <v>12</v>
      </c>
      <c r="T13" s="17">
        <v>8.1</v>
      </c>
      <c r="U13" s="17">
        <v>0.4</v>
      </c>
      <c r="V13" s="17">
        <v>0.4</v>
      </c>
      <c r="W13" s="244">
        <f t="shared" si="1"/>
        <v>64.354037267080756</v>
      </c>
    </row>
    <row r="14" spans="1:23" x14ac:dyDescent="0.2">
      <c r="A14" s="7" t="str">
        <f>'Exp_3 (All)'!A16</f>
        <v>ParkJoy_11_PckErr1</v>
      </c>
      <c r="B14" s="9">
        <v>1</v>
      </c>
      <c r="C14" s="17">
        <v>0.7</v>
      </c>
      <c r="D14" s="17">
        <v>0.4</v>
      </c>
      <c r="E14" s="17">
        <v>0.6</v>
      </c>
      <c r="F14" s="51">
        <f>'Exp_3 (Det)'!Y16</f>
        <v>23</v>
      </c>
      <c r="G14" s="51">
        <f>'Exp_3 (Det)'!Z16</f>
        <v>23</v>
      </c>
      <c r="H14" s="52">
        <f>'Exp_3 (Det)'!AA16</f>
        <v>1</v>
      </c>
      <c r="I14" s="216">
        <f>'Exp_3 (Ann)'!Y16</f>
        <v>71.739130434782609</v>
      </c>
      <c r="J14" s="216">
        <f>'Exp_3 (Ann)'!Z16</f>
        <v>18.043425877346685</v>
      </c>
      <c r="K14" s="217">
        <v>422.14747399999999</v>
      </c>
      <c r="L14" s="217">
        <v>389051112</v>
      </c>
      <c r="M14" s="237">
        <f t="shared" si="0"/>
        <v>8.590006660969344</v>
      </c>
      <c r="N14" s="213">
        <v>24.633676000000001</v>
      </c>
      <c r="O14" s="218">
        <v>0.80755299999999997</v>
      </c>
      <c r="P14" s="305"/>
      <c r="Q14" s="308"/>
      <c r="R14" s="155"/>
      <c r="S14" s="9">
        <v>13</v>
      </c>
      <c r="T14" s="17">
        <v>0.7</v>
      </c>
      <c r="U14" s="17">
        <v>0.4</v>
      </c>
      <c r="V14" s="17">
        <v>0.6</v>
      </c>
      <c r="W14" s="244">
        <f t="shared" si="1"/>
        <v>67.354037267080756</v>
      </c>
    </row>
    <row r="15" spans="1:23" x14ac:dyDescent="0.2">
      <c r="A15" s="7" t="str">
        <f>'Exp_3 (All)'!A17</f>
        <v>ParkJoy_11_PckErr3</v>
      </c>
      <c r="B15" s="9">
        <v>1</v>
      </c>
      <c r="C15" s="17">
        <v>8.1</v>
      </c>
      <c r="D15" s="17">
        <v>0.4</v>
      </c>
      <c r="E15" s="17">
        <v>0.6</v>
      </c>
      <c r="F15" s="51">
        <f>'Exp_3 (Det)'!Y17</f>
        <v>23</v>
      </c>
      <c r="G15" s="51">
        <f>'Exp_3 (Det)'!Z17</f>
        <v>23</v>
      </c>
      <c r="H15" s="52">
        <f>'Exp_3 (Det)'!AA17</f>
        <v>1</v>
      </c>
      <c r="I15" s="216">
        <f>'Exp_3 (Ann)'!Y17</f>
        <v>79.739130434782609</v>
      </c>
      <c r="J15" s="216">
        <f>'Exp_3 (Ann)'!Z17</f>
        <v>15.08225143340329</v>
      </c>
      <c r="K15" s="217">
        <v>435.00718699999999</v>
      </c>
      <c r="L15" s="217">
        <v>400902624</v>
      </c>
      <c r="M15" s="237">
        <f t="shared" si="0"/>
        <v>8.6030388988172248</v>
      </c>
      <c r="N15" s="213">
        <v>24.234335000000002</v>
      </c>
      <c r="O15" s="218">
        <v>0.77824300000000002</v>
      </c>
      <c r="P15" s="305"/>
      <c r="Q15" s="308"/>
      <c r="R15" s="155"/>
      <c r="S15" s="9">
        <v>14</v>
      </c>
      <c r="T15" s="17">
        <v>8.1</v>
      </c>
      <c r="U15" s="17">
        <v>0.4</v>
      </c>
      <c r="V15" s="17">
        <v>0.6</v>
      </c>
      <c r="W15" s="244">
        <f t="shared" si="1"/>
        <v>76.807453416149073</v>
      </c>
    </row>
    <row r="16" spans="1:23" x14ac:dyDescent="0.2">
      <c r="A16" s="7" t="str">
        <f>'Exp_3 (All)'!A18</f>
        <v>ParkJoy_12_PckErr1</v>
      </c>
      <c r="B16" s="9">
        <v>1</v>
      </c>
      <c r="C16" s="17">
        <v>0.7</v>
      </c>
      <c r="D16" s="17">
        <v>0.6</v>
      </c>
      <c r="E16" s="17">
        <v>0</v>
      </c>
      <c r="F16" s="51">
        <f>'Exp_3 (Det)'!Y18</f>
        <v>23</v>
      </c>
      <c r="G16" s="51">
        <f>'Exp_3 (Det)'!Z18</f>
        <v>23</v>
      </c>
      <c r="H16" s="52">
        <f>'Exp_3 (Det)'!AA18</f>
        <v>1</v>
      </c>
      <c r="I16" s="216">
        <f>'Exp_3 (Ann)'!Y18</f>
        <v>57.478260869565219</v>
      </c>
      <c r="J16" s="216">
        <f>'Exp_3 (Ann)'!Z18</f>
        <v>18.595868468847375</v>
      </c>
      <c r="K16" s="217">
        <v>243.93507099999999</v>
      </c>
      <c r="L16" s="217">
        <v>224810561</v>
      </c>
      <c r="M16" s="237">
        <f t="shared" si="0"/>
        <v>8.3518167093716187</v>
      </c>
      <c r="N16" s="213">
        <v>24.250347000000001</v>
      </c>
      <c r="O16" s="218">
        <v>0.94184500000000004</v>
      </c>
      <c r="P16" s="305"/>
      <c r="Q16" s="308"/>
      <c r="R16" s="155"/>
      <c r="S16" s="9">
        <v>15</v>
      </c>
      <c r="T16" s="17">
        <v>0.7</v>
      </c>
      <c r="U16" s="17">
        <v>0.6</v>
      </c>
      <c r="V16" s="17">
        <v>0</v>
      </c>
      <c r="W16" s="244">
        <f t="shared" si="1"/>
        <v>53.571428571428569</v>
      </c>
    </row>
    <row r="17" spans="1:23" x14ac:dyDescent="0.2">
      <c r="A17" s="7" t="str">
        <f>'Exp_3 (All)'!A19</f>
        <v>ParkJoy_12_PckErr3</v>
      </c>
      <c r="B17" s="9">
        <v>1</v>
      </c>
      <c r="C17" s="17">
        <v>8.1</v>
      </c>
      <c r="D17" s="17">
        <v>0.6</v>
      </c>
      <c r="E17" s="17">
        <v>0</v>
      </c>
      <c r="F17" s="51">
        <f>'Exp_3 (Det)'!Y19</f>
        <v>23</v>
      </c>
      <c r="G17" s="51">
        <f>'Exp_3 (Det)'!Z19</f>
        <v>23</v>
      </c>
      <c r="H17" s="52">
        <f>'Exp_3 (Det)'!AA19</f>
        <v>1</v>
      </c>
      <c r="I17" s="216">
        <f>'Exp_3 (Ann)'!Y19</f>
        <v>66.739130434782609</v>
      </c>
      <c r="J17" s="216">
        <f>'Exp_3 (Ann)'!Z19</f>
        <v>18.206435903284174</v>
      </c>
      <c r="K17" s="217">
        <v>268.54314299999999</v>
      </c>
      <c r="L17" s="217">
        <v>247489361</v>
      </c>
      <c r="M17" s="237">
        <f t="shared" si="0"/>
        <v>8.3935565343471517</v>
      </c>
      <c r="N17" s="213">
        <v>24.057053</v>
      </c>
      <c r="O17" s="218">
        <v>0.90120599999999995</v>
      </c>
      <c r="P17" s="305"/>
      <c r="Q17" s="308"/>
      <c r="R17" s="155"/>
      <c r="S17" s="9">
        <v>16</v>
      </c>
      <c r="T17" s="17">
        <v>8.1</v>
      </c>
      <c r="U17" s="17">
        <v>0.6</v>
      </c>
      <c r="V17" s="17">
        <v>0</v>
      </c>
      <c r="W17" s="244">
        <f t="shared" si="1"/>
        <v>66.981366459627324</v>
      </c>
    </row>
    <row r="18" spans="1:23" x14ac:dyDescent="0.2">
      <c r="A18" s="7" t="str">
        <f>'Exp_3 (All)'!A20</f>
        <v>ParkJoy_14_PckErr1</v>
      </c>
      <c r="B18" s="9">
        <v>1</v>
      </c>
      <c r="C18" s="17">
        <v>0.7</v>
      </c>
      <c r="D18" s="17">
        <v>0.6</v>
      </c>
      <c r="E18" s="17">
        <v>0.4</v>
      </c>
      <c r="F18" s="51">
        <f>'Exp_3 (Det)'!Y20</f>
        <v>23</v>
      </c>
      <c r="G18" s="51">
        <f>'Exp_3 (Det)'!Z20</f>
        <v>23</v>
      </c>
      <c r="H18" s="52">
        <f>'Exp_3 (Det)'!AA20</f>
        <v>1</v>
      </c>
      <c r="I18" s="216">
        <f>'Exp_3 (Ann)'!Y20</f>
        <v>75.956521739130437</v>
      </c>
      <c r="J18" s="216">
        <f>'Exp_3 (Ann)'!Z20</f>
        <v>16.720913037460733</v>
      </c>
      <c r="K18" s="217">
        <v>350.744213</v>
      </c>
      <c r="L18" s="217">
        <v>323245867</v>
      </c>
      <c r="M18" s="237">
        <f t="shared" si="0"/>
        <v>8.50953298072778</v>
      </c>
      <c r="N18" s="213">
        <v>23.982489000000001</v>
      </c>
      <c r="O18" s="218">
        <v>0.87665099999999996</v>
      </c>
      <c r="P18" s="305"/>
      <c r="Q18" s="308"/>
      <c r="R18" s="155"/>
      <c r="S18" s="9">
        <v>17</v>
      </c>
      <c r="T18" s="17">
        <v>0.7</v>
      </c>
      <c r="U18" s="17">
        <v>0.6</v>
      </c>
      <c r="V18" s="17">
        <v>0.4</v>
      </c>
      <c r="W18" s="244">
        <f t="shared" si="1"/>
        <v>68.881987577639748</v>
      </c>
    </row>
    <row r="19" spans="1:23" x14ac:dyDescent="0.2">
      <c r="A19" s="7" t="str">
        <f>'Exp_3 (All)'!A21</f>
        <v>ParkJoy_14_PckErr3</v>
      </c>
      <c r="B19" s="9">
        <v>1</v>
      </c>
      <c r="C19" s="17">
        <v>8.1</v>
      </c>
      <c r="D19" s="17">
        <v>0.6</v>
      </c>
      <c r="E19" s="17">
        <v>0.4</v>
      </c>
      <c r="F19" s="51">
        <f>'Exp_3 (Det)'!Y21</f>
        <v>23</v>
      </c>
      <c r="G19" s="51">
        <f>'Exp_3 (Det)'!Z21</f>
        <v>23</v>
      </c>
      <c r="H19" s="52">
        <f>'Exp_3 (Det)'!AA21</f>
        <v>1</v>
      </c>
      <c r="I19" s="216">
        <f>'Exp_3 (Ann)'!Y21</f>
        <v>80.913043478260875</v>
      </c>
      <c r="J19" s="216">
        <f>'Exp_3 (Ann)'!Z21</f>
        <v>11.401407582472423</v>
      </c>
      <c r="K19" s="217">
        <v>367.537215</v>
      </c>
      <c r="L19" s="217">
        <v>338722297</v>
      </c>
      <c r="M19" s="237">
        <f t="shared" si="0"/>
        <v>8.5298437857953253</v>
      </c>
      <c r="N19" s="213">
        <v>23.809736000000001</v>
      </c>
      <c r="O19" s="218">
        <v>0.83887599999999996</v>
      </c>
      <c r="P19" s="305"/>
      <c r="Q19" s="308"/>
      <c r="R19" s="155"/>
      <c r="S19" s="9">
        <v>18</v>
      </c>
      <c r="T19" s="17">
        <v>8.1</v>
      </c>
      <c r="U19" s="17">
        <v>0.6</v>
      </c>
      <c r="V19" s="17">
        <v>0.4</v>
      </c>
      <c r="W19" s="244">
        <f t="shared" si="1"/>
        <v>77.565217391304358</v>
      </c>
    </row>
    <row r="20" spans="1:23" x14ac:dyDescent="0.2">
      <c r="A20" s="7" t="str">
        <f>'Exp_3 (All)'!A22</f>
        <v>ParkJoy_15_PckErr1</v>
      </c>
      <c r="B20" s="9">
        <v>1</v>
      </c>
      <c r="C20" s="17">
        <v>0.7</v>
      </c>
      <c r="D20" s="17">
        <v>0.6</v>
      </c>
      <c r="E20" s="17">
        <v>0.6</v>
      </c>
      <c r="F20" s="51">
        <f>'Exp_3 (Det)'!Y22</f>
        <v>23</v>
      </c>
      <c r="G20" s="51">
        <f>'Exp_3 (Det)'!Z22</f>
        <v>23</v>
      </c>
      <c r="H20" s="52">
        <f>'Exp_3 (Det)'!AA22</f>
        <v>1</v>
      </c>
      <c r="I20" s="216">
        <f>'Exp_3 (Ann)'!Y22</f>
        <v>84.304347826086953</v>
      </c>
      <c r="J20" s="216">
        <f>'Exp_3 (Ann)'!Z22</f>
        <v>15.052739957800158</v>
      </c>
      <c r="K20" s="217">
        <v>527.65341100000001</v>
      </c>
      <c r="L20" s="217">
        <v>486285384</v>
      </c>
      <c r="M20" s="237">
        <f t="shared" si="0"/>
        <v>8.6868912164249732</v>
      </c>
      <c r="N20" s="213">
        <v>23.634132999999999</v>
      </c>
      <c r="O20" s="218">
        <v>0.781806</v>
      </c>
      <c r="P20" s="305"/>
      <c r="Q20" s="308"/>
      <c r="R20" s="155"/>
      <c r="S20" s="9">
        <v>19</v>
      </c>
      <c r="T20" s="17">
        <v>0.7</v>
      </c>
      <c r="U20" s="17">
        <v>0.6</v>
      </c>
      <c r="V20" s="17">
        <v>0.6</v>
      </c>
      <c r="W20" s="244">
        <f t="shared" si="1"/>
        <v>80</v>
      </c>
    </row>
    <row r="21" spans="1:23" x14ac:dyDescent="0.2">
      <c r="A21" s="7" t="str">
        <f>'Exp_3 (All)'!A23</f>
        <v>ParkJoy_15_PckErr3</v>
      </c>
      <c r="B21" s="9">
        <v>1</v>
      </c>
      <c r="C21" s="17">
        <v>8.1</v>
      </c>
      <c r="D21" s="17">
        <v>0.6</v>
      </c>
      <c r="E21" s="17">
        <v>0.6</v>
      </c>
      <c r="F21" s="51">
        <f>'Exp_3 (Det)'!Y23</f>
        <v>23</v>
      </c>
      <c r="G21" s="51">
        <f>'Exp_3 (Det)'!Z23</f>
        <v>23</v>
      </c>
      <c r="H21" s="52">
        <f>'Exp_3 (Det)'!AA23</f>
        <v>1</v>
      </c>
      <c r="I21" s="216">
        <f>'Exp_3 (Ann)'!Y23</f>
        <v>87.956521739130437</v>
      </c>
      <c r="J21" s="216">
        <f>'Exp_3 (Ann)'!Z23</f>
        <v>15.775349760910267</v>
      </c>
      <c r="K21" s="217">
        <v>539.66293199999996</v>
      </c>
      <c r="L21" s="217">
        <v>497353358</v>
      </c>
      <c r="M21" s="237">
        <f t="shared" si="0"/>
        <v>8.6966650545305786</v>
      </c>
      <c r="N21" s="213">
        <v>23.430615</v>
      </c>
      <c r="O21" s="218">
        <v>0.75037100000000001</v>
      </c>
      <c r="P21" s="306"/>
      <c r="Q21" s="309"/>
      <c r="R21" s="155"/>
      <c r="S21" s="9">
        <v>20</v>
      </c>
      <c r="T21" s="17">
        <v>8.1</v>
      </c>
      <c r="U21" s="17">
        <v>0.6</v>
      </c>
      <c r="V21" s="17">
        <v>0.6</v>
      </c>
      <c r="W21" s="244">
        <f t="shared" si="1"/>
        <v>86.093167701863351</v>
      </c>
    </row>
    <row r="22" spans="1:23" x14ac:dyDescent="0.2">
      <c r="A22" s="59" t="str">
        <f>'Exp_3 (All)'!A24</f>
        <v>IntoTree_0</v>
      </c>
      <c r="B22" s="60">
        <v>2</v>
      </c>
      <c r="C22" s="61">
        <v>0</v>
      </c>
      <c r="D22" s="61">
        <v>0</v>
      </c>
      <c r="E22" s="61">
        <v>0</v>
      </c>
      <c r="F22" s="62">
        <f>'Exp_3 (Det)'!Y24</f>
        <v>23</v>
      </c>
      <c r="G22" s="62">
        <f>'Exp_3 (Det)'!Z24</f>
        <v>2</v>
      </c>
      <c r="H22" s="63">
        <f>'Exp_3 (Det)'!AA24</f>
        <v>8.6956521739130432E-2</v>
      </c>
      <c r="I22" s="215">
        <f>'Exp_3 (Ann)'!Y24</f>
        <v>0.69565217391304346</v>
      </c>
      <c r="J22" s="215">
        <f>'Exp_3 (Ann)'!Z24</f>
        <v>2.304832524160243</v>
      </c>
      <c r="K22" s="215">
        <v>0</v>
      </c>
      <c r="L22" s="215">
        <v>0</v>
      </c>
      <c r="M22" s="239" t="e">
        <f t="shared" si="0"/>
        <v>#NUM!</v>
      </c>
      <c r="N22" s="215" t="s">
        <v>58</v>
      </c>
      <c r="O22" s="215">
        <v>1</v>
      </c>
      <c r="P22" s="304">
        <f>AVERAGE(I22:I41)</f>
        <v>49.191304347826076</v>
      </c>
      <c r="Q22" s="307" t="s">
        <v>24</v>
      </c>
      <c r="R22" s="212"/>
    </row>
    <row r="23" spans="1:23" x14ac:dyDescent="0.2">
      <c r="A23" s="7" t="str">
        <f>'Exp_3 (All)'!A25</f>
        <v>IntoTree_3</v>
      </c>
      <c r="B23" s="9">
        <v>2</v>
      </c>
      <c r="C23" s="17">
        <v>0</v>
      </c>
      <c r="D23" s="17">
        <v>0</v>
      </c>
      <c r="E23" s="17">
        <v>0.6</v>
      </c>
      <c r="F23" s="51">
        <f>'Exp_3 (Det)'!Y25</f>
        <v>23</v>
      </c>
      <c r="G23" s="51">
        <f>'Exp_3 (Det)'!Z25</f>
        <v>22</v>
      </c>
      <c r="H23" s="52">
        <f>'Exp_3 (Det)'!AA25</f>
        <v>0.95652173913043481</v>
      </c>
      <c r="I23" s="216">
        <f>'Exp_3 (Ann)'!Y25</f>
        <v>39.695652173913047</v>
      </c>
      <c r="J23" s="216">
        <f>'Exp_3 (Ann)'!Z25</f>
        <v>29.554933110163606</v>
      </c>
      <c r="K23" s="217">
        <v>40.072992999999997</v>
      </c>
      <c r="L23" s="217">
        <v>36931270</v>
      </c>
      <c r="M23" s="237">
        <f t="shared" si="0"/>
        <v>7.567394242514462</v>
      </c>
      <c r="N23" s="213">
        <v>31.803961000000001</v>
      </c>
      <c r="O23" s="218">
        <v>0.92316600000000004</v>
      </c>
      <c r="P23" s="305"/>
      <c r="Q23" s="308"/>
      <c r="R23" s="212"/>
    </row>
    <row r="24" spans="1:23" x14ac:dyDescent="0.2">
      <c r="A24" s="7" t="str">
        <f>'Exp_3 (All)'!A26</f>
        <v>IntoTree_12</v>
      </c>
      <c r="B24" s="9">
        <v>2</v>
      </c>
      <c r="C24" s="17">
        <v>0</v>
      </c>
      <c r="D24" s="17">
        <v>0.6</v>
      </c>
      <c r="E24" s="17">
        <v>0</v>
      </c>
      <c r="F24" s="51">
        <f>'Exp_3 (Det)'!Y26</f>
        <v>23</v>
      </c>
      <c r="G24" s="51">
        <f>'Exp_3 (Det)'!Z26</f>
        <v>23</v>
      </c>
      <c r="H24" s="52">
        <f>'Exp_3 (Det)'!AA26</f>
        <v>1</v>
      </c>
      <c r="I24" s="216">
        <f>'Exp_3 (Ann)'!Y26</f>
        <v>44.434782608695649</v>
      </c>
      <c r="J24" s="216">
        <f>'Exp_3 (Ann)'!Z26</f>
        <v>18.431263181089697</v>
      </c>
      <c r="K24" s="217">
        <v>50.734946000000001</v>
      </c>
      <c r="L24" s="217">
        <v>46757326</v>
      </c>
      <c r="M24" s="237">
        <f t="shared" si="0"/>
        <v>7.6698496663766544</v>
      </c>
      <c r="N24" s="213">
        <v>31.621282999999998</v>
      </c>
      <c r="O24" s="218">
        <v>0.96682199999999996</v>
      </c>
      <c r="P24" s="305"/>
      <c r="Q24" s="308"/>
      <c r="R24" s="212"/>
    </row>
    <row r="25" spans="1:23" x14ac:dyDescent="0.2">
      <c r="A25" s="7" t="str">
        <f>'Exp_3 (All)'!A27</f>
        <v>IntoTree_0_PckErr3</v>
      </c>
      <c r="B25" s="9">
        <v>2</v>
      </c>
      <c r="C25" s="17">
        <v>8.1</v>
      </c>
      <c r="D25" s="17">
        <v>0</v>
      </c>
      <c r="E25" s="17">
        <v>0</v>
      </c>
      <c r="F25" s="51">
        <f>'Exp_3 (Det)'!Y27</f>
        <v>23</v>
      </c>
      <c r="G25" s="51">
        <f>'Exp_3 (Det)'!Z27</f>
        <v>23</v>
      </c>
      <c r="H25" s="52">
        <f>'Exp_3 (Det)'!AA27</f>
        <v>1</v>
      </c>
      <c r="I25" s="216">
        <f>'Exp_3 (Ann)'!Y27</f>
        <v>49.521739130434781</v>
      </c>
      <c r="J25" s="216">
        <f>'Exp_3 (Ann)'!Z27</f>
        <v>25.730896824312193</v>
      </c>
      <c r="K25" s="217">
        <v>18.760028999999999</v>
      </c>
      <c r="L25" s="217">
        <v>17289243</v>
      </c>
      <c r="M25" s="237">
        <f t="shared" si="0"/>
        <v>7.2377759783450619</v>
      </c>
      <c r="N25" s="213">
        <v>33.807586000000001</v>
      </c>
      <c r="O25" s="218">
        <v>0.98749500000000001</v>
      </c>
      <c r="P25" s="305"/>
      <c r="Q25" s="308"/>
      <c r="R25" s="212"/>
    </row>
    <row r="26" spans="1:23" x14ac:dyDescent="0.2">
      <c r="A26" s="7" t="str">
        <f>'Exp_3 (All)'!A28</f>
        <v>IntoTree_2_PckErr1</v>
      </c>
      <c r="B26" s="9">
        <v>2</v>
      </c>
      <c r="C26" s="17">
        <v>0.7</v>
      </c>
      <c r="D26" s="17">
        <v>0</v>
      </c>
      <c r="E26" s="17">
        <v>0.4</v>
      </c>
      <c r="F26" s="51">
        <f>'Exp_3 (Det)'!Y28</f>
        <v>23</v>
      </c>
      <c r="G26" s="51">
        <f>'Exp_3 (Det)'!Z28</f>
        <v>20</v>
      </c>
      <c r="H26" s="52">
        <f>'Exp_3 (Det)'!AA28</f>
        <v>0.86956521739130432</v>
      </c>
      <c r="I26" s="216">
        <f>'Exp_3 (Ann)'!Y28</f>
        <v>14.695652173913043</v>
      </c>
      <c r="J26" s="216">
        <f>'Exp_3 (Ann)'!Z28</f>
        <v>14.577176377688685</v>
      </c>
      <c r="K26" s="217">
        <v>18.115947999999999</v>
      </c>
      <c r="L26" s="217">
        <v>16695658</v>
      </c>
      <c r="M26" s="237">
        <f t="shared" si="0"/>
        <v>7.2226035399005903</v>
      </c>
      <c r="N26" s="213">
        <v>31.424914000000001</v>
      </c>
      <c r="O26" s="218">
        <v>0.96661799999999998</v>
      </c>
      <c r="P26" s="305"/>
      <c r="Q26" s="308"/>
      <c r="R26" s="212"/>
    </row>
    <row r="27" spans="1:23" x14ac:dyDescent="0.2">
      <c r="A27" s="7" t="str">
        <f>'Exp_3 (All)'!A29</f>
        <v>IntoTree_2_PckErr3</v>
      </c>
      <c r="B27" s="9">
        <v>2</v>
      </c>
      <c r="C27" s="17">
        <v>8.1</v>
      </c>
      <c r="D27" s="17">
        <v>0</v>
      </c>
      <c r="E27" s="17">
        <v>0.4</v>
      </c>
      <c r="F27" s="51">
        <f>'Exp_3 (Det)'!Y29</f>
        <v>23</v>
      </c>
      <c r="G27" s="51">
        <f>'Exp_3 (Det)'!Z29</f>
        <v>23</v>
      </c>
      <c r="H27" s="52">
        <f>'Exp_3 (Det)'!AA29</f>
        <v>1</v>
      </c>
      <c r="I27" s="216">
        <f>'Exp_3 (Ann)'!Y29</f>
        <v>34.304347826086953</v>
      </c>
      <c r="J27" s="216">
        <f>'Exp_3 (Ann)'!Z29</f>
        <v>21.100268810456367</v>
      </c>
      <c r="K27" s="217">
        <v>31.137550999999998</v>
      </c>
      <c r="L27" s="217">
        <v>28696367</v>
      </c>
      <c r="M27" s="237">
        <f t="shared" si="0"/>
        <v>7.4578269179282826</v>
      </c>
      <c r="N27" s="213">
        <v>31.607292000000001</v>
      </c>
      <c r="O27" s="218">
        <v>0.95783300000000005</v>
      </c>
      <c r="P27" s="305"/>
      <c r="Q27" s="308"/>
      <c r="R27" s="212"/>
    </row>
    <row r="28" spans="1:23" x14ac:dyDescent="0.2">
      <c r="A28" s="7" t="str">
        <f>'Exp_3 (All)'!A30</f>
        <v>IntoTree_3_PckErr1</v>
      </c>
      <c r="B28" s="9">
        <v>2</v>
      </c>
      <c r="C28" s="17">
        <v>0.7</v>
      </c>
      <c r="D28" s="17">
        <v>0</v>
      </c>
      <c r="E28" s="17">
        <v>0.6</v>
      </c>
      <c r="F28" s="51">
        <f>'Exp_3 (Det)'!Y30</f>
        <v>23</v>
      </c>
      <c r="G28" s="51">
        <f>'Exp_3 (Det)'!Z30</f>
        <v>23</v>
      </c>
      <c r="H28" s="52">
        <f>'Exp_3 (Det)'!AA30</f>
        <v>1</v>
      </c>
      <c r="I28" s="216">
        <f>'Exp_3 (Ann)'!Y30</f>
        <v>35.478260869565219</v>
      </c>
      <c r="J28" s="216">
        <f>'Exp_3 (Ann)'!Z30</f>
        <v>26.832594773753993</v>
      </c>
      <c r="K28" s="217">
        <v>40.475431999999998</v>
      </c>
      <c r="L28" s="217">
        <v>37302158</v>
      </c>
      <c r="M28" s="237">
        <f t="shared" si="0"/>
        <v>7.5717339572880933</v>
      </c>
      <c r="N28" s="213">
        <v>31.625138</v>
      </c>
      <c r="O28" s="218">
        <v>0.92198899999999995</v>
      </c>
      <c r="P28" s="305"/>
      <c r="Q28" s="308"/>
      <c r="R28" s="212"/>
    </row>
    <row r="29" spans="1:23" x14ac:dyDescent="0.2">
      <c r="A29" s="7" t="str">
        <f>'Exp_3 (All)'!A31</f>
        <v>IntoTree_3_PckErr3</v>
      </c>
      <c r="B29" s="9">
        <v>2</v>
      </c>
      <c r="C29" s="17">
        <v>8.1</v>
      </c>
      <c r="D29" s="17">
        <v>0</v>
      </c>
      <c r="E29" s="17">
        <v>0.6</v>
      </c>
      <c r="F29" s="51">
        <f>'Exp_3 (Det)'!Y31</f>
        <v>23</v>
      </c>
      <c r="G29" s="51">
        <f>'Exp_3 (Det)'!Z31</f>
        <v>23</v>
      </c>
      <c r="H29" s="52">
        <f>'Exp_3 (Det)'!AA31</f>
        <v>1</v>
      </c>
      <c r="I29" s="216">
        <f>'Exp_3 (Ann)'!Y31</f>
        <v>49.739130434782609</v>
      </c>
      <c r="J29" s="216">
        <f>'Exp_3 (Ann)'!Z31</f>
        <v>22.91926024370283</v>
      </c>
      <c r="K29" s="217">
        <v>48.044535000000003</v>
      </c>
      <c r="L29" s="217">
        <v>44277843</v>
      </c>
      <c r="M29" s="237">
        <f t="shared" si="0"/>
        <v>7.6461864560184605</v>
      </c>
      <c r="N29" s="213">
        <v>31.616440000000001</v>
      </c>
      <c r="O29" s="218">
        <v>0.91589799999999999</v>
      </c>
      <c r="P29" s="305"/>
      <c r="Q29" s="308"/>
      <c r="R29" s="212"/>
    </row>
    <row r="30" spans="1:23" x14ac:dyDescent="0.2">
      <c r="A30" s="7" t="str">
        <f>'Exp_3 (All)'!A32</f>
        <v>IntoTree_8_PckErr1</v>
      </c>
      <c r="B30" s="9">
        <v>2</v>
      </c>
      <c r="C30" s="17">
        <v>0.7</v>
      </c>
      <c r="D30" s="17">
        <v>0.4</v>
      </c>
      <c r="E30" s="17">
        <v>0</v>
      </c>
      <c r="F30" s="51">
        <f>'Exp_3 (Det)'!Y32</f>
        <v>23</v>
      </c>
      <c r="G30" s="51">
        <f>'Exp_3 (Det)'!Z32</f>
        <v>23</v>
      </c>
      <c r="H30" s="52">
        <f>'Exp_3 (Det)'!AA32</f>
        <v>1</v>
      </c>
      <c r="I30" s="216">
        <f>'Exp_3 (Ann)'!Y32</f>
        <v>37.695652173913047</v>
      </c>
      <c r="J30" s="216">
        <f>'Exp_3 (Ann)'!Z32</f>
        <v>15.955719358184831</v>
      </c>
      <c r="K30" s="217">
        <v>22.865891000000001</v>
      </c>
      <c r="L30" s="217">
        <v>21073205</v>
      </c>
      <c r="M30" s="237">
        <f t="shared" si="0"/>
        <v>7.3237305919897722</v>
      </c>
      <c r="N30" s="213">
        <v>31.794060999999999</v>
      </c>
      <c r="O30" s="218">
        <v>0.98225799999999996</v>
      </c>
      <c r="P30" s="305"/>
      <c r="Q30" s="308"/>
      <c r="R30" s="212"/>
    </row>
    <row r="31" spans="1:23" x14ac:dyDescent="0.2">
      <c r="A31" s="7" t="str">
        <f>'Exp_3 (All)'!A33</f>
        <v>IntoTree_8_PckErr3</v>
      </c>
      <c r="B31" s="9">
        <v>2</v>
      </c>
      <c r="C31" s="17">
        <v>8.1</v>
      </c>
      <c r="D31" s="17">
        <v>0.4</v>
      </c>
      <c r="E31" s="17">
        <v>0</v>
      </c>
      <c r="F31" s="51">
        <f>'Exp_3 (Det)'!Y33</f>
        <v>23</v>
      </c>
      <c r="G31" s="51">
        <f>'Exp_3 (Det)'!Z33</f>
        <v>23</v>
      </c>
      <c r="H31" s="52">
        <f>'Exp_3 (Det)'!AA33</f>
        <v>1</v>
      </c>
      <c r="I31" s="216">
        <f>'Exp_3 (Ann)'!Y33</f>
        <v>58.956521739130437</v>
      </c>
      <c r="J31" s="216">
        <f>'Exp_3 (Ann)'!Z33</f>
        <v>22.106104177290792</v>
      </c>
      <c r="K31" s="217">
        <v>36.976770000000002</v>
      </c>
      <c r="L31" s="217">
        <v>34077791</v>
      </c>
      <c r="M31" s="237">
        <f t="shared" si="0"/>
        <v>7.5324714350499535</v>
      </c>
      <c r="N31" s="213">
        <v>31.854963999999999</v>
      </c>
      <c r="O31" s="218">
        <v>0.966997</v>
      </c>
      <c r="P31" s="305"/>
      <c r="Q31" s="308"/>
      <c r="R31" s="212"/>
    </row>
    <row r="32" spans="1:23" x14ac:dyDescent="0.2">
      <c r="A32" s="7" t="str">
        <f>'Exp_3 (All)'!A34</f>
        <v>IntoTree_10_PckErr1</v>
      </c>
      <c r="B32" s="9">
        <v>2</v>
      </c>
      <c r="C32" s="17">
        <v>0.7</v>
      </c>
      <c r="D32" s="17">
        <v>0.4</v>
      </c>
      <c r="E32" s="17">
        <v>0.4</v>
      </c>
      <c r="F32" s="51">
        <f>'Exp_3 (Det)'!Y34</f>
        <v>23</v>
      </c>
      <c r="G32" s="51">
        <f>'Exp_3 (Det)'!Z34</f>
        <v>23</v>
      </c>
      <c r="H32" s="52">
        <f>'Exp_3 (Det)'!AA34</f>
        <v>1</v>
      </c>
      <c r="I32" s="216">
        <f>'Exp_3 (Ann)'!Y34</f>
        <v>39.130434782608695</v>
      </c>
      <c r="J32" s="216">
        <f>'Exp_3 (Ann)'!Z34</f>
        <v>19.66377460256686</v>
      </c>
      <c r="K32" s="217">
        <v>41.195264999999999</v>
      </c>
      <c r="L32" s="217">
        <v>37965556</v>
      </c>
      <c r="M32" s="237">
        <f t="shared" si="0"/>
        <v>7.5793897644395063</v>
      </c>
      <c r="N32" s="213">
        <v>33.431772000000002</v>
      </c>
      <c r="O32" s="218">
        <v>0.95057199999999997</v>
      </c>
      <c r="P32" s="305"/>
      <c r="Q32" s="308"/>
      <c r="R32" s="212"/>
    </row>
    <row r="33" spans="1:18" x14ac:dyDescent="0.2">
      <c r="A33" s="7" t="str">
        <f>'Exp_3 (All)'!A35</f>
        <v>IntoTree_10_PckErr3</v>
      </c>
      <c r="B33" s="9">
        <v>2</v>
      </c>
      <c r="C33" s="17">
        <v>8.1</v>
      </c>
      <c r="D33" s="17">
        <v>0.4</v>
      </c>
      <c r="E33" s="17">
        <v>0.4</v>
      </c>
      <c r="F33" s="51">
        <f>'Exp_3 (Det)'!Y35</f>
        <v>23</v>
      </c>
      <c r="G33" s="51">
        <f>'Exp_3 (Det)'!Z35</f>
        <v>23</v>
      </c>
      <c r="H33" s="52">
        <f>'Exp_3 (Det)'!AA35</f>
        <v>1</v>
      </c>
      <c r="I33" s="216">
        <f>'Exp_3 (Ann)'!Y35</f>
        <v>47.478260869565219</v>
      </c>
      <c r="J33" s="216">
        <f>'Exp_3 (Ann)'!Z35</f>
        <v>20.395787366328619</v>
      </c>
      <c r="K33" s="217">
        <v>51.572944</v>
      </c>
      <c r="L33" s="217">
        <v>47529625</v>
      </c>
      <c r="M33" s="237">
        <f t="shared" si="0"/>
        <v>7.6769643878046852</v>
      </c>
      <c r="N33" s="213">
        <v>33.054400000000001</v>
      </c>
      <c r="O33" s="218">
        <v>0.941357</v>
      </c>
      <c r="P33" s="305"/>
      <c r="Q33" s="308"/>
      <c r="R33" s="212"/>
    </row>
    <row r="34" spans="1:18" x14ac:dyDescent="0.2">
      <c r="A34" s="7" t="str">
        <f>'Exp_3 (All)'!A36</f>
        <v>IntoTree_11_PckErr1</v>
      </c>
      <c r="B34" s="9">
        <v>2</v>
      </c>
      <c r="C34" s="17">
        <v>0.7</v>
      </c>
      <c r="D34" s="17">
        <v>0.4</v>
      </c>
      <c r="E34" s="17">
        <v>0.6</v>
      </c>
      <c r="F34" s="51">
        <f>'Exp_3 (Det)'!Y36</f>
        <v>23</v>
      </c>
      <c r="G34" s="51">
        <f>'Exp_3 (Det)'!Z36</f>
        <v>23</v>
      </c>
      <c r="H34" s="52">
        <f>'Exp_3 (Det)'!AA36</f>
        <v>1</v>
      </c>
      <c r="I34" s="216">
        <f>'Exp_3 (Ann)'!Y36</f>
        <v>65.695652173913047</v>
      </c>
      <c r="J34" s="216">
        <f>'Exp_3 (Ann)'!Z36</f>
        <v>19.113143461095742</v>
      </c>
      <c r="K34" s="217">
        <v>63.707343999999999</v>
      </c>
      <c r="L34" s="217">
        <v>58712688</v>
      </c>
      <c r="M34" s="237">
        <f t="shared" ref="M34:M65" si="2">LOG10(L34)</f>
        <v>7.7687319638190573</v>
      </c>
      <c r="N34" s="213">
        <v>32.596775000000001</v>
      </c>
      <c r="O34" s="218">
        <v>0.90724099999999996</v>
      </c>
      <c r="P34" s="305"/>
      <c r="Q34" s="308"/>
      <c r="R34" s="212"/>
    </row>
    <row r="35" spans="1:18" x14ac:dyDescent="0.2">
      <c r="A35" s="7" t="str">
        <f>'Exp_3 (All)'!A37</f>
        <v>IntoTree_11_PckErr3</v>
      </c>
      <c r="B35" s="9">
        <v>2</v>
      </c>
      <c r="C35" s="17">
        <v>8.1</v>
      </c>
      <c r="D35" s="17">
        <v>0.4</v>
      </c>
      <c r="E35" s="17">
        <v>0.6</v>
      </c>
      <c r="F35" s="51">
        <f>'Exp_3 (Det)'!Y37</f>
        <v>23</v>
      </c>
      <c r="G35" s="51">
        <f>'Exp_3 (Det)'!Z37</f>
        <v>23</v>
      </c>
      <c r="H35" s="52">
        <f>'Exp_3 (Det)'!AA37</f>
        <v>1</v>
      </c>
      <c r="I35" s="216">
        <f>'Exp_3 (Ann)'!Y37</f>
        <v>64.782608695652172</v>
      </c>
      <c r="J35" s="216">
        <f>'Exp_3 (Ann)'!Z37</f>
        <v>21.811082507709301</v>
      </c>
      <c r="K35" s="217">
        <v>72.251644999999996</v>
      </c>
      <c r="L35" s="217">
        <v>66587116</v>
      </c>
      <c r="M35" s="237">
        <f t="shared" si="2"/>
        <v>7.8233902052753423</v>
      </c>
      <c r="N35" s="213">
        <v>32.220070999999997</v>
      </c>
      <c r="O35" s="218">
        <v>0.90068599999999999</v>
      </c>
      <c r="P35" s="305"/>
      <c r="Q35" s="308"/>
      <c r="R35" s="212"/>
    </row>
    <row r="36" spans="1:18" x14ac:dyDescent="0.2">
      <c r="A36" s="7" t="str">
        <f>'Exp_3 (All)'!A38</f>
        <v>IntoTree_12_PckErr1</v>
      </c>
      <c r="B36" s="9">
        <v>2</v>
      </c>
      <c r="C36" s="17">
        <v>0.7</v>
      </c>
      <c r="D36" s="17">
        <v>0.6</v>
      </c>
      <c r="E36" s="17">
        <v>0</v>
      </c>
      <c r="F36" s="51">
        <f>'Exp_3 (Det)'!Y38</f>
        <v>23</v>
      </c>
      <c r="G36" s="51">
        <f>'Exp_3 (Det)'!Z38</f>
        <v>23</v>
      </c>
      <c r="H36" s="52">
        <f>'Exp_3 (Det)'!AA38</f>
        <v>1</v>
      </c>
      <c r="I36" s="216">
        <f>'Exp_3 (Ann)'!Y38</f>
        <v>50.173913043478258</v>
      </c>
      <c r="J36" s="216">
        <f>'Exp_3 (Ann)'!Z38</f>
        <v>18.112407033234138</v>
      </c>
      <c r="K36" s="217">
        <v>50.897112</v>
      </c>
      <c r="L36" s="217">
        <v>46906778</v>
      </c>
      <c r="M36" s="237">
        <f t="shared" si="2"/>
        <v>7.671235602529805</v>
      </c>
      <c r="N36" s="213">
        <v>32.121023999999998</v>
      </c>
      <c r="O36" s="218">
        <v>0.96453800000000001</v>
      </c>
      <c r="P36" s="305"/>
      <c r="Q36" s="308"/>
      <c r="R36" s="212"/>
    </row>
    <row r="37" spans="1:18" x14ac:dyDescent="0.2">
      <c r="A37" s="7" t="str">
        <f>'Exp_3 (All)'!A39</f>
        <v>IntoTree_12_PckErr3</v>
      </c>
      <c r="B37" s="9">
        <v>2</v>
      </c>
      <c r="C37" s="17">
        <v>8.1</v>
      </c>
      <c r="D37" s="17">
        <v>0.6</v>
      </c>
      <c r="E37" s="17">
        <v>0</v>
      </c>
      <c r="F37" s="51">
        <f>'Exp_3 (Det)'!Y39</f>
        <v>23</v>
      </c>
      <c r="G37" s="51">
        <f>'Exp_3 (Det)'!Z39</f>
        <v>23</v>
      </c>
      <c r="H37" s="52">
        <f>'Exp_3 (Det)'!AA39</f>
        <v>1</v>
      </c>
      <c r="I37" s="216">
        <f>'Exp_3 (Ann)'!Y39</f>
        <v>65.086956521739125</v>
      </c>
      <c r="J37" s="216">
        <f>'Exp_3 (Ann)'!Z39</f>
        <v>17.885781665075509</v>
      </c>
      <c r="K37" s="217">
        <v>68.614577999999995</v>
      </c>
      <c r="L37" s="217">
        <v>63235195</v>
      </c>
      <c r="M37" s="237">
        <f t="shared" si="2"/>
        <v>7.8009588621414663</v>
      </c>
      <c r="N37" s="213">
        <v>31.919118000000001</v>
      </c>
      <c r="O37" s="218">
        <v>0.94923000000000002</v>
      </c>
      <c r="P37" s="305"/>
      <c r="Q37" s="308"/>
      <c r="R37" s="212"/>
    </row>
    <row r="38" spans="1:18" x14ac:dyDescent="0.2">
      <c r="A38" s="7" t="str">
        <f>'Exp_3 (All)'!A40</f>
        <v>IntoTree_14_PckErr1</v>
      </c>
      <c r="B38" s="9">
        <v>2</v>
      </c>
      <c r="C38" s="17">
        <v>0.7</v>
      </c>
      <c r="D38" s="17">
        <v>0.6</v>
      </c>
      <c r="E38" s="17">
        <v>0.4</v>
      </c>
      <c r="F38" s="51">
        <f>'Exp_3 (Det)'!Y40</f>
        <v>23</v>
      </c>
      <c r="G38" s="51">
        <f>'Exp_3 (Det)'!Z40</f>
        <v>23</v>
      </c>
      <c r="H38" s="52">
        <f>'Exp_3 (Det)'!AA40</f>
        <v>1</v>
      </c>
      <c r="I38" s="216">
        <f>'Exp_3 (Ann)'!Y40</f>
        <v>64.695652173913047</v>
      </c>
      <c r="J38" s="216">
        <f>'Exp_3 (Ann)'!Z40</f>
        <v>18.818353668230618</v>
      </c>
      <c r="K38" s="217">
        <v>69.573334000000003</v>
      </c>
      <c r="L38" s="217">
        <v>64118785</v>
      </c>
      <c r="M38" s="237">
        <f t="shared" si="2"/>
        <v>7.8069852842249183</v>
      </c>
      <c r="N38" s="213">
        <v>31.747456</v>
      </c>
      <c r="O38" s="218">
        <v>0.93196800000000002</v>
      </c>
      <c r="P38" s="305"/>
      <c r="Q38" s="308"/>
      <c r="R38" s="212"/>
    </row>
    <row r="39" spans="1:18" x14ac:dyDescent="0.2">
      <c r="A39" s="7" t="str">
        <f>'Exp_3 (All)'!A41</f>
        <v>IntoTree_14_PckErr3</v>
      </c>
      <c r="B39" s="9">
        <v>2</v>
      </c>
      <c r="C39" s="17">
        <v>8.1</v>
      </c>
      <c r="D39" s="17">
        <v>0.6</v>
      </c>
      <c r="E39" s="17">
        <v>0.4</v>
      </c>
      <c r="F39" s="51">
        <f>'Exp_3 (Det)'!Y41</f>
        <v>23</v>
      </c>
      <c r="G39" s="51">
        <f>'Exp_3 (Det)'!Z41</f>
        <v>23</v>
      </c>
      <c r="H39" s="52">
        <f>'Exp_3 (Det)'!AA41</f>
        <v>1</v>
      </c>
      <c r="I39" s="216">
        <f>'Exp_3 (Ann)'!Y41</f>
        <v>65.869565217391298</v>
      </c>
      <c r="J39" s="216">
        <f>'Exp_3 (Ann)'!Z41</f>
        <v>20.66024805761953</v>
      </c>
      <c r="K39" s="217">
        <v>82.431197999999995</v>
      </c>
      <c r="L39" s="217">
        <v>75968592</v>
      </c>
      <c r="M39" s="237">
        <f t="shared" si="2"/>
        <v>7.8806340772757197</v>
      </c>
      <c r="N39" s="213">
        <v>31.559795999999999</v>
      </c>
      <c r="O39" s="218">
        <v>0.92261099999999996</v>
      </c>
      <c r="P39" s="305"/>
      <c r="Q39" s="308"/>
      <c r="R39" s="212"/>
    </row>
    <row r="40" spans="1:18" x14ac:dyDescent="0.2">
      <c r="A40" s="7" t="str">
        <f>'Exp_3 (All)'!A42</f>
        <v>IntoTree_15_PckErr1</v>
      </c>
      <c r="B40" s="9">
        <v>2</v>
      </c>
      <c r="C40" s="17">
        <v>0.7</v>
      </c>
      <c r="D40" s="17">
        <v>0.6</v>
      </c>
      <c r="E40" s="17">
        <v>0.6</v>
      </c>
      <c r="F40" s="51">
        <f>'Exp_3 (Det)'!Y42</f>
        <v>23</v>
      </c>
      <c r="G40" s="51">
        <f>'Exp_3 (Det)'!Z42</f>
        <v>23</v>
      </c>
      <c r="H40" s="52">
        <f>'Exp_3 (Det)'!AA42</f>
        <v>1</v>
      </c>
      <c r="I40" s="216">
        <f>'Exp_3 (Ann)'!Y42</f>
        <v>80.608695652173907</v>
      </c>
      <c r="J40" s="216">
        <f>'Exp_3 (Ann)'!Z42</f>
        <v>15.002239621999426</v>
      </c>
      <c r="K40" s="217">
        <v>92.290968000000007</v>
      </c>
      <c r="L40" s="217">
        <v>85055356</v>
      </c>
      <c r="M40" s="237">
        <f t="shared" si="2"/>
        <v>7.9297016666611801</v>
      </c>
      <c r="N40" s="213">
        <v>31.33784</v>
      </c>
      <c r="O40" s="218">
        <v>0.88929199999999997</v>
      </c>
      <c r="P40" s="305"/>
      <c r="Q40" s="308"/>
      <c r="R40" s="212"/>
    </row>
    <row r="41" spans="1:18" x14ac:dyDescent="0.2">
      <c r="A41" s="7" t="str">
        <f>'Exp_3 (All)'!A43</f>
        <v>IntoTree_15_PckErr3</v>
      </c>
      <c r="B41" s="9">
        <v>2</v>
      </c>
      <c r="C41" s="17">
        <v>8.1</v>
      </c>
      <c r="D41" s="17">
        <v>0.6</v>
      </c>
      <c r="E41" s="17">
        <v>0.6</v>
      </c>
      <c r="F41" s="51">
        <f>'Exp_3 (Det)'!Y43</f>
        <v>23</v>
      </c>
      <c r="G41" s="51">
        <f>'Exp_3 (Det)'!Z43</f>
        <v>23</v>
      </c>
      <c r="H41" s="52">
        <f>'Exp_3 (Det)'!AA43</f>
        <v>1</v>
      </c>
      <c r="I41" s="216">
        <f>'Exp_3 (Ann)'!Y43</f>
        <v>75.086956521739125</v>
      </c>
      <c r="J41" s="216">
        <f>'Exp_3 (Ann)'!Z43</f>
        <v>20.571191337486475</v>
      </c>
      <c r="K41" s="217">
        <v>113.54398999999999</v>
      </c>
      <c r="L41" s="217">
        <v>104642141</v>
      </c>
      <c r="M41" s="237">
        <f t="shared" si="2"/>
        <v>8.0197066168266513</v>
      </c>
      <c r="N41" s="213">
        <v>31.125252</v>
      </c>
      <c r="O41" s="218">
        <v>0.88197300000000001</v>
      </c>
      <c r="P41" s="306"/>
      <c r="Q41" s="309"/>
      <c r="R41" s="212"/>
    </row>
    <row r="42" spans="1:18" x14ac:dyDescent="0.2">
      <c r="A42" s="59" t="str">
        <f>'Exp_3 (All)'!A44</f>
        <v>ParkRun_0</v>
      </c>
      <c r="B42" s="60">
        <v>3</v>
      </c>
      <c r="C42" s="61">
        <v>0</v>
      </c>
      <c r="D42" s="61">
        <v>0</v>
      </c>
      <c r="E42" s="61">
        <v>0</v>
      </c>
      <c r="F42" s="62">
        <f>'Exp_3 (Det)'!Y44</f>
        <v>23</v>
      </c>
      <c r="G42" s="62">
        <f>'Exp_3 (Det)'!Z44</f>
        <v>4</v>
      </c>
      <c r="H42" s="63">
        <f>'Exp_3 (Det)'!AA44</f>
        <v>0.17391304347826086</v>
      </c>
      <c r="I42" s="215">
        <f>'Exp_3 (Ann)'!Y44</f>
        <v>1.3043478260869565</v>
      </c>
      <c r="J42" s="215">
        <f>'Exp_3 (Ann)'!Z44</f>
        <v>4.5769658728016003</v>
      </c>
      <c r="K42" s="215">
        <v>0</v>
      </c>
      <c r="L42" s="215">
        <v>0</v>
      </c>
      <c r="M42" s="239" t="e">
        <f t="shared" si="2"/>
        <v>#NUM!</v>
      </c>
      <c r="N42" s="215">
        <v>31.854963999999999</v>
      </c>
      <c r="O42" s="215">
        <v>1</v>
      </c>
      <c r="P42" s="304">
        <f>AVERAGE(I42:I61)</f>
        <v>56.623913043478254</v>
      </c>
      <c r="Q42" s="307" t="s">
        <v>25</v>
      </c>
      <c r="R42" s="212"/>
    </row>
    <row r="43" spans="1:18" x14ac:dyDescent="0.2">
      <c r="A43" s="7" t="str">
        <f>'Exp_3 (All)'!A45</f>
        <v>ParkRun_3</v>
      </c>
      <c r="B43" s="9">
        <v>3</v>
      </c>
      <c r="C43" s="17">
        <v>0</v>
      </c>
      <c r="D43" s="17">
        <v>0</v>
      </c>
      <c r="E43" s="17">
        <v>0.6</v>
      </c>
      <c r="F43" s="51">
        <f>'Exp_3 (Det)'!Y45</f>
        <v>23</v>
      </c>
      <c r="G43" s="51">
        <f>'Exp_3 (Det)'!Z45</f>
        <v>23</v>
      </c>
      <c r="H43" s="52">
        <f>'Exp_3 (Det)'!AA45</f>
        <v>1</v>
      </c>
      <c r="I43" s="216">
        <f>'Exp_3 (Ann)'!Y45</f>
        <v>58.086956521739133</v>
      </c>
      <c r="J43" s="216">
        <f>'Exp_3 (Ann)'!Z45</f>
        <v>26.441896925967292</v>
      </c>
      <c r="K43" s="217">
        <v>216.86352400000001</v>
      </c>
      <c r="L43" s="217">
        <v>199861424</v>
      </c>
      <c r="M43" s="237">
        <f t="shared" si="2"/>
        <v>8.300728977406548</v>
      </c>
      <c r="N43" s="213">
        <v>31.119244999999999</v>
      </c>
      <c r="O43" s="218">
        <v>0.84567899999999996</v>
      </c>
      <c r="P43" s="305"/>
      <c r="Q43" s="308"/>
      <c r="R43" s="212"/>
    </row>
    <row r="44" spans="1:18" x14ac:dyDescent="0.2">
      <c r="A44" s="7" t="str">
        <f>'Exp_3 (All)'!A46</f>
        <v>ParkRun_12</v>
      </c>
      <c r="B44" s="9">
        <v>3</v>
      </c>
      <c r="C44" s="17">
        <v>0</v>
      </c>
      <c r="D44" s="17">
        <v>0.6</v>
      </c>
      <c r="E44" s="17">
        <v>0</v>
      </c>
      <c r="F44" s="51">
        <f>'Exp_3 (Det)'!Y46</f>
        <v>23</v>
      </c>
      <c r="G44" s="51">
        <f>'Exp_3 (Det)'!Z46</f>
        <v>23</v>
      </c>
      <c r="H44" s="52">
        <f>'Exp_3 (Det)'!AA46</f>
        <v>1</v>
      </c>
      <c r="I44" s="216">
        <f>'Exp_3 (Ann)'!Y46</f>
        <v>53.347826086956523</v>
      </c>
      <c r="J44" s="216">
        <f>'Exp_3 (Ann)'!Z46</f>
        <v>19.692196644753778</v>
      </c>
      <c r="K44" s="217">
        <v>283.21033299999999</v>
      </c>
      <c r="L44" s="217">
        <v>261006643</v>
      </c>
      <c r="M44" s="237">
        <f t="shared" si="2"/>
        <v>8.4166515609073578</v>
      </c>
      <c r="N44" s="213">
        <v>31.447168000000001</v>
      </c>
      <c r="O44" s="218">
        <v>0.93228599999999995</v>
      </c>
      <c r="P44" s="305"/>
      <c r="Q44" s="308"/>
      <c r="R44" s="212"/>
    </row>
    <row r="45" spans="1:18" x14ac:dyDescent="0.2">
      <c r="A45" s="7" t="str">
        <f>'Exp_3 (All)'!A47</f>
        <v>ParkRun_0_PckErr3</v>
      </c>
      <c r="B45" s="9">
        <v>3</v>
      </c>
      <c r="C45" s="17">
        <v>8.1</v>
      </c>
      <c r="D45" s="17">
        <v>0</v>
      </c>
      <c r="E45" s="17">
        <v>0</v>
      </c>
      <c r="F45" s="51">
        <f>'Exp_3 (Det)'!Y47</f>
        <v>23</v>
      </c>
      <c r="G45" s="51">
        <f>'Exp_3 (Det)'!Z47</f>
        <v>21</v>
      </c>
      <c r="H45" s="52">
        <f>'Exp_3 (Det)'!AA47</f>
        <v>0.91304347826086951</v>
      </c>
      <c r="I45" s="216">
        <f>'Exp_3 (Ann)'!Y47</f>
        <v>20.521739130434781</v>
      </c>
      <c r="J45" s="216">
        <f>'Exp_3 (Ann)'!Z47</f>
        <v>18.970957624790085</v>
      </c>
      <c r="K45" s="217">
        <v>131.937219</v>
      </c>
      <c r="L45" s="217">
        <v>121593341</v>
      </c>
      <c r="M45" s="237">
        <f t="shared" si="2"/>
        <v>8.0849097916625219</v>
      </c>
      <c r="N45" s="213">
        <v>31.263636000000002</v>
      </c>
      <c r="O45" s="218">
        <v>0.97229299999999996</v>
      </c>
      <c r="P45" s="305"/>
      <c r="Q45" s="308"/>
      <c r="R45" s="212"/>
    </row>
    <row r="46" spans="1:18" x14ac:dyDescent="0.2">
      <c r="A46" s="7" t="str">
        <f>'Exp_3 (All)'!A48</f>
        <v>ParkRun_2_PckErr1</v>
      </c>
      <c r="B46" s="9">
        <v>3</v>
      </c>
      <c r="C46" s="17">
        <v>0.7</v>
      </c>
      <c r="D46" s="17">
        <v>0</v>
      </c>
      <c r="E46" s="17">
        <v>0.4</v>
      </c>
      <c r="F46" s="51">
        <f>'Exp_3 (Det)'!Y48</f>
        <v>23</v>
      </c>
      <c r="G46" s="51">
        <f>'Exp_3 (Det)'!Z48</f>
        <v>17</v>
      </c>
      <c r="H46" s="52">
        <f>'Exp_3 (Det)'!AA48</f>
        <v>0.73913043478260865</v>
      </c>
      <c r="I46" s="216">
        <f>'Exp_3 (Ann)'!Y48</f>
        <v>21.652173913043477</v>
      </c>
      <c r="J46" s="216">
        <f>'Exp_3 (Ann)'!Z48</f>
        <v>24.488603463749072</v>
      </c>
      <c r="K46" s="217">
        <v>96.670563999999999</v>
      </c>
      <c r="L46" s="217">
        <v>89091592</v>
      </c>
      <c r="M46" s="237">
        <f t="shared" si="2"/>
        <v>7.9498367195216622</v>
      </c>
      <c r="N46" s="213">
        <v>28.559626000000002</v>
      </c>
      <c r="O46" s="218">
        <v>0.93382900000000002</v>
      </c>
      <c r="P46" s="305"/>
      <c r="Q46" s="308"/>
      <c r="R46" s="212"/>
    </row>
    <row r="47" spans="1:18" x14ac:dyDescent="0.2">
      <c r="A47" s="7" t="str">
        <f>'Exp_3 (All)'!A49</f>
        <v>ParkRun_2_PckErr3</v>
      </c>
      <c r="B47" s="9">
        <v>3</v>
      </c>
      <c r="C47" s="17">
        <v>8.1</v>
      </c>
      <c r="D47" s="17">
        <v>0</v>
      </c>
      <c r="E47" s="17">
        <v>0.4</v>
      </c>
      <c r="F47" s="51">
        <f>'Exp_3 (Det)'!Y49</f>
        <v>23</v>
      </c>
      <c r="G47" s="51">
        <f>'Exp_3 (Det)'!Z49</f>
        <v>23</v>
      </c>
      <c r="H47" s="52">
        <f>'Exp_3 (Det)'!AA49</f>
        <v>1</v>
      </c>
      <c r="I47" s="216">
        <f>'Exp_3 (Ann)'!Y49</f>
        <v>33.652173913043477</v>
      </c>
      <c r="J47" s="216">
        <f>'Exp_3 (Ann)'!Z49</f>
        <v>21.860318336807477</v>
      </c>
      <c r="K47" s="217">
        <v>183.617299</v>
      </c>
      <c r="L47" s="217">
        <v>169221703</v>
      </c>
      <c r="M47" s="237">
        <f t="shared" si="2"/>
        <v>8.2284560613548745</v>
      </c>
      <c r="N47" s="213">
        <v>28.488619</v>
      </c>
      <c r="O47" s="218">
        <v>0.90642900000000004</v>
      </c>
      <c r="P47" s="305"/>
      <c r="Q47" s="308"/>
      <c r="R47" s="212"/>
    </row>
    <row r="48" spans="1:18" x14ac:dyDescent="0.2">
      <c r="A48" s="7" t="str">
        <f>'Exp_3 (All)'!A50</f>
        <v>ParkRun_3_PckErr1</v>
      </c>
      <c r="B48" s="9">
        <v>3</v>
      </c>
      <c r="C48" s="17">
        <v>0.7</v>
      </c>
      <c r="D48" s="17">
        <v>0</v>
      </c>
      <c r="E48" s="17">
        <v>0.6</v>
      </c>
      <c r="F48" s="51">
        <f>'Exp_3 (Det)'!Y50</f>
        <v>23</v>
      </c>
      <c r="G48" s="51">
        <f>'Exp_3 (Det)'!Z50</f>
        <v>23</v>
      </c>
      <c r="H48" s="52">
        <f>'Exp_3 (Det)'!AA50</f>
        <v>1</v>
      </c>
      <c r="I48" s="216">
        <f>'Exp_3 (Ann)'!Y50</f>
        <v>53.869565217391305</v>
      </c>
      <c r="J48" s="216">
        <f>'Exp_3 (Ann)'!Z50</f>
        <v>29.513177869964967</v>
      </c>
      <c r="K48" s="217">
        <v>217.25641300000001</v>
      </c>
      <c r="L48" s="217">
        <v>200223510</v>
      </c>
      <c r="M48" s="237">
        <f t="shared" si="2"/>
        <v>8.3015150704650171</v>
      </c>
      <c r="N48" s="213">
        <v>28.373792000000002</v>
      </c>
      <c r="O48" s="218">
        <v>0.84243599999999996</v>
      </c>
      <c r="P48" s="305"/>
      <c r="Q48" s="308"/>
      <c r="R48" s="212"/>
    </row>
    <row r="49" spans="1:18" x14ac:dyDescent="0.2">
      <c r="A49" s="7" t="str">
        <f>'Exp_3 (All)'!A51</f>
        <v>ParkRun_3_PckErr3</v>
      </c>
      <c r="B49" s="9">
        <v>3</v>
      </c>
      <c r="C49" s="17">
        <v>8.1</v>
      </c>
      <c r="D49" s="17">
        <v>0</v>
      </c>
      <c r="E49" s="17">
        <v>0.6</v>
      </c>
      <c r="F49" s="51">
        <f>'Exp_3 (Det)'!Y51</f>
        <v>23</v>
      </c>
      <c r="G49" s="51">
        <f>'Exp_3 (Det)'!Z51</f>
        <v>23</v>
      </c>
      <c r="H49" s="52">
        <f>'Exp_3 (Det)'!AA51</f>
        <v>1</v>
      </c>
      <c r="I49" s="216">
        <f>'Exp_3 (Ann)'!Y51</f>
        <v>57</v>
      </c>
      <c r="J49" s="216">
        <f>'Exp_3 (Ann)'!Z51</f>
        <v>24.637369989509839</v>
      </c>
      <c r="K49" s="217">
        <v>283.46358500000002</v>
      </c>
      <c r="L49" s="217">
        <v>261240040</v>
      </c>
      <c r="M49" s="237">
        <f t="shared" si="2"/>
        <v>8.4170397415861089</v>
      </c>
      <c r="N49" s="213">
        <v>28.246980000000001</v>
      </c>
      <c r="O49" s="218">
        <v>0.82152499999999995</v>
      </c>
      <c r="P49" s="305"/>
      <c r="Q49" s="308"/>
      <c r="R49" s="212"/>
    </row>
    <row r="50" spans="1:18" x14ac:dyDescent="0.2">
      <c r="A50" s="7" t="str">
        <f>'Exp_3 (All)'!A52</f>
        <v>ParkRun_8_PckErr1</v>
      </c>
      <c r="B50" s="9">
        <v>3</v>
      </c>
      <c r="C50" s="17">
        <v>0.7</v>
      </c>
      <c r="D50" s="17">
        <v>0.4</v>
      </c>
      <c r="E50" s="17">
        <v>0</v>
      </c>
      <c r="F50" s="51">
        <f>'Exp_3 (Det)'!Y52</f>
        <v>23</v>
      </c>
      <c r="G50" s="51">
        <f>'Exp_3 (Det)'!Z52</f>
        <v>23</v>
      </c>
      <c r="H50" s="52">
        <f>'Exp_3 (Det)'!AA52</f>
        <v>1</v>
      </c>
      <c r="I50" s="216">
        <f>'Exp_3 (Ann)'!Y52</f>
        <v>29.913043478260871</v>
      </c>
      <c r="J50" s="216">
        <f>'Exp_3 (Ann)'!Z52</f>
        <v>19.581793592932325</v>
      </c>
      <c r="K50" s="217">
        <v>126.263908</v>
      </c>
      <c r="L50" s="217">
        <v>116364818</v>
      </c>
      <c r="M50" s="237">
        <f t="shared" si="2"/>
        <v>8.0658216945919978</v>
      </c>
      <c r="N50" s="213">
        <v>28.208839999999999</v>
      </c>
      <c r="O50" s="218">
        <v>0.96249399999999996</v>
      </c>
      <c r="P50" s="305"/>
      <c r="Q50" s="308"/>
      <c r="R50" s="212"/>
    </row>
    <row r="51" spans="1:18" x14ac:dyDescent="0.2">
      <c r="A51" s="7" t="str">
        <f>'Exp_3 (All)'!A53</f>
        <v>ParkRun_8_PckErr3</v>
      </c>
      <c r="B51" s="9">
        <v>3</v>
      </c>
      <c r="C51" s="17">
        <v>8.1</v>
      </c>
      <c r="D51" s="17">
        <v>0.4</v>
      </c>
      <c r="E51" s="17">
        <v>0</v>
      </c>
      <c r="F51" s="51">
        <f>'Exp_3 (Det)'!Y53</f>
        <v>23</v>
      </c>
      <c r="G51" s="51">
        <f>'Exp_3 (Det)'!Z53</f>
        <v>23</v>
      </c>
      <c r="H51" s="52">
        <f>'Exp_3 (Det)'!AA53</f>
        <v>1</v>
      </c>
      <c r="I51" s="216">
        <f>'Exp_3 (Ann)'!Y53</f>
        <v>49.173913043478258</v>
      </c>
      <c r="J51" s="216">
        <f>'Exp_3 (Ann)'!Z53</f>
        <v>18.034442234773095</v>
      </c>
      <c r="K51" s="217">
        <v>260.91603700000002</v>
      </c>
      <c r="L51" s="217">
        <v>240460220</v>
      </c>
      <c r="M51" s="237">
        <f t="shared" si="2"/>
        <v>8.3810432401134314</v>
      </c>
      <c r="N51" s="213">
        <v>28.117850000000001</v>
      </c>
      <c r="O51" s="218">
        <v>0.92726399999999998</v>
      </c>
      <c r="P51" s="305"/>
      <c r="Q51" s="308"/>
      <c r="R51" s="212"/>
    </row>
    <row r="52" spans="1:18" x14ac:dyDescent="0.2">
      <c r="A52" s="7" t="str">
        <f>'Exp_3 (All)'!A54</f>
        <v>ParkRun_10_PckErr1</v>
      </c>
      <c r="B52" s="9">
        <v>3</v>
      </c>
      <c r="C52" s="17">
        <v>0.7</v>
      </c>
      <c r="D52" s="17">
        <v>0.4</v>
      </c>
      <c r="E52" s="17">
        <v>0.4</v>
      </c>
      <c r="F52" s="51">
        <f>'Exp_3 (Det)'!Y54</f>
        <v>23</v>
      </c>
      <c r="G52" s="51">
        <f>'Exp_3 (Det)'!Z54</f>
        <v>23</v>
      </c>
      <c r="H52" s="52">
        <f>'Exp_3 (Det)'!AA54</f>
        <v>1</v>
      </c>
      <c r="I52" s="216">
        <f>'Exp_3 (Ann)'!Y54</f>
        <v>56.304347826086953</v>
      </c>
      <c r="J52" s="216">
        <f>'Exp_3 (Ann)'!Z54</f>
        <v>21.378482773379865</v>
      </c>
      <c r="K52" s="217">
        <v>194.92953900000001</v>
      </c>
      <c r="L52" s="217">
        <v>179647063</v>
      </c>
      <c r="M52" s="237">
        <f t="shared" si="2"/>
        <v>8.2544201214386934</v>
      </c>
      <c r="N52" s="213">
        <v>30.989421</v>
      </c>
      <c r="O52" s="218">
        <v>0.89960399999999996</v>
      </c>
      <c r="P52" s="305"/>
      <c r="Q52" s="308"/>
      <c r="R52" s="212"/>
    </row>
    <row r="53" spans="1:18" x14ac:dyDescent="0.2">
      <c r="A53" s="7" t="str">
        <f>'Exp_3 (All)'!A55</f>
        <v>ParkRun_10_PckErr3</v>
      </c>
      <c r="B53" s="9">
        <v>3</v>
      </c>
      <c r="C53" s="17">
        <v>8.1</v>
      </c>
      <c r="D53" s="17">
        <v>0.4</v>
      </c>
      <c r="E53" s="17">
        <v>0.4</v>
      </c>
      <c r="F53" s="51">
        <f>'Exp_3 (Det)'!Y55</f>
        <v>23</v>
      </c>
      <c r="G53" s="51">
        <f>'Exp_3 (Det)'!Z55</f>
        <v>23</v>
      </c>
      <c r="H53" s="52">
        <f>'Exp_3 (Det)'!AA55</f>
        <v>1</v>
      </c>
      <c r="I53" s="216">
        <f>'Exp_3 (Ann)'!Y55</f>
        <v>69.695652173913047</v>
      </c>
      <c r="J53" s="216">
        <f>'Exp_3 (Ann)'!Z55</f>
        <v>14.461342772460956</v>
      </c>
      <c r="K53" s="217">
        <v>289.71106200000003</v>
      </c>
      <c r="L53" s="217">
        <v>266997715</v>
      </c>
      <c r="M53" s="237">
        <f t="shared" si="2"/>
        <v>8.4265075446337239</v>
      </c>
      <c r="N53" s="213">
        <v>30.690173999999999</v>
      </c>
      <c r="O53" s="218">
        <v>0.86918099999999998</v>
      </c>
      <c r="P53" s="305"/>
      <c r="Q53" s="308"/>
      <c r="R53" s="212"/>
    </row>
    <row r="54" spans="1:18" x14ac:dyDescent="0.2">
      <c r="A54" s="7" t="str">
        <f>'Exp_3 (All)'!A56</f>
        <v>ParkRun_11_PckErr1</v>
      </c>
      <c r="B54" s="9">
        <v>3</v>
      </c>
      <c r="C54" s="17">
        <v>0.7</v>
      </c>
      <c r="D54" s="17">
        <v>0.4</v>
      </c>
      <c r="E54" s="17">
        <v>0.6</v>
      </c>
      <c r="F54" s="51">
        <f>'Exp_3 (Det)'!Y56</f>
        <v>23</v>
      </c>
      <c r="G54" s="51">
        <f>'Exp_3 (Det)'!Z56</f>
        <v>23</v>
      </c>
      <c r="H54" s="52">
        <f>'Exp_3 (Det)'!AA56</f>
        <v>1</v>
      </c>
      <c r="I54" s="216">
        <f>'Exp_3 (Ann)'!Y56</f>
        <v>81</v>
      </c>
      <c r="J54" s="216">
        <f>'Exp_3 (Ann)'!Z56</f>
        <v>17.472055610967111</v>
      </c>
      <c r="K54" s="217">
        <v>301.49458399999997</v>
      </c>
      <c r="L54" s="217">
        <v>277857409</v>
      </c>
      <c r="M54" s="237">
        <f t="shared" si="2"/>
        <v>8.4438219816321656</v>
      </c>
      <c r="N54" s="213">
        <v>30.385802999999999</v>
      </c>
      <c r="O54" s="218">
        <v>0.81139499999999998</v>
      </c>
      <c r="P54" s="305"/>
      <c r="Q54" s="308"/>
      <c r="R54" s="212"/>
    </row>
    <row r="55" spans="1:18" x14ac:dyDescent="0.2">
      <c r="A55" s="7" t="str">
        <f>'Exp_3 (All)'!A57</f>
        <v>ParkRun_11_PckErr3</v>
      </c>
      <c r="B55" s="9">
        <v>3</v>
      </c>
      <c r="C55" s="17">
        <v>8.1</v>
      </c>
      <c r="D55" s="17">
        <v>0.4</v>
      </c>
      <c r="E55" s="17">
        <v>0.6</v>
      </c>
      <c r="F55" s="51">
        <f>'Exp_3 (Det)'!Y57</f>
        <v>23</v>
      </c>
      <c r="G55" s="51">
        <f>'Exp_3 (Det)'!Z57</f>
        <v>23</v>
      </c>
      <c r="H55" s="52">
        <f>'Exp_3 (Det)'!AA57</f>
        <v>1</v>
      </c>
      <c r="I55" s="216">
        <f>'Exp_3 (Ann)'!Y57</f>
        <v>85.826086956521735</v>
      </c>
      <c r="J55" s="216">
        <f>'Exp_3 (Ann)'!Z57</f>
        <v>18.187538625796012</v>
      </c>
      <c r="K55" s="217">
        <v>391.52184699999998</v>
      </c>
      <c r="L55" s="217">
        <v>360826534</v>
      </c>
      <c r="M55" s="237">
        <f t="shared" si="2"/>
        <v>8.5572984666361727</v>
      </c>
      <c r="N55" s="213">
        <v>30.079416999999999</v>
      </c>
      <c r="O55" s="218">
        <v>0.78588000000000002</v>
      </c>
      <c r="P55" s="305"/>
      <c r="Q55" s="308"/>
      <c r="R55" s="212"/>
    </row>
    <row r="56" spans="1:18" x14ac:dyDescent="0.2">
      <c r="A56" s="7" t="str">
        <f>'Exp_3 (All)'!A58</f>
        <v>ParkRun_12_PckErr1</v>
      </c>
      <c r="B56" s="9">
        <v>3</v>
      </c>
      <c r="C56" s="17">
        <v>0.7</v>
      </c>
      <c r="D56" s="17">
        <v>0.6</v>
      </c>
      <c r="E56" s="17">
        <v>0</v>
      </c>
      <c r="F56" s="51">
        <f>'Exp_3 (Det)'!Y58</f>
        <v>23</v>
      </c>
      <c r="G56" s="51">
        <f>'Exp_3 (Det)'!Z58</f>
        <v>23</v>
      </c>
      <c r="H56" s="52">
        <f>'Exp_3 (Det)'!AA58</f>
        <v>1</v>
      </c>
      <c r="I56" s="216">
        <f>'Exp_3 (Ann)'!Y58</f>
        <v>54.086956521739133</v>
      </c>
      <c r="J56" s="216">
        <f>'Exp_3 (Ann)'!Z58</f>
        <v>16.239438647592873</v>
      </c>
      <c r="K56" s="217">
        <v>283.44185700000003</v>
      </c>
      <c r="L56" s="217">
        <v>261220015</v>
      </c>
      <c r="M56" s="237">
        <f t="shared" si="2"/>
        <v>8.4170064500572295</v>
      </c>
      <c r="N56" s="213">
        <v>29.834199999999999</v>
      </c>
      <c r="O56" s="218">
        <v>0.92633600000000005</v>
      </c>
      <c r="P56" s="305"/>
      <c r="Q56" s="308"/>
      <c r="R56" s="212"/>
    </row>
    <row r="57" spans="1:18" x14ac:dyDescent="0.2">
      <c r="A57" s="7" t="str">
        <f>'Exp_3 (All)'!A59</f>
        <v>ParkRun_12_PckErr3</v>
      </c>
      <c r="B57" s="9">
        <v>3</v>
      </c>
      <c r="C57" s="17">
        <v>8.1</v>
      </c>
      <c r="D57" s="17">
        <v>0.6</v>
      </c>
      <c r="E57" s="17">
        <v>0</v>
      </c>
      <c r="F57" s="51">
        <f>'Exp_3 (Det)'!Y59</f>
        <v>23</v>
      </c>
      <c r="G57" s="51">
        <f>'Exp_3 (Det)'!Z59</f>
        <v>23</v>
      </c>
      <c r="H57" s="52">
        <f>'Exp_3 (Det)'!AA59</f>
        <v>1</v>
      </c>
      <c r="I57" s="216">
        <f>'Exp_3 (Ann)'!Y59</f>
        <v>63.086956521739133</v>
      </c>
      <c r="J57" s="216">
        <f>'Exp_3 (Ann)'!Z59</f>
        <v>17.063818829426154</v>
      </c>
      <c r="K57" s="217">
        <v>420.82725399999998</v>
      </c>
      <c r="L57" s="217">
        <v>387834397</v>
      </c>
      <c r="M57" s="237">
        <f t="shared" si="2"/>
        <v>8.5886463239918633</v>
      </c>
      <c r="N57" s="213">
        <v>29.561564000000001</v>
      </c>
      <c r="O57" s="218">
        <v>0.88991200000000004</v>
      </c>
      <c r="P57" s="305"/>
      <c r="Q57" s="308"/>
      <c r="R57" s="212"/>
    </row>
    <row r="58" spans="1:18" x14ac:dyDescent="0.2">
      <c r="A58" s="7" t="str">
        <f>'Exp_3 (All)'!A60</f>
        <v>ParkRun_14_PckErr1</v>
      </c>
      <c r="B58" s="9">
        <v>3</v>
      </c>
      <c r="C58" s="17">
        <v>0.7</v>
      </c>
      <c r="D58" s="17">
        <v>0.6</v>
      </c>
      <c r="E58" s="17">
        <v>0.4</v>
      </c>
      <c r="F58" s="51">
        <f>'Exp_3 (Det)'!Y60</f>
        <v>23</v>
      </c>
      <c r="G58" s="51">
        <f>'Exp_3 (Det)'!Z60</f>
        <v>23</v>
      </c>
      <c r="H58" s="52">
        <f>'Exp_3 (Det)'!AA60</f>
        <v>1</v>
      </c>
      <c r="I58" s="216">
        <f>'Exp_3 (Ann)'!Y60</f>
        <v>75.173913043478265</v>
      </c>
      <c r="J58" s="216">
        <f>'Exp_3 (Ann)'!Z60</f>
        <v>16.452831129441304</v>
      </c>
      <c r="K58" s="217">
        <v>338.37688000000003</v>
      </c>
      <c r="L58" s="217">
        <v>311848133</v>
      </c>
      <c r="M58" s="237">
        <f t="shared" si="2"/>
        <v>8.4939431483222965</v>
      </c>
      <c r="N58" s="213">
        <v>29.324933000000001</v>
      </c>
      <c r="O58" s="218">
        <v>0.86069200000000001</v>
      </c>
      <c r="P58" s="305"/>
      <c r="Q58" s="308"/>
      <c r="R58" s="212"/>
    </row>
    <row r="59" spans="1:18" x14ac:dyDescent="0.2">
      <c r="A59" s="7" t="str">
        <f>'Exp_3 (All)'!A61</f>
        <v>ParkRun_14_PckErr3</v>
      </c>
      <c r="B59" s="9">
        <v>3</v>
      </c>
      <c r="C59" s="17">
        <v>8.1</v>
      </c>
      <c r="D59" s="17">
        <v>0.6</v>
      </c>
      <c r="E59" s="17">
        <v>0.4</v>
      </c>
      <c r="F59" s="51">
        <f>'Exp_3 (Det)'!Y61</f>
        <v>23</v>
      </c>
      <c r="G59" s="51">
        <f>'Exp_3 (Det)'!Z61</f>
        <v>23</v>
      </c>
      <c r="H59" s="52">
        <f>'Exp_3 (Det)'!AA61</f>
        <v>1</v>
      </c>
      <c r="I59" s="216">
        <f>'Exp_3 (Ann)'!Y61</f>
        <v>85.391304347826093</v>
      </c>
      <c r="J59" s="216">
        <f>'Exp_3 (Ann)'!Z61</f>
        <v>8.6167866317849313</v>
      </c>
      <c r="K59" s="217">
        <v>470.85798399999999</v>
      </c>
      <c r="L59" s="217">
        <v>433942718</v>
      </c>
      <c r="M59" s="237">
        <f t="shared" si="2"/>
        <v>8.6374324048618565</v>
      </c>
      <c r="N59" s="213">
        <v>29.073933</v>
      </c>
      <c r="O59" s="218">
        <v>0.82693899999999998</v>
      </c>
      <c r="P59" s="305"/>
      <c r="Q59" s="308"/>
      <c r="R59" s="212"/>
    </row>
    <row r="60" spans="1:18" x14ac:dyDescent="0.2">
      <c r="A60" s="7" t="str">
        <f>'Exp_3 (All)'!A62</f>
        <v>ParkRun_15_PckErr1</v>
      </c>
      <c r="B60" s="9">
        <v>3</v>
      </c>
      <c r="C60" s="17">
        <v>0.7</v>
      </c>
      <c r="D60" s="17">
        <v>0.6</v>
      </c>
      <c r="E60" s="17">
        <v>0.6</v>
      </c>
      <c r="F60" s="51">
        <f>'Exp_3 (Det)'!Y62</f>
        <v>23</v>
      </c>
      <c r="G60" s="51">
        <f>'Exp_3 (Det)'!Z62</f>
        <v>23</v>
      </c>
      <c r="H60" s="52">
        <f>'Exp_3 (Det)'!AA62</f>
        <v>1</v>
      </c>
      <c r="I60" s="216">
        <f>'Exp_3 (Ann)'!Y62</f>
        <v>89.652173913043484</v>
      </c>
      <c r="J60" s="216">
        <f>'Exp_3 (Ann)'!Z62</f>
        <v>11.72646073727811</v>
      </c>
      <c r="K60" s="217">
        <v>436.58504699999997</v>
      </c>
      <c r="L60" s="217">
        <v>402356779</v>
      </c>
      <c r="M60" s="237">
        <f t="shared" si="2"/>
        <v>8.604611322818414</v>
      </c>
      <c r="N60" s="213">
        <v>28.831146</v>
      </c>
      <c r="O60" s="218">
        <v>0.76994300000000004</v>
      </c>
      <c r="P60" s="305"/>
      <c r="Q60" s="308"/>
      <c r="R60" s="212"/>
    </row>
    <row r="61" spans="1:18" x14ac:dyDescent="0.2">
      <c r="A61" s="7" t="str">
        <f>'Exp_3 (All)'!A63</f>
        <v>ParkRun_15_PckErr3</v>
      </c>
      <c r="B61" s="9">
        <v>3</v>
      </c>
      <c r="C61" s="17">
        <v>8.1</v>
      </c>
      <c r="D61" s="17">
        <v>0.6</v>
      </c>
      <c r="E61" s="17">
        <v>0.6</v>
      </c>
      <c r="F61" s="51">
        <f>'Exp_3 (Det)'!Y63</f>
        <v>23</v>
      </c>
      <c r="G61" s="51">
        <f>'Exp_3 (Det)'!Z63</f>
        <v>23</v>
      </c>
      <c r="H61" s="52">
        <f>'Exp_3 (Det)'!AA63</f>
        <v>1</v>
      </c>
      <c r="I61" s="216">
        <f>'Exp_3 (Ann)'!Y63</f>
        <v>93.739130434782609</v>
      </c>
      <c r="J61" s="216">
        <f>'Exp_3 (Ann)'!Z63</f>
        <v>8.0803768549849888</v>
      </c>
      <c r="K61" s="217">
        <v>559.67667600000004</v>
      </c>
      <c r="L61" s="217">
        <v>515798025</v>
      </c>
      <c r="M61" s="237">
        <f t="shared" si="2"/>
        <v>8.7124796748836477</v>
      </c>
      <c r="N61" s="213">
        <v>28.583601999999999</v>
      </c>
      <c r="O61" s="218">
        <v>0.73960300000000001</v>
      </c>
      <c r="P61" s="306"/>
      <c r="Q61" s="309"/>
      <c r="R61" s="212"/>
    </row>
    <row r="62" spans="1:18" x14ac:dyDescent="0.2">
      <c r="A62" s="59" t="str">
        <f>'Exp_3 (All)'!A64</f>
        <v>RomeoJ_0</v>
      </c>
      <c r="B62" s="60">
        <v>4</v>
      </c>
      <c r="C62" s="61">
        <v>0</v>
      </c>
      <c r="D62" s="61">
        <v>0</v>
      </c>
      <c r="E62" s="61">
        <v>0</v>
      </c>
      <c r="F62" s="62">
        <f>'Exp_3 (Det)'!Y64</f>
        <v>23</v>
      </c>
      <c r="G62" s="62">
        <f>'Exp_3 (Det)'!Z64</f>
        <v>1</v>
      </c>
      <c r="H62" s="63">
        <f>'Exp_3 (Det)'!AA64</f>
        <v>4.3478260869565216E-2</v>
      </c>
      <c r="I62" s="215">
        <f>'Exp_3 (Ann)'!Y64</f>
        <v>0</v>
      </c>
      <c r="J62" s="215">
        <f>'Exp_3 (Ann)'!Z64</f>
        <v>0</v>
      </c>
      <c r="K62" s="215">
        <v>0</v>
      </c>
      <c r="L62" s="215">
        <v>0</v>
      </c>
      <c r="M62" s="239" t="e">
        <f t="shared" si="2"/>
        <v>#NUM!</v>
      </c>
      <c r="N62" s="215">
        <v>28.117850000000001</v>
      </c>
      <c r="O62" s="215">
        <v>1</v>
      </c>
      <c r="P62" s="304">
        <f>AVERAGE(I62:I81)</f>
        <v>50.27391304347826</v>
      </c>
      <c r="Q62" s="307" t="s">
        <v>29</v>
      </c>
      <c r="R62" s="212"/>
    </row>
    <row r="63" spans="1:18" x14ac:dyDescent="0.2">
      <c r="A63" s="7" t="str">
        <f>'Exp_3 (All)'!A65</f>
        <v>RomeoJ_3</v>
      </c>
      <c r="B63" s="9">
        <v>4</v>
      </c>
      <c r="C63" s="17">
        <v>0</v>
      </c>
      <c r="D63" s="17">
        <v>0</v>
      </c>
      <c r="E63" s="17">
        <v>0.6</v>
      </c>
      <c r="F63" s="51">
        <f>'Exp_3 (Det)'!Y65</f>
        <v>23</v>
      </c>
      <c r="G63" s="51">
        <f>'Exp_3 (Det)'!Z65</f>
        <v>10</v>
      </c>
      <c r="H63" s="52">
        <f>'Exp_3 (Det)'!AA65</f>
        <v>0.43478260869565216</v>
      </c>
      <c r="I63" s="216">
        <f>'Exp_3 (Ann)'!Y65</f>
        <v>12.739130434782609</v>
      </c>
      <c r="J63" s="216">
        <f>'Exp_3 (Ann)'!Z65</f>
        <v>19.868241884301757</v>
      </c>
      <c r="K63" s="217">
        <v>18.312612000000001</v>
      </c>
      <c r="L63" s="217">
        <v>16876903</v>
      </c>
      <c r="M63" s="237">
        <f t="shared" si="2"/>
        <v>7.2272927542913488</v>
      </c>
      <c r="N63" s="213">
        <v>28.400884999999999</v>
      </c>
      <c r="O63" s="218">
        <v>0.96937200000000001</v>
      </c>
      <c r="P63" s="305"/>
      <c r="Q63" s="308"/>
      <c r="R63" s="212"/>
    </row>
    <row r="64" spans="1:18" x14ac:dyDescent="0.2">
      <c r="A64" s="7" t="str">
        <f>'Exp_3 (All)'!A66</f>
        <v>RomeoJ_12</v>
      </c>
      <c r="B64" s="9">
        <v>4</v>
      </c>
      <c r="C64" s="17">
        <v>0</v>
      </c>
      <c r="D64" s="17">
        <v>0.6</v>
      </c>
      <c r="E64" s="17">
        <v>0</v>
      </c>
      <c r="F64" s="51">
        <f>'Exp_3 (Det)'!Y66</f>
        <v>23</v>
      </c>
      <c r="G64" s="51">
        <f>'Exp_3 (Det)'!Z66</f>
        <v>23</v>
      </c>
      <c r="H64" s="52">
        <f>'Exp_3 (Det)'!AA66</f>
        <v>1</v>
      </c>
      <c r="I64" s="216">
        <f>'Exp_3 (Ann)'!Y66</f>
        <v>45.565217391304351</v>
      </c>
      <c r="J64" s="216">
        <f>'Exp_3 (Ann)'!Z66</f>
        <v>19.265669152799706</v>
      </c>
      <c r="K64" s="217">
        <v>23.328970999999999</v>
      </c>
      <c r="L64" s="217">
        <v>21499980</v>
      </c>
      <c r="M64" s="237">
        <f t="shared" si="2"/>
        <v>7.3324380559205506</v>
      </c>
      <c r="N64" s="213">
        <v>28.233274999999999</v>
      </c>
      <c r="O64" s="218">
        <v>0.979877</v>
      </c>
      <c r="P64" s="305"/>
      <c r="Q64" s="308"/>
      <c r="R64" s="212"/>
    </row>
    <row r="65" spans="1:18" x14ac:dyDescent="0.2">
      <c r="A65" s="7" t="str">
        <f>'Exp_3 (All)'!A67</f>
        <v>RomeoJ_0_PckErr3</v>
      </c>
      <c r="B65" s="9">
        <v>4</v>
      </c>
      <c r="C65" s="17">
        <v>8.1</v>
      </c>
      <c r="D65" s="17">
        <v>0</v>
      </c>
      <c r="E65" s="17">
        <v>0</v>
      </c>
      <c r="F65" s="51">
        <f>'Exp_3 (Det)'!Y67</f>
        <v>23</v>
      </c>
      <c r="G65" s="51">
        <f>'Exp_3 (Det)'!Z67</f>
        <v>23</v>
      </c>
      <c r="H65" s="52">
        <f>'Exp_3 (Det)'!AA67</f>
        <v>1</v>
      </c>
      <c r="I65" s="216">
        <f>'Exp_3 (Ann)'!Y67</f>
        <v>43.956521739130437</v>
      </c>
      <c r="J65" s="216">
        <f>'Exp_3 (Ann)'!Z67</f>
        <v>25.013593142474218</v>
      </c>
      <c r="K65" s="217">
        <v>6.4220179999999996</v>
      </c>
      <c r="L65" s="217">
        <v>5918532</v>
      </c>
      <c r="M65" s="237">
        <f t="shared" si="2"/>
        <v>6.7722140000743751</v>
      </c>
      <c r="N65" s="213">
        <v>28.699176999999999</v>
      </c>
      <c r="O65" s="218">
        <v>0.985344</v>
      </c>
      <c r="P65" s="305"/>
      <c r="Q65" s="308"/>
      <c r="R65" s="212"/>
    </row>
    <row r="66" spans="1:18" x14ac:dyDescent="0.2">
      <c r="A66" s="7" t="str">
        <f>'Exp_3 (All)'!A68</f>
        <v>RomeoJ_2_PckErr1</v>
      </c>
      <c r="B66" s="9">
        <v>4</v>
      </c>
      <c r="C66" s="17">
        <v>0.7</v>
      </c>
      <c r="D66" s="17">
        <v>0</v>
      </c>
      <c r="E66" s="17">
        <v>0.4</v>
      </c>
      <c r="F66" s="51">
        <f>'Exp_3 (Det)'!Y68</f>
        <v>23</v>
      </c>
      <c r="G66" s="51">
        <f>'Exp_3 (Det)'!Z68</f>
        <v>19</v>
      </c>
      <c r="H66" s="52">
        <f>'Exp_3 (Det)'!AA68</f>
        <v>0.82608695652173914</v>
      </c>
      <c r="I66" s="216">
        <f>'Exp_3 (Ann)'!Y68</f>
        <v>11.043478260869565</v>
      </c>
      <c r="J66" s="216">
        <f>'Exp_3 (Ann)'!Z68</f>
        <v>10.776566584575008</v>
      </c>
      <c r="K66" s="217">
        <v>8.3508650000000006</v>
      </c>
      <c r="L66" s="217">
        <v>7696157</v>
      </c>
      <c r="M66" s="237">
        <f t="shared" ref="M66:M97" si="3">LOG10(L66)</f>
        <v>6.8862739186371087</v>
      </c>
      <c r="N66" s="213">
        <v>29.432577999999999</v>
      </c>
      <c r="O66" s="218">
        <v>0.98432799999999998</v>
      </c>
      <c r="P66" s="305"/>
      <c r="Q66" s="308"/>
      <c r="R66" s="212"/>
    </row>
    <row r="67" spans="1:18" x14ac:dyDescent="0.2">
      <c r="A67" s="7" t="str">
        <f>'Exp_3 (All)'!A69</f>
        <v>RomeoJ_2_PckErr3</v>
      </c>
      <c r="B67" s="9">
        <v>4</v>
      </c>
      <c r="C67" s="17">
        <v>8.1</v>
      </c>
      <c r="D67" s="17">
        <v>0</v>
      </c>
      <c r="E67" s="17">
        <v>0.4</v>
      </c>
      <c r="F67" s="51">
        <f>'Exp_3 (Det)'!Y69</f>
        <v>23</v>
      </c>
      <c r="G67" s="51">
        <f>'Exp_3 (Det)'!Z69</f>
        <v>23</v>
      </c>
      <c r="H67" s="52">
        <f>'Exp_3 (Det)'!AA69</f>
        <v>1</v>
      </c>
      <c r="I67" s="216">
        <f>'Exp_3 (Ann)'!Y69</f>
        <v>51.130434782608695</v>
      </c>
      <c r="J67" s="216">
        <f>'Exp_3 (Ann)'!Z69</f>
        <v>24.469469563344902</v>
      </c>
      <c r="K67" s="217">
        <v>11.137460000000001</v>
      </c>
      <c r="L67" s="217">
        <v>10264283</v>
      </c>
      <c r="M67" s="237">
        <f t="shared" si="3"/>
        <v>7.0113286176112242</v>
      </c>
      <c r="N67" s="213">
        <v>29.525808999999999</v>
      </c>
      <c r="O67" s="218">
        <v>0.97133899999999995</v>
      </c>
      <c r="P67" s="305"/>
      <c r="Q67" s="308"/>
      <c r="R67" s="212"/>
    </row>
    <row r="68" spans="1:18" x14ac:dyDescent="0.2">
      <c r="A68" s="7" t="str">
        <f>'Exp_3 (All)'!A70</f>
        <v>RomeoJ_3_PckErr1</v>
      </c>
      <c r="B68" s="9">
        <v>4</v>
      </c>
      <c r="C68" s="17">
        <v>0.7</v>
      </c>
      <c r="D68" s="17">
        <v>0</v>
      </c>
      <c r="E68" s="17">
        <v>0.6</v>
      </c>
      <c r="F68" s="51">
        <f>'Exp_3 (Det)'!Y70</f>
        <v>23</v>
      </c>
      <c r="G68" s="51">
        <f>'Exp_3 (Det)'!Z70</f>
        <v>23</v>
      </c>
      <c r="H68" s="52">
        <f>'Exp_3 (Det)'!AA70</f>
        <v>1</v>
      </c>
      <c r="I68" s="216">
        <f>'Exp_3 (Ann)'!Y70</f>
        <v>26.565217391304348</v>
      </c>
      <c r="J68" s="216">
        <f>'Exp_3 (Ann)'!Z70</f>
        <v>19.731898694422608</v>
      </c>
      <c r="K68" s="217">
        <v>18.711682</v>
      </c>
      <c r="L68" s="217">
        <v>17244686</v>
      </c>
      <c r="M68" s="237">
        <f t="shared" si="3"/>
        <v>7.2366552909209307</v>
      </c>
      <c r="N68" s="213">
        <v>29.61308</v>
      </c>
      <c r="O68" s="218">
        <v>0.96658200000000005</v>
      </c>
      <c r="P68" s="305"/>
      <c r="Q68" s="308"/>
      <c r="R68" s="212"/>
    </row>
    <row r="69" spans="1:18" x14ac:dyDescent="0.2">
      <c r="A69" s="7" t="str">
        <f>'Exp_3 (All)'!A71</f>
        <v>RomeoJ_3_PckErr3</v>
      </c>
      <c r="B69" s="9">
        <v>4</v>
      </c>
      <c r="C69" s="17">
        <v>8.1</v>
      </c>
      <c r="D69" s="17">
        <v>0</v>
      </c>
      <c r="E69" s="17">
        <v>0.6</v>
      </c>
      <c r="F69" s="51">
        <f>'Exp_3 (Det)'!Y71</f>
        <v>23</v>
      </c>
      <c r="G69" s="51">
        <f>'Exp_3 (Det)'!Z71</f>
        <v>23</v>
      </c>
      <c r="H69" s="52">
        <f>'Exp_3 (Det)'!AA71</f>
        <v>1</v>
      </c>
      <c r="I69" s="216">
        <f>'Exp_3 (Ann)'!Y71</f>
        <v>56.565217391304351</v>
      </c>
      <c r="J69" s="216">
        <f>'Exp_3 (Ann)'!Z71</f>
        <v>21.328227320441119</v>
      </c>
      <c r="K69" s="217">
        <v>20.315701000000001</v>
      </c>
      <c r="L69" s="217">
        <v>18722950</v>
      </c>
      <c r="M69" s="237">
        <f t="shared" si="3"/>
        <v>7.2723742775102824</v>
      </c>
      <c r="N69" s="213">
        <v>29.665527000000001</v>
      </c>
      <c r="O69" s="218">
        <v>0.95603099999999996</v>
      </c>
      <c r="P69" s="305"/>
      <c r="Q69" s="308"/>
      <c r="R69" s="212"/>
    </row>
    <row r="70" spans="1:18" x14ac:dyDescent="0.2">
      <c r="A70" s="7" t="str">
        <f>'Exp_3 (All)'!A72</f>
        <v>RomeoJ_8_PckErr1</v>
      </c>
      <c r="B70" s="9">
        <v>4</v>
      </c>
      <c r="C70" s="17">
        <v>0.7</v>
      </c>
      <c r="D70" s="17">
        <v>0.4</v>
      </c>
      <c r="E70" s="17">
        <v>0</v>
      </c>
      <c r="F70" s="51">
        <f>'Exp_3 (Det)'!Y72</f>
        <v>23</v>
      </c>
      <c r="G70" s="51">
        <f>'Exp_3 (Det)'!Z72</f>
        <v>23</v>
      </c>
      <c r="H70" s="52">
        <f>'Exp_3 (Det)'!AA72</f>
        <v>1</v>
      </c>
      <c r="I70" s="216">
        <f>'Exp_3 (Ann)'!Y72</f>
        <v>44.173913043478258</v>
      </c>
      <c r="J70" s="216">
        <f>'Exp_3 (Ann)'!Z72</f>
        <v>20.737870877637111</v>
      </c>
      <c r="K70" s="217">
        <v>10.611444000000001</v>
      </c>
      <c r="L70" s="217">
        <v>9779507</v>
      </c>
      <c r="M70" s="237">
        <f t="shared" si="3"/>
        <v>6.9903169618861467</v>
      </c>
      <c r="N70" s="213">
        <v>29.765280000000001</v>
      </c>
      <c r="O70" s="218">
        <v>0.987201</v>
      </c>
      <c r="P70" s="305"/>
      <c r="Q70" s="308"/>
      <c r="R70" s="212"/>
    </row>
    <row r="71" spans="1:18" x14ac:dyDescent="0.2">
      <c r="A71" s="7" t="str">
        <f>'Exp_3 (All)'!A73</f>
        <v>RomeoJ_8_PckErr3</v>
      </c>
      <c r="B71" s="9">
        <v>4</v>
      </c>
      <c r="C71" s="17">
        <v>8.1</v>
      </c>
      <c r="D71" s="17">
        <v>0.4</v>
      </c>
      <c r="E71" s="17">
        <v>0</v>
      </c>
      <c r="F71" s="51">
        <f>'Exp_3 (Det)'!Y73</f>
        <v>23</v>
      </c>
      <c r="G71" s="51">
        <f>'Exp_3 (Det)'!Z73</f>
        <v>23</v>
      </c>
      <c r="H71" s="52">
        <f>'Exp_3 (Det)'!AA73</f>
        <v>1</v>
      </c>
      <c r="I71" s="216">
        <f>'Exp_3 (Ann)'!Y73</f>
        <v>62.869565217391305</v>
      </c>
      <c r="J71" s="216">
        <f>'Exp_3 (Ann)'!Z73</f>
        <v>23.624533372642492</v>
      </c>
      <c r="K71" s="217">
        <v>18.737427</v>
      </c>
      <c r="L71" s="217">
        <v>17268413</v>
      </c>
      <c r="M71" s="237">
        <f t="shared" si="3"/>
        <v>7.2372524269124288</v>
      </c>
      <c r="N71" s="213">
        <v>29.813576999999999</v>
      </c>
      <c r="O71" s="218">
        <v>0.97092299999999998</v>
      </c>
      <c r="P71" s="305"/>
      <c r="Q71" s="308"/>
      <c r="R71" s="212"/>
    </row>
    <row r="72" spans="1:18" x14ac:dyDescent="0.2">
      <c r="A72" s="7" t="str">
        <f>'Exp_3 (All)'!A74</f>
        <v>RomeoJ_10_PckErr1</v>
      </c>
      <c r="B72" s="9">
        <v>4</v>
      </c>
      <c r="C72" s="17">
        <v>0.7</v>
      </c>
      <c r="D72" s="17">
        <v>0.4</v>
      </c>
      <c r="E72" s="17">
        <v>0.4</v>
      </c>
      <c r="F72" s="51">
        <f>'Exp_3 (Det)'!Y74</f>
        <v>23</v>
      </c>
      <c r="G72" s="51">
        <f>'Exp_3 (Det)'!Z74</f>
        <v>23</v>
      </c>
      <c r="H72" s="52">
        <f>'Exp_3 (Det)'!AA74</f>
        <v>1</v>
      </c>
      <c r="I72" s="216">
        <f>'Exp_3 (Ann)'!Y74</f>
        <v>48.739130434782609</v>
      </c>
      <c r="J72" s="216">
        <f>'Exp_3 (Ann)'!Z74</f>
        <v>18.95980770736864</v>
      </c>
      <c r="K72" s="217">
        <v>14.56134</v>
      </c>
      <c r="L72" s="217">
        <v>13419731</v>
      </c>
      <c r="M72" s="237">
        <f t="shared" si="3"/>
        <v>7.1277438104390454</v>
      </c>
      <c r="N72" s="213">
        <v>28.835996000000002</v>
      </c>
      <c r="O72" s="218">
        <v>0.97689099999999995</v>
      </c>
      <c r="P72" s="305"/>
      <c r="Q72" s="308"/>
      <c r="R72" s="212"/>
    </row>
    <row r="73" spans="1:18" x14ac:dyDescent="0.2">
      <c r="A73" s="7" t="str">
        <f>'Exp_3 (All)'!A75</f>
        <v>RomeoJ_10_PckErr3</v>
      </c>
      <c r="B73" s="9">
        <v>4</v>
      </c>
      <c r="C73" s="17">
        <v>8.1</v>
      </c>
      <c r="D73" s="17">
        <v>0.4</v>
      </c>
      <c r="E73" s="17">
        <v>0.4</v>
      </c>
      <c r="F73" s="51">
        <f>'Exp_3 (Det)'!Y75</f>
        <v>23</v>
      </c>
      <c r="G73" s="51">
        <f>'Exp_3 (Det)'!Z75</f>
        <v>23</v>
      </c>
      <c r="H73" s="52">
        <f>'Exp_3 (Det)'!AA75</f>
        <v>1</v>
      </c>
      <c r="I73" s="216">
        <f>'Exp_3 (Ann)'!Y75</f>
        <v>64.869565217391298</v>
      </c>
      <c r="J73" s="216">
        <f>'Exp_3 (Ann)'!Z75</f>
        <v>23.112972248631461</v>
      </c>
      <c r="K73" s="217">
        <v>18.824992000000002</v>
      </c>
      <c r="L73" s="217">
        <v>17349113</v>
      </c>
      <c r="M73" s="237">
        <f t="shared" si="3"/>
        <v>7.2392772757232766</v>
      </c>
      <c r="N73" s="213">
        <v>28.917293999999998</v>
      </c>
      <c r="O73" s="218">
        <v>0.96288200000000002</v>
      </c>
      <c r="P73" s="305"/>
      <c r="Q73" s="308"/>
      <c r="R73" s="212"/>
    </row>
    <row r="74" spans="1:18" x14ac:dyDescent="0.2">
      <c r="A74" s="7" t="str">
        <f>'Exp_3 (All)'!A76</f>
        <v>RomeoJ_11_PckErr1</v>
      </c>
      <c r="B74" s="9">
        <v>4</v>
      </c>
      <c r="C74" s="17">
        <v>0.7</v>
      </c>
      <c r="D74" s="17">
        <v>0.4</v>
      </c>
      <c r="E74" s="17">
        <v>0.6</v>
      </c>
      <c r="F74" s="51">
        <f>'Exp_3 (Det)'!Y76</f>
        <v>23</v>
      </c>
      <c r="G74" s="51">
        <f>'Exp_3 (Det)'!Z76</f>
        <v>23</v>
      </c>
      <c r="H74" s="52">
        <f>'Exp_3 (Det)'!AA76</f>
        <v>1</v>
      </c>
      <c r="I74" s="216">
        <f>'Exp_3 (Ann)'!Y76</f>
        <v>58.304347826086953</v>
      </c>
      <c r="J74" s="216">
        <f>'Exp_3 (Ann)'!Z76</f>
        <v>19.0535961354202</v>
      </c>
      <c r="K74" s="217">
        <v>22.802804999999999</v>
      </c>
      <c r="L74" s="217">
        <v>21015065</v>
      </c>
      <c r="M74" s="237">
        <f t="shared" si="3"/>
        <v>7.3225307376247137</v>
      </c>
      <c r="N74" s="213">
        <v>29.007932</v>
      </c>
      <c r="O74" s="218">
        <v>0.96107799999999999</v>
      </c>
      <c r="P74" s="305"/>
      <c r="Q74" s="308"/>
      <c r="R74" s="212"/>
    </row>
    <row r="75" spans="1:18" x14ac:dyDescent="0.2">
      <c r="A75" s="7" t="str">
        <f>'Exp_3 (All)'!A77</f>
        <v>RomeoJ_11_PckErr3</v>
      </c>
      <c r="B75" s="9">
        <v>4</v>
      </c>
      <c r="C75" s="17">
        <v>8.1</v>
      </c>
      <c r="D75" s="17">
        <v>0.4</v>
      </c>
      <c r="E75" s="17">
        <v>0.6</v>
      </c>
      <c r="F75" s="51">
        <f>'Exp_3 (Det)'!Y77</f>
        <v>23</v>
      </c>
      <c r="G75" s="51">
        <f>'Exp_3 (Det)'!Z77</f>
        <v>23</v>
      </c>
      <c r="H75" s="52">
        <f>'Exp_3 (Det)'!AA77</f>
        <v>1</v>
      </c>
      <c r="I75" s="216">
        <f>'Exp_3 (Ann)'!Y77</f>
        <v>69.826086956521735</v>
      </c>
      <c r="J75" s="216">
        <f>'Exp_3 (Ann)'!Z77</f>
        <v>15.101631982588806</v>
      </c>
      <c r="K75" s="217">
        <v>25.512861999999998</v>
      </c>
      <c r="L75" s="217">
        <v>23512654</v>
      </c>
      <c r="M75" s="237">
        <f t="shared" si="3"/>
        <v>7.3713016530509901</v>
      </c>
      <c r="N75" s="213">
        <v>29.058707999999999</v>
      </c>
      <c r="O75" s="218">
        <v>0.94850299999999999</v>
      </c>
      <c r="P75" s="305"/>
      <c r="Q75" s="308"/>
      <c r="R75" s="212"/>
    </row>
    <row r="76" spans="1:18" x14ac:dyDescent="0.2">
      <c r="A76" s="7" t="str">
        <f>'Exp_3 (All)'!A78</f>
        <v>RomeoJ_12_PckErr1</v>
      </c>
      <c r="B76" s="9">
        <v>4</v>
      </c>
      <c r="C76" s="17">
        <v>0.7</v>
      </c>
      <c r="D76" s="17">
        <v>0.6</v>
      </c>
      <c r="E76" s="17">
        <v>0</v>
      </c>
      <c r="F76" s="51">
        <f>'Exp_3 (Det)'!Y78</f>
        <v>23</v>
      </c>
      <c r="G76" s="51">
        <f>'Exp_3 (Det)'!Z78</f>
        <v>23</v>
      </c>
      <c r="H76" s="52">
        <f>'Exp_3 (Det)'!AA78</f>
        <v>1</v>
      </c>
      <c r="I76" s="216">
        <f>'Exp_3 (Ann)'!Y78</f>
        <v>52.869565217391305</v>
      </c>
      <c r="J76" s="216">
        <f>'Exp_3 (Ann)'!Z78</f>
        <v>18.735732384515686</v>
      </c>
      <c r="K76" s="217">
        <v>23.507104999999999</v>
      </c>
      <c r="L76" s="217">
        <v>21664148</v>
      </c>
      <c r="M76" s="237">
        <f t="shared" si="3"/>
        <v>7.3357416139254603</v>
      </c>
      <c r="N76" s="213">
        <v>29.124607000000001</v>
      </c>
      <c r="O76" s="218">
        <v>0.97642300000000004</v>
      </c>
      <c r="P76" s="305"/>
      <c r="Q76" s="308"/>
      <c r="R76" s="212"/>
    </row>
    <row r="77" spans="1:18" x14ac:dyDescent="0.2">
      <c r="A77" s="7" t="str">
        <f>'Exp_3 (All)'!A79</f>
        <v>RomeoJ_12_PckErr3</v>
      </c>
      <c r="B77" s="9">
        <v>4</v>
      </c>
      <c r="C77" s="17">
        <v>8.1</v>
      </c>
      <c r="D77" s="17">
        <v>0.6</v>
      </c>
      <c r="E77" s="17">
        <v>0</v>
      </c>
      <c r="F77" s="51">
        <f>'Exp_3 (Det)'!Y79</f>
        <v>23</v>
      </c>
      <c r="G77" s="51">
        <f>'Exp_3 (Det)'!Z79</f>
        <v>23</v>
      </c>
      <c r="H77" s="52">
        <f>'Exp_3 (Det)'!AA79</f>
        <v>1</v>
      </c>
      <c r="I77" s="216">
        <f>'Exp_3 (Ann)'!Y79</f>
        <v>67.434782608695656</v>
      </c>
      <c r="J77" s="216">
        <f>'Exp_3 (Ann)'!Z79</f>
        <v>19.938145457107453</v>
      </c>
      <c r="K77" s="217">
        <v>29.288499999999999</v>
      </c>
      <c r="L77" s="217">
        <v>26992282</v>
      </c>
      <c r="M77" s="237">
        <f t="shared" si="3"/>
        <v>7.4312396025303249</v>
      </c>
      <c r="N77" s="213">
        <v>29.149480000000001</v>
      </c>
      <c r="O77" s="218">
        <v>0.95963600000000004</v>
      </c>
      <c r="P77" s="305"/>
      <c r="Q77" s="308"/>
      <c r="R77" s="212"/>
    </row>
    <row r="78" spans="1:18" x14ac:dyDescent="0.2">
      <c r="A78" s="7" t="str">
        <f>'Exp_3 (All)'!A80</f>
        <v>RomeoJ_14_PckErr1</v>
      </c>
      <c r="B78" s="9">
        <v>4</v>
      </c>
      <c r="C78" s="17">
        <v>0.7</v>
      </c>
      <c r="D78" s="17">
        <v>0.6</v>
      </c>
      <c r="E78" s="17">
        <v>0.4</v>
      </c>
      <c r="F78" s="51">
        <f>'Exp_3 (Det)'!Y80</f>
        <v>23</v>
      </c>
      <c r="G78" s="51">
        <f>'Exp_3 (Det)'!Z80</f>
        <v>23</v>
      </c>
      <c r="H78" s="52">
        <f>'Exp_3 (Det)'!AA80</f>
        <v>1</v>
      </c>
      <c r="I78" s="216">
        <f>'Exp_3 (Ann)'!Y80</f>
        <v>63.434782608695649</v>
      </c>
      <c r="J78" s="216">
        <f>'Exp_3 (Ann)'!Z80</f>
        <v>18.157958653179954</v>
      </c>
      <c r="K78" s="217">
        <v>25.433800000000002</v>
      </c>
      <c r="L78" s="217">
        <v>23439790</v>
      </c>
      <c r="M78" s="237">
        <f t="shared" si="3"/>
        <v>7.3699537164650915</v>
      </c>
      <c r="N78" s="213">
        <v>29.207529999999998</v>
      </c>
      <c r="O78" s="218">
        <v>0.96656799999999998</v>
      </c>
      <c r="P78" s="305"/>
      <c r="Q78" s="308"/>
      <c r="R78" s="212"/>
    </row>
    <row r="79" spans="1:18" x14ac:dyDescent="0.2">
      <c r="A79" s="7" t="str">
        <f>'Exp_3 (All)'!A81</f>
        <v>RomeoJ_14_PckErr3</v>
      </c>
      <c r="B79" s="9">
        <v>4</v>
      </c>
      <c r="C79" s="17">
        <v>8.1</v>
      </c>
      <c r="D79" s="17">
        <v>0.6</v>
      </c>
      <c r="E79" s="17">
        <v>0.4</v>
      </c>
      <c r="F79" s="51">
        <f>'Exp_3 (Det)'!Y81</f>
        <v>23</v>
      </c>
      <c r="G79" s="51">
        <f>'Exp_3 (Det)'!Z81</f>
        <v>23</v>
      </c>
      <c r="H79" s="52">
        <f>'Exp_3 (Det)'!AA81</f>
        <v>1</v>
      </c>
      <c r="I79" s="216">
        <f>'Exp_3 (Ann)'!Y81</f>
        <v>71.565217391304344</v>
      </c>
      <c r="J79" s="216">
        <f>'Exp_3 (Ann)'!Z81</f>
        <v>17.429927468050515</v>
      </c>
      <c r="K79" s="217">
        <v>31.511016999999999</v>
      </c>
      <c r="L79" s="217">
        <v>29040553</v>
      </c>
      <c r="M79" s="237">
        <f t="shared" si="3"/>
        <v>7.4630048820887254</v>
      </c>
      <c r="N79" s="213">
        <v>29.230526000000001</v>
      </c>
      <c r="O79" s="218">
        <v>0.951851</v>
      </c>
      <c r="P79" s="305"/>
      <c r="Q79" s="308"/>
      <c r="R79" s="212"/>
    </row>
    <row r="80" spans="1:18" x14ac:dyDescent="0.2">
      <c r="A80" s="7" t="str">
        <f>'Exp_3 (All)'!A82</f>
        <v>RomeoJ_15_PckErr1</v>
      </c>
      <c r="B80" s="9">
        <v>4</v>
      </c>
      <c r="C80" s="17">
        <v>0.7</v>
      </c>
      <c r="D80" s="17">
        <v>0.6</v>
      </c>
      <c r="E80" s="17">
        <v>0.6</v>
      </c>
      <c r="F80" s="51">
        <f>'Exp_3 (Det)'!Y82</f>
        <v>23</v>
      </c>
      <c r="G80" s="51">
        <f>'Exp_3 (Det)'!Z82</f>
        <v>23</v>
      </c>
      <c r="H80" s="52">
        <f>'Exp_3 (Det)'!AA82</f>
        <v>1</v>
      </c>
      <c r="I80" s="216">
        <f>'Exp_3 (Ann)'!Y82</f>
        <v>71.260869565217391</v>
      </c>
      <c r="J80" s="216">
        <f>'Exp_3 (Ann)'!Z82</f>
        <v>17.273777792060596</v>
      </c>
      <c r="K80" s="217">
        <v>32.667417999999998</v>
      </c>
      <c r="L80" s="217">
        <v>30106292</v>
      </c>
      <c r="M80" s="237">
        <f t="shared" si="3"/>
        <v>7.4786572695245841</v>
      </c>
      <c r="N80" s="213">
        <v>29.269794999999998</v>
      </c>
      <c r="O80" s="218">
        <v>0.95186499999999996</v>
      </c>
      <c r="P80" s="305"/>
      <c r="Q80" s="308"/>
      <c r="R80" s="212"/>
    </row>
    <row r="81" spans="1:18" x14ac:dyDescent="0.2">
      <c r="A81" s="7" t="str">
        <f>'Exp_3 (All)'!A83</f>
        <v>RomeoJ_15_PckErr3</v>
      </c>
      <c r="B81" s="9">
        <v>4</v>
      </c>
      <c r="C81" s="17">
        <v>8.1</v>
      </c>
      <c r="D81" s="17">
        <v>0.6</v>
      </c>
      <c r="E81" s="17">
        <v>0.6</v>
      </c>
      <c r="F81" s="51">
        <f>'Exp_3 (Det)'!Y83</f>
        <v>23</v>
      </c>
      <c r="G81" s="51">
        <f>'Exp_3 (Det)'!Z83</f>
        <v>23</v>
      </c>
      <c r="H81" s="52">
        <f>'Exp_3 (Det)'!AA83</f>
        <v>1</v>
      </c>
      <c r="I81" s="216">
        <f>'Exp_3 (Ann)'!Y83</f>
        <v>82.565217391304344</v>
      </c>
      <c r="J81" s="216">
        <f>'Exp_3 (Ann)'!Z83</f>
        <v>10.723068111474472</v>
      </c>
      <c r="K81" s="217">
        <v>36.142336</v>
      </c>
      <c r="L81" s="217">
        <v>33308777</v>
      </c>
      <c r="M81" s="237">
        <f t="shared" si="3"/>
        <v>7.5225586869721068</v>
      </c>
      <c r="N81" s="213">
        <v>29.279271000000001</v>
      </c>
      <c r="O81" s="218">
        <v>0.93755200000000005</v>
      </c>
      <c r="P81" s="306"/>
      <c r="Q81" s="309"/>
      <c r="R81" s="212"/>
    </row>
    <row r="82" spans="1:18" x14ac:dyDescent="0.2">
      <c r="A82" s="59" t="str">
        <f>'Exp_3 (All)'!A84</f>
        <v>Cactus_0</v>
      </c>
      <c r="B82" s="60">
        <v>5</v>
      </c>
      <c r="C82" s="61">
        <v>0</v>
      </c>
      <c r="D82" s="61">
        <v>0</v>
      </c>
      <c r="E82" s="61">
        <v>0</v>
      </c>
      <c r="F82" s="62">
        <f>'Exp_3 (Det)'!Y84</f>
        <v>23</v>
      </c>
      <c r="G82" s="62">
        <f>'Exp_3 (Det)'!Z84</f>
        <v>1</v>
      </c>
      <c r="H82" s="63">
        <f>'Exp_3 (Det)'!AA84</f>
        <v>4.3478260869565216E-2</v>
      </c>
      <c r="I82" s="215">
        <f>'Exp_3 (Ann)'!Y84</f>
        <v>0.43478260869565216</v>
      </c>
      <c r="J82" s="215">
        <f>'Exp_3 (Ann)'!Z84</f>
        <v>2.0851441405707476</v>
      </c>
      <c r="K82" s="215">
        <v>0</v>
      </c>
      <c r="L82" s="215">
        <v>0</v>
      </c>
      <c r="M82" s="239" t="e">
        <f t="shared" si="3"/>
        <v>#NUM!</v>
      </c>
      <c r="N82" s="215">
        <v>29.813576999999999</v>
      </c>
      <c r="O82" s="215">
        <v>1</v>
      </c>
      <c r="P82" s="304">
        <f>AVERAGE(I82:I101)</f>
        <v>46.904347826086962</v>
      </c>
      <c r="Q82" s="307" t="s">
        <v>26</v>
      </c>
      <c r="R82" s="212"/>
    </row>
    <row r="83" spans="1:18" x14ac:dyDescent="0.2">
      <c r="A83" s="7" t="str">
        <f>'Exp_3 (All)'!A85</f>
        <v>Cactus_3</v>
      </c>
      <c r="B83" s="9">
        <v>5</v>
      </c>
      <c r="C83" s="17">
        <v>0</v>
      </c>
      <c r="D83" s="17">
        <v>0</v>
      </c>
      <c r="E83" s="17">
        <v>0.6</v>
      </c>
      <c r="F83" s="51">
        <f>'Exp_3 (Det)'!Y85</f>
        <v>23</v>
      </c>
      <c r="G83" s="51">
        <f>'Exp_3 (Det)'!Z85</f>
        <v>20</v>
      </c>
      <c r="H83" s="52">
        <f>'Exp_3 (Det)'!AA85</f>
        <v>0.86956521739130432</v>
      </c>
      <c r="I83" s="216">
        <f>'Exp_3 (Ann)'!Y85</f>
        <v>26.521739130434781</v>
      </c>
      <c r="J83" s="216">
        <f>'Exp_3 (Ann)'!Z85</f>
        <v>21.13564323648</v>
      </c>
      <c r="K83" s="217">
        <v>105.351707</v>
      </c>
      <c r="L83" s="217">
        <v>97092133</v>
      </c>
      <c r="M83" s="237">
        <f t="shared" si="3"/>
        <v>7.9871840421314637</v>
      </c>
      <c r="N83" s="213">
        <v>29.716442000000001</v>
      </c>
      <c r="O83" s="218">
        <v>0.89248899999999998</v>
      </c>
      <c r="P83" s="305"/>
      <c r="Q83" s="308"/>
      <c r="R83" s="212"/>
    </row>
    <row r="84" spans="1:18" x14ac:dyDescent="0.2">
      <c r="A84" s="7" t="str">
        <f>'Exp_3 (All)'!A86</f>
        <v>Cactus_12</v>
      </c>
      <c r="B84" s="9">
        <v>5</v>
      </c>
      <c r="C84" s="17">
        <v>0</v>
      </c>
      <c r="D84" s="17">
        <v>0.6</v>
      </c>
      <c r="E84" s="17">
        <v>0</v>
      </c>
      <c r="F84" s="51">
        <f>'Exp_3 (Det)'!Y86</f>
        <v>23</v>
      </c>
      <c r="G84" s="51">
        <f>'Exp_3 (Det)'!Z86</f>
        <v>21</v>
      </c>
      <c r="H84" s="52">
        <f>'Exp_3 (Det)'!AA86</f>
        <v>0.91304347826086951</v>
      </c>
      <c r="I84" s="216">
        <f>'Exp_3 (Ann)'!Y86</f>
        <v>34.608695652173914</v>
      </c>
      <c r="J84" s="216">
        <f>'Exp_3 (Ann)'!Z86</f>
        <v>20.341938609757971</v>
      </c>
      <c r="K84" s="217">
        <v>158.933751</v>
      </c>
      <c r="L84" s="217">
        <v>146473345</v>
      </c>
      <c r="M84" s="237">
        <f t="shared" si="3"/>
        <v>8.1657585996208191</v>
      </c>
      <c r="N84" s="213">
        <v>29.748799000000002</v>
      </c>
      <c r="O84" s="218">
        <v>0.93586000000000003</v>
      </c>
      <c r="P84" s="305"/>
      <c r="Q84" s="308"/>
      <c r="R84" s="212"/>
    </row>
    <row r="85" spans="1:18" x14ac:dyDescent="0.2">
      <c r="A85" s="7" t="str">
        <f>'Exp_3 (All)'!A87</f>
        <v>Cactus_0_PckErr3</v>
      </c>
      <c r="B85" s="9">
        <v>5</v>
      </c>
      <c r="C85" s="17">
        <v>8.1</v>
      </c>
      <c r="D85" s="17">
        <v>0</v>
      </c>
      <c r="E85" s="17">
        <v>0</v>
      </c>
      <c r="F85" s="51">
        <f>'Exp_3 (Det)'!Y87</f>
        <v>23</v>
      </c>
      <c r="G85" s="51">
        <f>'Exp_3 (Det)'!Z87</f>
        <v>23</v>
      </c>
      <c r="H85" s="52">
        <f>'Exp_3 (Det)'!AA87</f>
        <v>1</v>
      </c>
      <c r="I85" s="216">
        <f>'Exp_3 (Ann)'!Y87</f>
        <v>27.782608695652176</v>
      </c>
      <c r="J85" s="216">
        <f>'Exp_3 (Ann)'!Z87</f>
        <v>19.771321107602319</v>
      </c>
      <c r="K85" s="217">
        <v>85.094272000000004</v>
      </c>
      <c r="L85" s="217">
        <v>78422881</v>
      </c>
      <c r="M85" s="237">
        <f t="shared" si="3"/>
        <v>7.8944427928152408</v>
      </c>
      <c r="N85" s="213">
        <v>29.766605999999999</v>
      </c>
      <c r="O85" s="218">
        <v>0.98289000000000004</v>
      </c>
      <c r="P85" s="305"/>
      <c r="Q85" s="308"/>
      <c r="R85" s="212"/>
    </row>
    <row r="86" spans="1:18" x14ac:dyDescent="0.2">
      <c r="A86" s="7" t="str">
        <f>'Exp_3 (All)'!A88</f>
        <v>Cactus_2_PckErr1</v>
      </c>
      <c r="B86" s="9">
        <v>5</v>
      </c>
      <c r="C86" s="17">
        <v>0.7</v>
      </c>
      <c r="D86" s="17">
        <v>0</v>
      </c>
      <c r="E86" s="17">
        <v>0.4</v>
      </c>
      <c r="F86" s="51">
        <f>'Exp_3 (Det)'!Y88</f>
        <v>23</v>
      </c>
      <c r="G86" s="51">
        <f>'Exp_3 (Det)'!Z88</f>
        <v>20</v>
      </c>
      <c r="H86" s="52">
        <f>'Exp_3 (Det)'!AA88</f>
        <v>0.86956521739130432</v>
      </c>
      <c r="I86" s="216">
        <f>'Exp_3 (Ann)'!Y88</f>
        <v>18.173913043478262</v>
      </c>
      <c r="J86" s="216">
        <f>'Exp_3 (Ann)'!Z88</f>
        <v>19.611342205035431</v>
      </c>
      <c r="K86" s="217">
        <v>47.127541999999998</v>
      </c>
      <c r="L86" s="217">
        <v>43432743</v>
      </c>
      <c r="M86" s="237">
        <f t="shared" si="3"/>
        <v>7.637817258147531</v>
      </c>
      <c r="N86" s="213">
        <v>29.053979999999999</v>
      </c>
      <c r="O86" s="218">
        <v>0.95291700000000001</v>
      </c>
      <c r="P86" s="305"/>
      <c r="Q86" s="308"/>
      <c r="R86" s="212"/>
    </row>
    <row r="87" spans="1:18" x14ac:dyDescent="0.2">
      <c r="A87" s="7" t="str">
        <f>'Exp_3 (All)'!A89</f>
        <v>Cactus_2_PckErr3</v>
      </c>
      <c r="B87" s="9">
        <v>5</v>
      </c>
      <c r="C87" s="17">
        <v>8.1</v>
      </c>
      <c r="D87" s="17">
        <v>0</v>
      </c>
      <c r="E87" s="17">
        <v>0.4</v>
      </c>
      <c r="F87" s="51">
        <f>'Exp_3 (Det)'!Y89</f>
        <v>23</v>
      </c>
      <c r="G87" s="51">
        <f>'Exp_3 (Det)'!Z89</f>
        <v>23</v>
      </c>
      <c r="H87" s="52">
        <f>'Exp_3 (Det)'!AA89</f>
        <v>1</v>
      </c>
      <c r="I87" s="216">
        <f>'Exp_3 (Ann)'!Y89</f>
        <v>48.478260869565219</v>
      </c>
      <c r="J87" s="216">
        <f>'Exp_3 (Ann)'!Z89</f>
        <v>23.590964304961016</v>
      </c>
      <c r="K87" s="217">
        <v>98.24718</v>
      </c>
      <c r="L87" s="217">
        <v>90544601</v>
      </c>
      <c r="M87" s="237">
        <f t="shared" si="3"/>
        <v>7.9568625592794193</v>
      </c>
      <c r="N87" s="213">
        <v>29.052208</v>
      </c>
      <c r="O87" s="218">
        <v>0.92959700000000001</v>
      </c>
      <c r="P87" s="305"/>
      <c r="Q87" s="308"/>
      <c r="R87" s="212"/>
    </row>
    <row r="88" spans="1:18" x14ac:dyDescent="0.2">
      <c r="A88" s="7" t="str">
        <f>'Exp_3 (All)'!A90</f>
        <v>Cactus_3_PckErr1</v>
      </c>
      <c r="B88" s="9">
        <v>5</v>
      </c>
      <c r="C88" s="17">
        <v>0.7</v>
      </c>
      <c r="D88" s="17">
        <v>0</v>
      </c>
      <c r="E88" s="17">
        <v>0.6</v>
      </c>
      <c r="F88" s="51">
        <f>'Exp_3 (Det)'!Y90</f>
        <v>23</v>
      </c>
      <c r="G88" s="51">
        <f>'Exp_3 (Det)'!Z90</f>
        <v>23</v>
      </c>
      <c r="H88" s="52">
        <f>'Exp_3 (Det)'!AA90</f>
        <v>1</v>
      </c>
      <c r="I88" s="216">
        <f>'Exp_3 (Ann)'!Y90</f>
        <v>35.478260869565219</v>
      </c>
      <c r="J88" s="216">
        <f>'Exp_3 (Ann)'!Z90</f>
        <v>25.380503550448097</v>
      </c>
      <c r="K88" s="217">
        <v>105.73945999999999</v>
      </c>
      <c r="L88" s="217">
        <v>97449486</v>
      </c>
      <c r="M88" s="237">
        <f t="shared" si="3"/>
        <v>7.988779552761466</v>
      </c>
      <c r="N88" s="213">
        <v>29.033013</v>
      </c>
      <c r="O88" s="218">
        <v>0.88952799999999999</v>
      </c>
      <c r="P88" s="305"/>
      <c r="Q88" s="308"/>
      <c r="R88" s="212"/>
    </row>
    <row r="89" spans="1:18" x14ac:dyDescent="0.2">
      <c r="A89" s="7" t="str">
        <f>'Exp_3 (All)'!A91</f>
        <v>Cactus_3_PckErr3</v>
      </c>
      <c r="B89" s="9">
        <v>5</v>
      </c>
      <c r="C89" s="17">
        <v>8.1</v>
      </c>
      <c r="D89" s="17">
        <v>0</v>
      </c>
      <c r="E89" s="17">
        <v>0.6</v>
      </c>
      <c r="F89" s="51">
        <f>'Exp_3 (Det)'!Y91</f>
        <v>23</v>
      </c>
      <c r="G89" s="51">
        <f>'Exp_3 (Det)'!Z91</f>
        <v>23</v>
      </c>
      <c r="H89" s="52">
        <f>'Exp_3 (Det)'!AA91</f>
        <v>1</v>
      </c>
      <c r="I89" s="216">
        <f>'Exp_3 (Ann)'!Y91</f>
        <v>55.478260869565219</v>
      </c>
      <c r="J89" s="216">
        <f>'Exp_3 (Ann)'!Z91</f>
        <v>22.592978726742423</v>
      </c>
      <c r="K89" s="217">
        <v>150.36897999999999</v>
      </c>
      <c r="L89" s="217">
        <v>138580052</v>
      </c>
      <c r="M89" s="237">
        <f t="shared" si="3"/>
        <v>8.1417007199596423</v>
      </c>
      <c r="N89" s="213">
        <v>29.001683</v>
      </c>
      <c r="O89" s="218">
        <v>0.87057700000000005</v>
      </c>
      <c r="P89" s="305"/>
      <c r="Q89" s="308"/>
      <c r="R89" s="212"/>
    </row>
    <row r="90" spans="1:18" x14ac:dyDescent="0.2">
      <c r="A90" s="7" t="str">
        <f>'Exp_3 (All)'!A92</f>
        <v>Cactus_8_PckErr1</v>
      </c>
      <c r="B90" s="9">
        <v>5</v>
      </c>
      <c r="C90" s="17">
        <v>0.7</v>
      </c>
      <c r="D90" s="17">
        <v>0.4</v>
      </c>
      <c r="E90" s="17">
        <v>0</v>
      </c>
      <c r="F90" s="51">
        <f>'Exp_3 (Det)'!Y92</f>
        <v>23</v>
      </c>
      <c r="G90" s="51">
        <f>'Exp_3 (Det)'!Z92</f>
        <v>22</v>
      </c>
      <c r="H90" s="52">
        <f>'Exp_3 (Det)'!AA92</f>
        <v>0.95652173913043481</v>
      </c>
      <c r="I90" s="216">
        <f>'Exp_3 (Ann)'!Y92</f>
        <v>22.869565217391305</v>
      </c>
      <c r="J90" s="216">
        <f>'Exp_3 (Ann)'!Z92</f>
        <v>20.325318621736262</v>
      </c>
      <c r="K90" s="217">
        <v>70.905608000000001</v>
      </c>
      <c r="L90" s="217">
        <v>65346608</v>
      </c>
      <c r="M90" s="237">
        <f t="shared" si="3"/>
        <v>7.8152230492216077</v>
      </c>
      <c r="N90" s="213">
        <v>29.002877999999999</v>
      </c>
      <c r="O90" s="218">
        <v>0.96511400000000003</v>
      </c>
      <c r="P90" s="305"/>
      <c r="Q90" s="308"/>
      <c r="R90" s="212"/>
    </row>
    <row r="91" spans="1:18" x14ac:dyDescent="0.2">
      <c r="A91" s="7" t="str">
        <f>'Exp_3 (All)'!A93</f>
        <v>Cactus_8_PckErr3</v>
      </c>
      <c r="B91" s="9">
        <v>5</v>
      </c>
      <c r="C91" s="17">
        <v>8.1</v>
      </c>
      <c r="D91" s="17">
        <v>0.4</v>
      </c>
      <c r="E91" s="17">
        <v>0</v>
      </c>
      <c r="F91" s="51">
        <f>'Exp_3 (Det)'!Y93</f>
        <v>23</v>
      </c>
      <c r="G91" s="51">
        <f>'Exp_3 (Det)'!Z93</f>
        <v>23</v>
      </c>
      <c r="H91" s="52">
        <f>'Exp_3 (Det)'!AA93</f>
        <v>1</v>
      </c>
      <c r="I91" s="216">
        <f>'Exp_3 (Ann)'!Y93</f>
        <v>57.391304347826086</v>
      </c>
      <c r="J91" s="216">
        <f>'Exp_3 (Ann)'!Z93</f>
        <v>19.951621329503261</v>
      </c>
      <c r="K91" s="217">
        <v>169.972767</v>
      </c>
      <c r="L91" s="217">
        <v>156646902</v>
      </c>
      <c r="M91" s="237">
        <f t="shared" si="3"/>
        <v>8.1949218102767141</v>
      </c>
      <c r="N91" s="213">
        <v>28.976783000000001</v>
      </c>
      <c r="O91" s="218">
        <v>0.93531299999999995</v>
      </c>
      <c r="P91" s="305"/>
      <c r="Q91" s="308"/>
      <c r="R91" s="212"/>
    </row>
    <row r="92" spans="1:18" x14ac:dyDescent="0.2">
      <c r="A92" s="7" t="str">
        <f>'Exp_3 (All)'!A94</f>
        <v>Cactus_10_PckErr1</v>
      </c>
      <c r="B92" s="9">
        <v>5</v>
      </c>
      <c r="C92" s="17">
        <v>0.7</v>
      </c>
      <c r="D92" s="17">
        <v>0.4</v>
      </c>
      <c r="E92" s="17">
        <v>0.4</v>
      </c>
      <c r="F92" s="51">
        <f>'Exp_3 (Det)'!Y94</f>
        <v>23</v>
      </c>
      <c r="G92" s="51">
        <f>'Exp_3 (Det)'!Z94</f>
        <v>23</v>
      </c>
      <c r="H92" s="52">
        <f>'Exp_3 (Det)'!AA94</f>
        <v>1</v>
      </c>
      <c r="I92" s="216">
        <f>'Exp_3 (Ann)'!Y94</f>
        <v>41</v>
      </c>
      <c r="J92" s="216">
        <f>'Exp_3 (Ann)'!Z94</f>
        <v>22.22202020110192</v>
      </c>
      <c r="K92" s="217">
        <v>122.552074</v>
      </c>
      <c r="L92" s="217">
        <v>112943991</v>
      </c>
      <c r="M92" s="237">
        <f t="shared" si="3"/>
        <v>8.0528631299446314</v>
      </c>
      <c r="N92" s="213">
        <v>29.717106999999999</v>
      </c>
      <c r="O92" s="218">
        <v>0.91300999999999999</v>
      </c>
      <c r="P92" s="305"/>
      <c r="Q92" s="308"/>
      <c r="R92" s="212"/>
    </row>
    <row r="93" spans="1:18" x14ac:dyDescent="0.2">
      <c r="A93" s="7" t="str">
        <f>'Exp_3 (All)'!A95</f>
        <v>Cactus_10_PckErr3</v>
      </c>
      <c r="B93" s="9">
        <v>5</v>
      </c>
      <c r="C93" s="17">
        <v>8.1</v>
      </c>
      <c r="D93" s="17">
        <v>0.4</v>
      </c>
      <c r="E93" s="17">
        <v>0.4</v>
      </c>
      <c r="F93" s="51">
        <f>'Exp_3 (Det)'!Y95</f>
        <v>23</v>
      </c>
      <c r="G93" s="51">
        <f>'Exp_3 (Det)'!Z95</f>
        <v>23</v>
      </c>
      <c r="H93" s="52">
        <f>'Exp_3 (Det)'!AA95</f>
        <v>1</v>
      </c>
      <c r="I93" s="216">
        <f>'Exp_3 (Ann)'!Y95</f>
        <v>64.956521739130437</v>
      </c>
      <c r="J93" s="216">
        <f>'Exp_3 (Ann)'!Z95</f>
        <v>18.614457384393862</v>
      </c>
      <c r="K93" s="217">
        <v>194.836421</v>
      </c>
      <c r="L93" s="217">
        <v>179561246</v>
      </c>
      <c r="M93" s="237">
        <f t="shared" si="3"/>
        <v>8.2542126103687714</v>
      </c>
      <c r="N93" s="213">
        <v>29.650759000000001</v>
      </c>
      <c r="O93" s="218">
        <v>0.88638300000000003</v>
      </c>
      <c r="P93" s="305"/>
      <c r="Q93" s="308"/>
      <c r="R93" s="212"/>
    </row>
    <row r="94" spans="1:18" x14ac:dyDescent="0.2">
      <c r="A94" s="7" t="str">
        <f>'Exp_3 (All)'!A96</f>
        <v>Cactus_11_PckErr1</v>
      </c>
      <c r="B94" s="9">
        <v>5</v>
      </c>
      <c r="C94" s="17">
        <v>0.7</v>
      </c>
      <c r="D94" s="17">
        <v>0.4</v>
      </c>
      <c r="E94" s="17">
        <v>0.6</v>
      </c>
      <c r="F94" s="51">
        <f>'Exp_3 (Det)'!Y96</f>
        <v>23</v>
      </c>
      <c r="G94" s="51">
        <f>'Exp_3 (Det)'!Z96</f>
        <v>23</v>
      </c>
      <c r="H94" s="52">
        <f>'Exp_3 (Det)'!AA96</f>
        <v>1</v>
      </c>
      <c r="I94" s="216">
        <f>'Exp_3 (Ann)'!Y96</f>
        <v>50.739130434782609</v>
      </c>
      <c r="J94" s="216">
        <f>'Exp_3 (Ann)'!Z96</f>
        <v>21.642167156028673</v>
      </c>
      <c r="K94" s="217">
        <v>183.415694</v>
      </c>
      <c r="L94" s="217">
        <v>169035904</v>
      </c>
      <c r="M94" s="237">
        <f t="shared" si="3"/>
        <v>8.227978960548338</v>
      </c>
      <c r="N94" s="213">
        <v>29.578972</v>
      </c>
      <c r="O94" s="218">
        <v>0.84805399999999997</v>
      </c>
      <c r="P94" s="305"/>
      <c r="Q94" s="308"/>
      <c r="R94" s="212"/>
    </row>
    <row r="95" spans="1:18" x14ac:dyDescent="0.2">
      <c r="A95" s="7" t="str">
        <f>'Exp_3 (All)'!A97</f>
        <v>Cactus_11_PckErr3</v>
      </c>
      <c r="B95" s="9">
        <v>5</v>
      </c>
      <c r="C95" s="17">
        <v>8.1</v>
      </c>
      <c r="D95" s="17">
        <v>0.4</v>
      </c>
      <c r="E95" s="17">
        <v>0.6</v>
      </c>
      <c r="F95" s="51">
        <f>'Exp_3 (Det)'!Y97</f>
        <v>23</v>
      </c>
      <c r="G95" s="51">
        <f>'Exp_3 (Det)'!Z97</f>
        <v>23</v>
      </c>
      <c r="H95" s="52">
        <f>'Exp_3 (Det)'!AA97</f>
        <v>1</v>
      </c>
      <c r="I95" s="216">
        <f>'Exp_3 (Ann)'!Y97</f>
        <v>70.217391304347828</v>
      </c>
      <c r="J95" s="216">
        <f>'Exp_3 (Ann)'!Z97</f>
        <v>19.860780268795466</v>
      </c>
      <c r="K95" s="217">
        <v>247.953103</v>
      </c>
      <c r="L95" s="217">
        <v>228513580</v>
      </c>
      <c r="M95" s="237">
        <f t="shared" si="3"/>
        <v>8.3589120142256377</v>
      </c>
      <c r="N95" s="213">
        <v>29.498854999999999</v>
      </c>
      <c r="O95" s="218">
        <v>0.82625099999999996</v>
      </c>
      <c r="P95" s="305"/>
      <c r="Q95" s="308"/>
      <c r="R95" s="212"/>
    </row>
    <row r="96" spans="1:18" x14ac:dyDescent="0.2">
      <c r="A96" s="7" t="str">
        <f>'Exp_3 (All)'!A98</f>
        <v>Cactus_12_PckErr1</v>
      </c>
      <c r="B96" s="9">
        <v>5</v>
      </c>
      <c r="C96" s="17">
        <v>0.7</v>
      </c>
      <c r="D96" s="17">
        <v>0.6</v>
      </c>
      <c r="E96" s="17">
        <v>0</v>
      </c>
      <c r="F96" s="51">
        <f>'Exp_3 (Det)'!Y98</f>
        <v>23</v>
      </c>
      <c r="G96" s="51">
        <f>'Exp_3 (Det)'!Z98</f>
        <v>23</v>
      </c>
      <c r="H96" s="52">
        <f>'Exp_3 (Det)'!AA98</f>
        <v>1</v>
      </c>
      <c r="I96" s="216">
        <f>'Exp_3 (Ann)'!Y98</f>
        <v>40.434782608695649</v>
      </c>
      <c r="J96" s="216">
        <f>'Exp_3 (Ann)'!Z98</f>
        <v>22.679237775704816</v>
      </c>
      <c r="K96" s="217">
        <v>159.15224000000001</v>
      </c>
      <c r="L96" s="217">
        <v>146674704</v>
      </c>
      <c r="M96" s="237">
        <f t="shared" si="3"/>
        <v>8.166355220452056</v>
      </c>
      <c r="N96" s="213">
        <v>29.441403999999999</v>
      </c>
      <c r="O96" s="218">
        <v>0.93096800000000002</v>
      </c>
      <c r="P96" s="305"/>
      <c r="Q96" s="308"/>
      <c r="R96" s="212"/>
    </row>
    <row r="97" spans="1:18" x14ac:dyDescent="0.2">
      <c r="A97" s="7" t="str">
        <f>'Exp_3 (All)'!A99</f>
        <v>Cactus_12_PckErr3</v>
      </c>
      <c r="B97" s="9">
        <v>5</v>
      </c>
      <c r="C97" s="17">
        <v>8.1</v>
      </c>
      <c r="D97" s="17">
        <v>0.6</v>
      </c>
      <c r="E97" s="17">
        <v>0</v>
      </c>
      <c r="F97" s="51">
        <f>'Exp_3 (Det)'!Y99</f>
        <v>23</v>
      </c>
      <c r="G97" s="51">
        <f>'Exp_3 (Det)'!Z99</f>
        <v>23</v>
      </c>
      <c r="H97" s="52">
        <f>'Exp_3 (Det)'!AA99</f>
        <v>1</v>
      </c>
      <c r="I97" s="216">
        <f>'Exp_3 (Ann)'!Y99</f>
        <v>61.565217391304351</v>
      </c>
      <c r="J97" s="216">
        <f>'Exp_3 (Ann)'!Z99</f>
        <v>20.500168706526473</v>
      </c>
      <c r="K97" s="217">
        <v>290.48189200000002</v>
      </c>
      <c r="L97" s="217">
        <v>267708112</v>
      </c>
      <c r="M97" s="237">
        <f t="shared" si="3"/>
        <v>8.4276615312297434</v>
      </c>
      <c r="N97" s="213">
        <v>29.367290000000001</v>
      </c>
      <c r="O97" s="218">
        <v>0.90037500000000004</v>
      </c>
      <c r="P97" s="305"/>
      <c r="Q97" s="308"/>
      <c r="R97" s="212"/>
    </row>
    <row r="98" spans="1:18" x14ac:dyDescent="0.2">
      <c r="A98" s="7" t="str">
        <f>'Exp_3 (All)'!A100</f>
        <v>Cactus_14_PckErr1</v>
      </c>
      <c r="B98" s="9">
        <v>5</v>
      </c>
      <c r="C98" s="17">
        <v>0.7</v>
      </c>
      <c r="D98" s="17">
        <v>0.6</v>
      </c>
      <c r="E98" s="17">
        <v>0.4</v>
      </c>
      <c r="F98" s="51">
        <f>'Exp_3 (Det)'!Y100</f>
        <v>23</v>
      </c>
      <c r="G98" s="51">
        <f>'Exp_3 (Det)'!Z100</f>
        <v>23</v>
      </c>
      <c r="H98" s="52">
        <f>'Exp_3 (Det)'!AA100</f>
        <v>1</v>
      </c>
      <c r="I98" s="216">
        <f>'Exp_3 (Ann)'!Y100</f>
        <v>58.304347826086953</v>
      </c>
      <c r="J98" s="216">
        <f>'Exp_3 (Ann)'!Z100</f>
        <v>19.657140230850874</v>
      </c>
      <c r="K98" s="217">
        <v>213.11156600000001</v>
      </c>
      <c r="L98" s="217">
        <v>196403619</v>
      </c>
      <c r="M98" s="237">
        <f t="shared" ref="M98:M129" si="4">LOG10(L98)</f>
        <v>8.2931494859827506</v>
      </c>
      <c r="N98" s="213">
        <v>29.294471999999999</v>
      </c>
      <c r="O98" s="218">
        <v>0.87478299999999998</v>
      </c>
      <c r="P98" s="305"/>
      <c r="Q98" s="308"/>
      <c r="R98" s="212"/>
    </row>
    <row r="99" spans="1:18" x14ac:dyDescent="0.2">
      <c r="A99" s="7" t="str">
        <f>'Exp_3 (All)'!A101</f>
        <v>Cactus_14_PckErr3</v>
      </c>
      <c r="B99" s="9">
        <v>5</v>
      </c>
      <c r="C99" s="17">
        <v>8.1</v>
      </c>
      <c r="D99" s="17">
        <v>0.6</v>
      </c>
      <c r="E99" s="17">
        <v>0.4</v>
      </c>
      <c r="F99" s="51">
        <f>'Exp_3 (Det)'!Y101</f>
        <v>23</v>
      </c>
      <c r="G99" s="51">
        <f>'Exp_3 (Det)'!Z101</f>
        <v>23</v>
      </c>
      <c r="H99" s="52">
        <f>'Exp_3 (Det)'!AA101</f>
        <v>1</v>
      </c>
      <c r="I99" s="216">
        <f>'Exp_3 (Ann)'!Y101</f>
        <v>72.565217391304344</v>
      </c>
      <c r="J99" s="216">
        <f>'Exp_3 (Ann)'!Z101</f>
        <v>17.84994547217676</v>
      </c>
      <c r="K99" s="217">
        <v>292.00254899999999</v>
      </c>
      <c r="L99" s="217">
        <v>269109549</v>
      </c>
      <c r="M99" s="237">
        <f t="shared" si="4"/>
        <v>8.4299291084082366</v>
      </c>
      <c r="N99" s="213">
        <v>29.2121</v>
      </c>
      <c r="O99" s="218">
        <v>0.847383</v>
      </c>
      <c r="P99" s="305"/>
      <c r="Q99" s="308"/>
      <c r="R99" s="212"/>
    </row>
    <row r="100" spans="1:18" x14ac:dyDescent="0.2">
      <c r="A100" s="7" t="str">
        <f>'Exp_3 (All)'!A102</f>
        <v>Cactus_15_PckErr1</v>
      </c>
      <c r="B100" s="9">
        <v>5</v>
      </c>
      <c r="C100" s="17">
        <v>0.7</v>
      </c>
      <c r="D100" s="17">
        <v>0.6</v>
      </c>
      <c r="E100" s="17">
        <v>0.6</v>
      </c>
      <c r="F100" s="51">
        <f>'Exp_3 (Det)'!Y102</f>
        <v>23</v>
      </c>
      <c r="G100" s="51">
        <f>'Exp_3 (Det)'!Z102</f>
        <v>23</v>
      </c>
      <c r="H100" s="52">
        <f>'Exp_3 (Det)'!AA102</f>
        <v>1</v>
      </c>
      <c r="I100" s="216">
        <f>'Exp_3 (Ann)'!Y102</f>
        <v>69.608695652173907</v>
      </c>
      <c r="J100" s="216">
        <f>'Exp_3 (Ann)'!Z102</f>
        <v>22.820921681719213</v>
      </c>
      <c r="K100" s="217">
        <v>307.19714199999999</v>
      </c>
      <c r="L100" s="217">
        <v>283112886</v>
      </c>
      <c r="M100" s="237">
        <f t="shared" si="4"/>
        <v>8.4519596369077821</v>
      </c>
      <c r="N100" s="213">
        <v>29.121784999999999</v>
      </c>
      <c r="O100" s="218">
        <v>0.78135100000000002</v>
      </c>
      <c r="P100" s="305"/>
      <c r="Q100" s="308"/>
      <c r="R100" s="212"/>
    </row>
    <row r="101" spans="1:18" x14ac:dyDescent="0.2">
      <c r="A101" s="7" t="str">
        <f>'Exp_3 (All)'!A103</f>
        <v>Cactus_15_PckErr3</v>
      </c>
      <c r="B101" s="9">
        <v>5</v>
      </c>
      <c r="C101" s="17">
        <v>8.1</v>
      </c>
      <c r="D101" s="17">
        <v>0.6</v>
      </c>
      <c r="E101" s="17">
        <v>0.6</v>
      </c>
      <c r="F101" s="51">
        <f>'Exp_3 (Det)'!Y103</f>
        <v>23</v>
      </c>
      <c r="G101" s="51">
        <f>'Exp_3 (Det)'!Z103</f>
        <v>23</v>
      </c>
      <c r="H101" s="52">
        <f>'Exp_3 (Det)'!AA103</f>
        <v>1</v>
      </c>
      <c r="I101" s="216">
        <f>'Exp_3 (Ann)'!Y103</f>
        <v>81.478260869565219</v>
      </c>
      <c r="J101" s="216">
        <f>'Exp_3 (Ann)'!Z103</f>
        <v>16.278456385434406</v>
      </c>
      <c r="K101" s="217">
        <v>355.95533599999999</v>
      </c>
      <c r="L101" s="217">
        <v>328048438</v>
      </c>
      <c r="M101" s="237">
        <f t="shared" si="4"/>
        <v>8.5159379742085584</v>
      </c>
      <c r="N101" s="213">
        <v>29.027255</v>
      </c>
      <c r="O101" s="218">
        <v>0.75797599999999998</v>
      </c>
      <c r="P101" s="306"/>
      <c r="Q101" s="309"/>
      <c r="R101" s="212"/>
    </row>
    <row r="102" spans="1:18" x14ac:dyDescent="0.2">
      <c r="A102" s="59" t="str">
        <f>'Exp_3 (All)'!A104</f>
        <v>Basketball_0</v>
      </c>
      <c r="B102" s="60">
        <v>6</v>
      </c>
      <c r="C102" s="61">
        <v>0</v>
      </c>
      <c r="D102" s="61">
        <v>0</v>
      </c>
      <c r="E102" s="61">
        <v>0</v>
      </c>
      <c r="F102" s="62">
        <f>'Exp_3 (Det)'!Y104</f>
        <v>23</v>
      </c>
      <c r="G102" s="62">
        <f>'Exp_3 (Det)'!Z104</f>
        <v>2</v>
      </c>
      <c r="H102" s="63">
        <f>'Exp_3 (Det)'!AA104</f>
        <v>8.6956521739130432E-2</v>
      </c>
      <c r="I102" s="215">
        <f>'Exp_3 (Ann)'!Y104</f>
        <v>0.82608695652173914</v>
      </c>
      <c r="J102" s="215">
        <f>'Exp_3 (Ann)'!Z104</f>
        <v>3.9617738670844203</v>
      </c>
      <c r="K102" s="215">
        <v>0</v>
      </c>
      <c r="L102" s="215">
        <v>0</v>
      </c>
      <c r="M102" s="239" t="e">
        <f t="shared" si="4"/>
        <v>#NUM!</v>
      </c>
      <c r="N102" s="215">
        <v>28.976783000000001</v>
      </c>
      <c r="O102" s="215">
        <v>1</v>
      </c>
      <c r="P102" s="304">
        <f>AVERAGE(I102:I121)</f>
        <v>57.136956521739137</v>
      </c>
      <c r="Q102" s="307" t="s">
        <v>27</v>
      </c>
      <c r="R102" s="212"/>
    </row>
    <row r="103" spans="1:18" x14ac:dyDescent="0.2">
      <c r="A103" s="7" t="str">
        <f>'Exp_3 (All)'!A105</f>
        <v>Basketball_3</v>
      </c>
      <c r="B103" s="9">
        <v>6</v>
      </c>
      <c r="C103" s="17">
        <v>0</v>
      </c>
      <c r="D103" s="17">
        <v>0</v>
      </c>
      <c r="E103" s="17">
        <v>0.6</v>
      </c>
      <c r="F103" s="51">
        <f>'Exp_3 (Det)'!Y105</f>
        <v>23</v>
      </c>
      <c r="G103" s="51">
        <f>'Exp_3 (Det)'!Z105</f>
        <v>18</v>
      </c>
      <c r="H103" s="52">
        <f>'Exp_3 (Det)'!AA105</f>
        <v>0.78260869565217395</v>
      </c>
      <c r="I103" s="216">
        <f>'Exp_3 (Ann)'!Y105</f>
        <v>32.130434782608695</v>
      </c>
      <c r="J103" s="216">
        <f>'Exp_3 (Ann)'!Z105</f>
        <v>29.005178766160309</v>
      </c>
      <c r="K103" s="217">
        <v>94.939425999999997</v>
      </c>
      <c r="L103" s="217">
        <v>87496175</v>
      </c>
      <c r="M103" s="237">
        <f t="shared" si="4"/>
        <v>7.9419890677342799</v>
      </c>
      <c r="N103" s="213">
        <v>28.951371999999999</v>
      </c>
      <c r="O103" s="218">
        <v>0.91188100000000005</v>
      </c>
      <c r="P103" s="305"/>
      <c r="Q103" s="308"/>
      <c r="R103" s="212"/>
    </row>
    <row r="104" spans="1:18" x14ac:dyDescent="0.2">
      <c r="A104" s="7" t="str">
        <f>'Exp_3 (All)'!A106</f>
        <v>Basketball_12</v>
      </c>
      <c r="B104" s="9">
        <v>6</v>
      </c>
      <c r="C104" s="17">
        <v>0</v>
      </c>
      <c r="D104" s="17">
        <v>0.6</v>
      </c>
      <c r="E104" s="17">
        <v>0</v>
      </c>
      <c r="F104" s="51">
        <f>'Exp_3 (Det)'!Y106</f>
        <v>23</v>
      </c>
      <c r="G104" s="51">
        <f>'Exp_3 (Det)'!Z106</f>
        <v>23</v>
      </c>
      <c r="H104" s="52">
        <f>'Exp_3 (Det)'!AA106</f>
        <v>1</v>
      </c>
      <c r="I104" s="216">
        <f>'Exp_3 (Ann)'!Y106</f>
        <v>49.521739130434781</v>
      </c>
      <c r="J104" s="216">
        <f>'Exp_3 (Ann)'!Z106</f>
        <v>19.1094207257653</v>
      </c>
      <c r="K104" s="217">
        <v>123.215649</v>
      </c>
      <c r="L104" s="217">
        <v>113555542</v>
      </c>
      <c r="M104" s="237">
        <f t="shared" si="4"/>
        <v>8.0552083345159939</v>
      </c>
      <c r="N104" s="213">
        <v>28.952255999999998</v>
      </c>
      <c r="O104" s="218">
        <v>0.95057400000000003</v>
      </c>
      <c r="P104" s="305"/>
      <c r="Q104" s="308"/>
      <c r="R104" s="212"/>
    </row>
    <row r="105" spans="1:18" x14ac:dyDescent="0.2">
      <c r="A105" s="7" t="str">
        <f>'Exp_3 (All)'!A107</f>
        <v>Basketball_0_PckErr3</v>
      </c>
      <c r="B105" s="9">
        <v>6</v>
      </c>
      <c r="C105" s="17">
        <v>8.1</v>
      </c>
      <c r="D105" s="17">
        <v>0</v>
      </c>
      <c r="E105" s="17">
        <v>0</v>
      </c>
      <c r="F105" s="51">
        <f>'Exp_3 (Det)'!Y107</f>
        <v>23</v>
      </c>
      <c r="G105" s="51">
        <f>'Exp_3 (Det)'!Z107</f>
        <v>23</v>
      </c>
      <c r="H105" s="52">
        <f>'Exp_3 (Det)'!AA107</f>
        <v>1</v>
      </c>
      <c r="I105" s="216">
        <f>'Exp_3 (Ann)'!Y107</f>
        <v>43.565217391304351</v>
      </c>
      <c r="J105" s="216">
        <f>'Exp_3 (Ann)'!Z107</f>
        <v>23.01743625040595</v>
      </c>
      <c r="K105" s="217">
        <v>40.781272000000001</v>
      </c>
      <c r="L105" s="217">
        <v>37584020</v>
      </c>
      <c r="M105" s="237">
        <f t="shared" si="4"/>
        <v>7.5750032305395152</v>
      </c>
      <c r="N105" s="213">
        <v>29.001512000000002</v>
      </c>
      <c r="O105" s="218">
        <v>0.97918499999999997</v>
      </c>
      <c r="P105" s="305"/>
      <c r="Q105" s="308"/>
      <c r="R105" s="212"/>
    </row>
    <row r="106" spans="1:18" x14ac:dyDescent="0.2">
      <c r="A106" s="7" t="str">
        <f>'Exp_3 (All)'!A108</f>
        <v>Basketball_2_PckErr1</v>
      </c>
      <c r="B106" s="9">
        <v>6</v>
      </c>
      <c r="C106" s="17">
        <v>0.7</v>
      </c>
      <c r="D106" s="17">
        <v>0</v>
      </c>
      <c r="E106" s="17">
        <v>0.4</v>
      </c>
      <c r="F106" s="51">
        <f>'Exp_3 (Det)'!Y108</f>
        <v>23</v>
      </c>
      <c r="G106" s="51">
        <f>'Exp_3 (Det)'!Z108</f>
        <v>23</v>
      </c>
      <c r="H106" s="52">
        <f>'Exp_3 (Det)'!AA108</f>
        <v>1</v>
      </c>
      <c r="I106" s="216">
        <f>'Exp_3 (Ann)'!Y108</f>
        <v>28</v>
      </c>
      <c r="J106" s="216">
        <f>'Exp_3 (Ann)'!Z108</f>
        <v>23.982948488078318</v>
      </c>
      <c r="K106" s="217">
        <v>42.490696</v>
      </c>
      <c r="L106" s="217">
        <v>39159425</v>
      </c>
      <c r="M106" s="237">
        <f t="shared" si="4"/>
        <v>7.5928363061862463</v>
      </c>
      <c r="N106" s="213">
        <v>28.641953999999998</v>
      </c>
      <c r="O106" s="218">
        <v>0.95891999999999999</v>
      </c>
      <c r="P106" s="305"/>
      <c r="Q106" s="308"/>
      <c r="R106" s="212"/>
    </row>
    <row r="107" spans="1:18" x14ac:dyDescent="0.2">
      <c r="A107" s="7" t="str">
        <f>'Exp_3 (All)'!A109</f>
        <v>Basketball_2_PckErr3</v>
      </c>
      <c r="B107" s="9">
        <v>6</v>
      </c>
      <c r="C107" s="17">
        <v>8.1</v>
      </c>
      <c r="D107" s="17">
        <v>0</v>
      </c>
      <c r="E107" s="17">
        <v>0.4</v>
      </c>
      <c r="F107" s="51">
        <f>'Exp_3 (Det)'!Y109</f>
        <v>23</v>
      </c>
      <c r="G107" s="51">
        <f>'Exp_3 (Det)'!Z109</f>
        <v>23</v>
      </c>
      <c r="H107" s="52">
        <f>'Exp_3 (Det)'!AA109</f>
        <v>1</v>
      </c>
      <c r="I107" s="216">
        <f>'Exp_3 (Ann)'!Y109</f>
        <v>63.521739130434781</v>
      </c>
      <c r="J107" s="216">
        <f>'Exp_3 (Ann)'!Z109</f>
        <v>24.239092327022988</v>
      </c>
      <c r="K107" s="217">
        <v>75.408248</v>
      </c>
      <c r="L107" s="217">
        <v>69496241</v>
      </c>
      <c r="M107" s="237">
        <f t="shared" si="4"/>
        <v>7.841961314559792</v>
      </c>
      <c r="N107" s="213">
        <v>28.647383999999999</v>
      </c>
      <c r="O107" s="218">
        <v>0.92732899999999996</v>
      </c>
      <c r="P107" s="305"/>
      <c r="Q107" s="308"/>
      <c r="R107" s="212"/>
    </row>
    <row r="108" spans="1:18" x14ac:dyDescent="0.2">
      <c r="A108" s="7" t="str">
        <f>'Exp_3 (All)'!A110</f>
        <v>Basketball_3_PckErr1</v>
      </c>
      <c r="B108" s="9">
        <v>6</v>
      </c>
      <c r="C108" s="17">
        <v>0.7</v>
      </c>
      <c r="D108" s="17">
        <v>0</v>
      </c>
      <c r="E108" s="17">
        <v>0.6</v>
      </c>
      <c r="F108" s="51">
        <f>'Exp_3 (Det)'!Y110</f>
        <v>23</v>
      </c>
      <c r="G108" s="51">
        <f>'Exp_3 (Det)'!Z110</f>
        <v>23</v>
      </c>
      <c r="H108" s="52">
        <f>'Exp_3 (Det)'!AA110</f>
        <v>1</v>
      </c>
      <c r="I108" s="216">
        <f>'Exp_3 (Ann)'!Y110</f>
        <v>35.565217391304351</v>
      </c>
      <c r="J108" s="216">
        <f>'Exp_3 (Ann)'!Z110</f>
        <v>25.769654611853635</v>
      </c>
      <c r="K108" s="217">
        <v>95.279306000000005</v>
      </c>
      <c r="L108" s="217">
        <v>87809408</v>
      </c>
      <c r="M108" s="237">
        <f t="shared" si="4"/>
        <v>7.943541049204474</v>
      </c>
      <c r="N108" s="213">
        <v>28.647252000000002</v>
      </c>
      <c r="O108" s="218">
        <v>0.90803500000000004</v>
      </c>
      <c r="P108" s="305"/>
      <c r="Q108" s="308"/>
      <c r="R108" s="212"/>
    </row>
    <row r="109" spans="1:18" x14ac:dyDescent="0.2">
      <c r="A109" s="7" t="str">
        <f>'Exp_3 (All)'!A111</f>
        <v>Basketball_3_PckErr3</v>
      </c>
      <c r="B109" s="9">
        <v>6</v>
      </c>
      <c r="C109" s="17">
        <v>8.1</v>
      </c>
      <c r="D109" s="17">
        <v>0</v>
      </c>
      <c r="E109" s="17">
        <v>0.6</v>
      </c>
      <c r="F109" s="51">
        <f>'Exp_3 (Det)'!Y111</f>
        <v>23</v>
      </c>
      <c r="G109" s="51">
        <f>'Exp_3 (Det)'!Z111</f>
        <v>23</v>
      </c>
      <c r="H109" s="52">
        <f>'Exp_3 (Det)'!AA111</f>
        <v>1</v>
      </c>
      <c r="I109" s="216">
        <f>'Exp_3 (Ann)'!Y111</f>
        <v>62.695652173913047</v>
      </c>
      <c r="J109" s="216">
        <f>'Exp_3 (Ann)'!Z111</f>
        <v>19.398769367267267</v>
      </c>
      <c r="K109" s="217">
        <v>121.01546500000001</v>
      </c>
      <c r="L109" s="217">
        <v>111527853</v>
      </c>
      <c r="M109" s="237">
        <f t="shared" si="4"/>
        <v>8.0473833417662313</v>
      </c>
      <c r="N109" s="213">
        <v>28.631968000000001</v>
      </c>
      <c r="O109" s="218">
        <v>0.88254600000000005</v>
      </c>
      <c r="P109" s="305"/>
      <c r="Q109" s="308"/>
      <c r="R109" s="212"/>
    </row>
    <row r="110" spans="1:18" x14ac:dyDescent="0.2">
      <c r="A110" s="7" t="str">
        <f>'Exp_3 (All)'!A112</f>
        <v>Basketball_8_PckErr1</v>
      </c>
      <c r="B110" s="9">
        <v>6</v>
      </c>
      <c r="C110" s="17">
        <v>0.7</v>
      </c>
      <c r="D110" s="17">
        <v>0.4</v>
      </c>
      <c r="E110" s="17">
        <v>0</v>
      </c>
      <c r="F110" s="51">
        <f>'Exp_3 (Det)'!Y112</f>
        <v>23</v>
      </c>
      <c r="G110" s="51">
        <f>'Exp_3 (Det)'!Z112</f>
        <v>22</v>
      </c>
      <c r="H110" s="52">
        <f>'Exp_3 (Det)'!AA112</f>
        <v>0.95652173913043481</v>
      </c>
      <c r="I110" s="216">
        <f>'Exp_3 (Ann)'!Y112</f>
        <v>47.304347826086953</v>
      </c>
      <c r="J110" s="216">
        <f>'Exp_3 (Ann)'!Z112</f>
        <v>24.966222240547864</v>
      </c>
      <c r="K110" s="217">
        <v>55.144007999999999</v>
      </c>
      <c r="L110" s="217">
        <v>50820718</v>
      </c>
      <c r="M110" s="237">
        <f t="shared" si="4"/>
        <v>7.7060407965119744</v>
      </c>
      <c r="N110" s="213">
        <v>28.646570000000001</v>
      </c>
      <c r="O110" s="218">
        <v>0.97060000000000002</v>
      </c>
      <c r="P110" s="305"/>
      <c r="Q110" s="308"/>
      <c r="R110" s="212"/>
    </row>
    <row r="111" spans="1:18" x14ac:dyDescent="0.2">
      <c r="A111" s="7" t="str">
        <f>'Exp_3 (All)'!A113</f>
        <v>Basketball_8_PckErr3</v>
      </c>
      <c r="B111" s="9">
        <v>6</v>
      </c>
      <c r="C111" s="17">
        <v>8.1</v>
      </c>
      <c r="D111" s="17">
        <v>0.4</v>
      </c>
      <c r="E111" s="17">
        <v>0</v>
      </c>
      <c r="F111" s="51">
        <f>'Exp_3 (Det)'!Y113</f>
        <v>23</v>
      </c>
      <c r="G111" s="51">
        <f>'Exp_3 (Det)'!Z113</f>
        <v>23</v>
      </c>
      <c r="H111" s="52">
        <f>'Exp_3 (Det)'!AA113</f>
        <v>1</v>
      </c>
      <c r="I111" s="216">
        <f>'Exp_3 (Ann)'!Y113</f>
        <v>64.521739130434781</v>
      </c>
      <c r="J111" s="216">
        <f>'Exp_3 (Ann)'!Z113</f>
        <v>20.241428186265981</v>
      </c>
      <c r="K111" s="217">
        <v>123.270877</v>
      </c>
      <c r="L111" s="217">
        <v>113606440</v>
      </c>
      <c r="M111" s="237">
        <f t="shared" si="4"/>
        <v>8.0554029508925122</v>
      </c>
      <c r="N111" s="213">
        <v>28.633569999999999</v>
      </c>
      <c r="O111" s="218">
        <v>0.93085499999999999</v>
      </c>
      <c r="P111" s="305"/>
      <c r="Q111" s="308"/>
      <c r="R111" s="212"/>
    </row>
    <row r="112" spans="1:18" x14ac:dyDescent="0.2">
      <c r="A112" s="7" t="str">
        <f>'Exp_3 (All)'!A114</f>
        <v>Basketball_10_PckErr1</v>
      </c>
      <c r="B112" s="9">
        <v>6</v>
      </c>
      <c r="C112" s="17">
        <v>0.7</v>
      </c>
      <c r="D112" s="17">
        <v>0.4</v>
      </c>
      <c r="E112" s="17">
        <v>0.4</v>
      </c>
      <c r="F112" s="51">
        <f>'Exp_3 (Det)'!Y114</f>
        <v>23</v>
      </c>
      <c r="G112" s="51">
        <f>'Exp_3 (Det)'!Z114</f>
        <v>23</v>
      </c>
      <c r="H112" s="52">
        <f>'Exp_3 (Det)'!AA114</f>
        <v>1</v>
      </c>
      <c r="I112" s="216">
        <f>'Exp_3 (Ann)'!Y114</f>
        <v>53</v>
      </c>
      <c r="J112" s="216">
        <f>'Exp_3 (Ann)'!Z114</f>
        <v>21.328597959291439</v>
      </c>
      <c r="K112" s="217">
        <v>99.065634000000003</v>
      </c>
      <c r="L112" s="217">
        <v>91298888</v>
      </c>
      <c r="M112" s="237">
        <f t="shared" si="4"/>
        <v>7.9604654879570278</v>
      </c>
      <c r="N112" s="213">
        <v>28.986305000000002</v>
      </c>
      <c r="O112" s="218">
        <v>0.92918500000000004</v>
      </c>
      <c r="P112" s="305"/>
      <c r="Q112" s="308"/>
      <c r="R112" s="212"/>
    </row>
    <row r="113" spans="1:18" x14ac:dyDescent="0.2">
      <c r="A113" s="7" t="str">
        <f>'Exp_3 (All)'!A115</f>
        <v>Basketball_10_PckErr3</v>
      </c>
      <c r="B113" s="9">
        <v>6</v>
      </c>
      <c r="C113" s="17">
        <v>8.1</v>
      </c>
      <c r="D113" s="17">
        <v>0.4</v>
      </c>
      <c r="E113" s="17">
        <v>0.4</v>
      </c>
      <c r="F113" s="51">
        <f>'Exp_3 (Det)'!Y115</f>
        <v>23</v>
      </c>
      <c r="G113" s="51">
        <f>'Exp_3 (Det)'!Z115</f>
        <v>23</v>
      </c>
      <c r="H113" s="52">
        <f>'Exp_3 (Det)'!AA115</f>
        <v>1</v>
      </c>
      <c r="I113" s="216">
        <f>'Exp_3 (Ann)'!Y115</f>
        <v>68.347826086956516</v>
      </c>
      <c r="J113" s="216">
        <f>'Exp_3 (Ann)'!Z115</f>
        <v>22.034288765987547</v>
      </c>
      <c r="K113" s="217">
        <v>141.492287</v>
      </c>
      <c r="L113" s="217">
        <v>130399292</v>
      </c>
      <c r="M113" s="237">
        <f t="shared" si="4"/>
        <v>8.1152752334102587</v>
      </c>
      <c r="N113" s="213">
        <v>28.951971</v>
      </c>
      <c r="O113" s="218">
        <v>0.89413699999999996</v>
      </c>
      <c r="P113" s="305"/>
      <c r="Q113" s="308"/>
      <c r="R113" s="212"/>
    </row>
    <row r="114" spans="1:18" x14ac:dyDescent="0.2">
      <c r="A114" s="7" t="str">
        <f>'Exp_3 (All)'!A116</f>
        <v>Basketball_11_PckErr1</v>
      </c>
      <c r="B114" s="9">
        <v>6</v>
      </c>
      <c r="C114" s="17">
        <v>0.7</v>
      </c>
      <c r="D114" s="17">
        <v>0.4</v>
      </c>
      <c r="E114" s="17">
        <v>0.6</v>
      </c>
      <c r="F114" s="51">
        <f>'Exp_3 (Det)'!Y116</f>
        <v>23</v>
      </c>
      <c r="G114" s="51">
        <f>'Exp_3 (Det)'!Z116</f>
        <v>23</v>
      </c>
      <c r="H114" s="52">
        <f>'Exp_3 (Det)'!AA116</f>
        <v>1</v>
      </c>
      <c r="I114" s="216">
        <f>'Exp_3 (Ann)'!Y116</f>
        <v>67.304347826086953</v>
      </c>
      <c r="J114" s="216">
        <f>'Exp_3 (Ann)'!Z116</f>
        <v>23.383045105780649</v>
      </c>
      <c r="K114" s="217">
        <v>152.659783</v>
      </c>
      <c r="L114" s="217">
        <v>140691256</v>
      </c>
      <c r="M114" s="237">
        <f t="shared" si="4"/>
        <v>8.148267106752769</v>
      </c>
      <c r="N114" s="213">
        <v>28.917702999999999</v>
      </c>
      <c r="O114" s="218">
        <v>0.87689799999999996</v>
      </c>
      <c r="P114" s="305"/>
      <c r="Q114" s="308"/>
      <c r="R114" s="212"/>
    </row>
    <row r="115" spans="1:18" x14ac:dyDescent="0.2">
      <c r="A115" s="7" t="str">
        <f>'Exp_3 (All)'!A117</f>
        <v>Basketball_11_PckErr3</v>
      </c>
      <c r="B115" s="9">
        <v>6</v>
      </c>
      <c r="C115" s="17">
        <v>8.1</v>
      </c>
      <c r="D115" s="17">
        <v>0.4</v>
      </c>
      <c r="E115" s="17">
        <v>0.6</v>
      </c>
      <c r="F115" s="51">
        <f>'Exp_3 (Det)'!Y117</f>
        <v>23</v>
      </c>
      <c r="G115" s="51">
        <f>'Exp_3 (Det)'!Z117</f>
        <v>23</v>
      </c>
      <c r="H115" s="52">
        <f>'Exp_3 (Det)'!AA117</f>
        <v>1</v>
      </c>
      <c r="I115" s="216">
        <f>'Exp_3 (Ann)'!Y117</f>
        <v>80.260869565217391</v>
      </c>
      <c r="J115" s="216">
        <f>'Exp_3 (Ann)'!Z117</f>
        <v>16.382411275800841</v>
      </c>
      <c r="K115" s="217">
        <v>181.22059200000001</v>
      </c>
      <c r="L115" s="217">
        <v>167012898</v>
      </c>
      <c r="M115" s="237">
        <f t="shared" si="4"/>
        <v>8.2227500119495343</v>
      </c>
      <c r="N115" s="213">
        <v>28.870754000000002</v>
      </c>
      <c r="O115" s="218">
        <v>0.84536500000000003</v>
      </c>
      <c r="P115" s="305"/>
      <c r="Q115" s="308"/>
      <c r="R115" s="212"/>
    </row>
    <row r="116" spans="1:18" x14ac:dyDescent="0.2">
      <c r="A116" s="7" t="str">
        <f>'Exp_3 (All)'!A118</f>
        <v>Basketball_12_PckErr1</v>
      </c>
      <c r="B116" s="9">
        <v>6</v>
      </c>
      <c r="C116" s="17">
        <v>0.7</v>
      </c>
      <c r="D116" s="17">
        <v>0.6</v>
      </c>
      <c r="E116" s="17">
        <v>0</v>
      </c>
      <c r="F116" s="51">
        <f>'Exp_3 (Det)'!Y118</f>
        <v>23</v>
      </c>
      <c r="G116" s="51">
        <f>'Exp_3 (Det)'!Z118</f>
        <v>23</v>
      </c>
      <c r="H116" s="52">
        <f>'Exp_3 (Det)'!AA118</f>
        <v>1</v>
      </c>
      <c r="I116" s="216">
        <f>'Exp_3 (Ann)'!Y118</f>
        <v>57.086956521739133</v>
      </c>
      <c r="J116" s="216">
        <f>'Exp_3 (Ann)'!Z118</f>
        <v>19.579472189650485</v>
      </c>
      <c r="K116" s="217">
        <v>123.406173</v>
      </c>
      <c r="L116" s="217">
        <v>113731129</v>
      </c>
      <c r="M116" s="237">
        <f t="shared" si="4"/>
        <v>8.0558793503747648</v>
      </c>
      <c r="N116" s="213">
        <v>28.845521999999999</v>
      </c>
      <c r="O116" s="218">
        <v>0.94420099999999996</v>
      </c>
      <c r="P116" s="305"/>
      <c r="Q116" s="308"/>
      <c r="R116" s="212"/>
    </row>
    <row r="117" spans="1:18" x14ac:dyDescent="0.2">
      <c r="A117" s="7" t="str">
        <f>'Exp_3 (All)'!A119</f>
        <v>Basketball_12_PckErr3</v>
      </c>
      <c r="B117" s="9">
        <v>6</v>
      </c>
      <c r="C117" s="17">
        <v>8.1</v>
      </c>
      <c r="D117" s="17">
        <v>0.6</v>
      </c>
      <c r="E117" s="17">
        <v>0</v>
      </c>
      <c r="F117" s="51">
        <f>'Exp_3 (Det)'!Y119</f>
        <v>23</v>
      </c>
      <c r="G117" s="51">
        <f>'Exp_3 (Det)'!Z119</f>
        <v>23</v>
      </c>
      <c r="H117" s="52">
        <f>'Exp_3 (Det)'!AA119</f>
        <v>1</v>
      </c>
      <c r="I117" s="216">
        <f>'Exp_3 (Ann)'!Y119</f>
        <v>72.782608695652172</v>
      </c>
      <c r="J117" s="216">
        <f>'Exp_3 (Ann)'!Z119</f>
        <v>17.117127312456077</v>
      </c>
      <c r="K117" s="217">
        <v>204.593839</v>
      </c>
      <c r="L117" s="217">
        <v>188553682</v>
      </c>
      <c r="M117" s="237">
        <f t="shared" si="4"/>
        <v>8.2754350175513398</v>
      </c>
      <c r="N117" s="213">
        <v>28.801777000000001</v>
      </c>
      <c r="O117" s="218">
        <v>0.90249000000000001</v>
      </c>
      <c r="P117" s="305"/>
      <c r="Q117" s="308"/>
      <c r="R117" s="212"/>
    </row>
    <row r="118" spans="1:18" x14ac:dyDescent="0.2">
      <c r="A118" s="7" t="str">
        <f>'Exp_3 (All)'!A120</f>
        <v>Basketball_14_PckErr1</v>
      </c>
      <c r="B118" s="9">
        <v>6</v>
      </c>
      <c r="C118" s="17">
        <v>0.7</v>
      </c>
      <c r="D118" s="17">
        <v>0.6</v>
      </c>
      <c r="E118" s="17">
        <v>0.4</v>
      </c>
      <c r="F118" s="51">
        <f>'Exp_3 (Det)'!Y120</f>
        <v>23</v>
      </c>
      <c r="G118" s="51">
        <f>'Exp_3 (Det)'!Z120</f>
        <v>23</v>
      </c>
      <c r="H118" s="52">
        <f>'Exp_3 (Det)'!AA120</f>
        <v>1</v>
      </c>
      <c r="I118" s="216">
        <f>'Exp_3 (Ann)'!Y120</f>
        <v>70.043478260869563</v>
      </c>
      <c r="J118" s="216">
        <f>'Exp_3 (Ann)'!Z120</f>
        <v>20.2764490814289</v>
      </c>
      <c r="K118" s="217">
        <v>168.38599300000001</v>
      </c>
      <c r="L118" s="217">
        <v>155184531</v>
      </c>
      <c r="M118" s="237">
        <f t="shared" si="4"/>
        <v>8.1908484280293603</v>
      </c>
      <c r="N118" s="213">
        <v>28.762929</v>
      </c>
      <c r="O118" s="218">
        <v>0.89918299999999995</v>
      </c>
      <c r="P118" s="305"/>
      <c r="Q118" s="308"/>
      <c r="R118" s="212"/>
    </row>
    <row r="119" spans="1:18" x14ac:dyDescent="0.2">
      <c r="A119" s="7" t="str">
        <f>'Exp_3 (All)'!A121</f>
        <v>Basketball_14_PckErr3</v>
      </c>
      <c r="B119" s="9">
        <v>6</v>
      </c>
      <c r="C119" s="17">
        <v>8.1</v>
      </c>
      <c r="D119" s="17">
        <v>0.6</v>
      </c>
      <c r="E119" s="17">
        <v>0.4</v>
      </c>
      <c r="F119" s="51">
        <f>'Exp_3 (Det)'!Y121</f>
        <v>23</v>
      </c>
      <c r="G119" s="51">
        <f>'Exp_3 (Det)'!Z121</f>
        <v>23</v>
      </c>
      <c r="H119" s="52">
        <f>'Exp_3 (Det)'!AA121</f>
        <v>1</v>
      </c>
      <c r="I119" s="216">
        <f>'Exp_3 (Ann)'!Y121</f>
        <v>84.304347826086953</v>
      </c>
      <c r="J119" s="216">
        <f>'Exp_3 (Ann)'!Z121</f>
        <v>15.795381323230043</v>
      </c>
      <c r="K119" s="217">
        <v>210.41591700000001</v>
      </c>
      <c r="L119" s="217">
        <v>193919309</v>
      </c>
      <c r="M119" s="237">
        <f t="shared" si="4"/>
        <v>8.2876210549510141</v>
      </c>
      <c r="N119" s="213">
        <v>28.711473000000002</v>
      </c>
      <c r="O119" s="218">
        <v>0.86033599999999999</v>
      </c>
      <c r="P119" s="305"/>
      <c r="Q119" s="308"/>
      <c r="R119" s="212"/>
    </row>
    <row r="120" spans="1:18" x14ac:dyDescent="0.2">
      <c r="A120" s="7" t="str">
        <f>'Exp_3 (All)'!A122</f>
        <v>Basketball_15_PckErr1</v>
      </c>
      <c r="B120" s="9">
        <v>6</v>
      </c>
      <c r="C120" s="17">
        <v>0.7</v>
      </c>
      <c r="D120" s="17">
        <v>0.6</v>
      </c>
      <c r="E120" s="17">
        <v>0.6</v>
      </c>
      <c r="F120" s="51">
        <f>'Exp_3 (Det)'!Y122</f>
        <v>23</v>
      </c>
      <c r="G120" s="51">
        <f>'Exp_3 (Det)'!Z122</f>
        <v>23</v>
      </c>
      <c r="H120" s="52">
        <f>'Exp_3 (Det)'!AA122</f>
        <v>1</v>
      </c>
      <c r="I120" s="216">
        <f>'Exp_3 (Ann)'!Y122</f>
        <v>74.173913043478265</v>
      </c>
      <c r="J120" s="216">
        <f>'Exp_3 (Ann)'!Z122</f>
        <v>18.514495976526661</v>
      </c>
      <c r="K120" s="217">
        <v>220.69609600000001</v>
      </c>
      <c r="L120" s="217">
        <v>203393522</v>
      </c>
      <c r="M120" s="237">
        <f t="shared" si="4"/>
        <v>8.3083371167064133</v>
      </c>
      <c r="N120" s="213">
        <v>28.663359</v>
      </c>
      <c r="O120" s="218">
        <v>0.84513700000000003</v>
      </c>
      <c r="P120" s="305"/>
      <c r="Q120" s="308"/>
      <c r="R120" s="212"/>
    </row>
    <row r="121" spans="1:18" x14ac:dyDescent="0.2">
      <c r="A121" s="7" t="str">
        <f>'Exp_3 (All)'!A123</f>
        <v>Basketball_15_PckErr3</v>
      </c>
      <c r="B121" s="9">
        <v>6</v>
      </c>
      <c r="C121" s="17">
        <v>8.1</v>
      </c>
      <c r="D121" s="17">
        <v>0.6</v>
      </c>
      <c r="E121" s="17">
        <v>0.6</v>
      </c>
      <c r="F121" s="51">
        <f>'Exp_3 (Det)'!Y123</f>
        <v>23</v>
      </c>
      <c r="G121" s="51">
        <f>'Exp_3 (Det)'!Z123</f>
        <v>23</v>
      </c>
      <c r="H121" s="52">
        <f>'Exp_3 (Det)'!AA123</f>
        <v>1</v>
      </c>
      <c r="I121" s="216">
        <f>'Exp_3 (Ann)'!Y123</f>
        <v>87.782608695652172</v>
      </c>
      <c r="J121" s="216">
        <f>'Exp_3 (Ann)'!Z123</f>
        <v>12.620173323039497</v>
      </c>
      <c r="K121" s="217">
        <v>288.41220800000002</v>
      </c>
      <c r="L121" s="217">
        <v>265800691</v>
      </c>
      <c r="M121" s="237">
        <f t="shared" si="4"/>
        <v>8.4245561056401854</v>
      </c>
      <c r="N121" s="213">
        <v>28.606372</v>
      </c>
      <c r="O121" s="218">
        <v>0.81074299999999999</v>
      </c>
      <c r="P121" s="306"/>
      <c r="Q121" s="309"/>
      <c r="R121" s="212"/>
    </row>
    <row r="122" spans="1:18" x14ac:dyDescent="0.2">
      <c r="A122" s="59" t="str">
        <f>'Exp_3 (All)'!A124</f>
        <v>Barbecue_0</v>
      </c>
      <c r="B122" s="60">
        <v>7</v>
      </c>
      <c r="C122" s="61">
        <v>0</v>
      </c>
      <c r="D122" s="61">
        <v>0</v>
      </c>
      <c r="E122" s="61">
        <v>0</v>
      </c>
      <c r="F122" s="62">
        <f>'Exp_3 (Det)'!Y124</f>
        <v>23</v>
      </c>
      <c r="G122" s="62">
        <f>'Exp_3 (Det)'!Z124</f>
        <v>1</v>
      </c>
      <c r="H122" s="63">
        <f>'Exp_3 (Det)'!AA124</f>
        <v>4.3478260869565216E-2</v>
      </c>
      <c r="I122" s="215">
        <f>'Exp_3 (Ann)'!Y124</f>
        <v>2.3043478260869565</v>
      </c>
      <c r="J122" s="215">
        <f>'Exp_3 (Ann)'!Z124</f>
        <v>11.051263945024962</v>
      </c>
      <c r="K122" s="215">
        <v>0</v>
      </c>
      <c r="L122" s="215">
        <v>0</v>
      </c>
      <c r="M122" s="239" t="e">
        <f t="shared" si="4"/>
        <v>#NUM!</v>
      </c>
      <c r="N122" s="215">
        <v>28.633569999999999</v>
      </c>
      <c r="O122" s="215">
        <v>1</v>
      </c>
      <c r="P122" s="304">
        <f>AVERAGE(I122:I141)</f>
        <v>57.669565217391288</v>
      </c>
      <c r="Q122" s="307" t="s">
        <v>28</v>
      </c>
      <c r="R122" s="212"/>
    </row>
    <row r="123" spans="1:18" x14ac:dyDescent="0.2">
      <c r="A123" s="7" t="str">
        <f>'Exp_3 (All)'!A125</f>
        <v>Barbecue_3</v>
      </c>
      <c r="B123" s="9">
        <v>7</v>
      </c>
      <c r="C123" s="17">
        <v>0</v>
      </c>
      <c r="D123" s="17">
        <v>0</v>
      </c>
      <c r="E123" s="17">
        <v>0.6</v>
      </c>
      <c r="F123" s="51">
        <f>'Exp_3 (Det)'!Y125</f>
        <v>23</v>
      </c>
      <c r="G123" s="51">
        <f>'Exp_3 (Det)'!Z125</f>
        <v>19</v>
      </c>
      <c r="H123" s="52">
        <f>'Exp_3 (Det)'!AA125</f>
        <v>0.82608695652173914</v>
      </c>
      <c r="I123" s="216">
        <f>'Exp_3 (Ann)'!Y125</f>
        <v>25.260869565217391</v>
      </c>
      <c r="J123" s="216">
        <f>'Exp_3 (Ann)'!Z125</f>
        <v>25.641261831282705</v>
      </c>
      <c r="K123" s="217">
        <v>191.28974299999999</v>
      </c>
      <c r="L123" s="217">
        <v>176292627</v>
      </c>
      <c r="M123" s="237">
        <f t="shared" si="4"/>
        <v>8.2462341493941995</v>
      </c>
      <c r="N123" s="213">
        <v>28.574975999999999</v>
      </c>
      <c r="O123" s="218">
        <v>0.88412100000000005</v>
      </c>
      <c r="P123" s="305"/>
      <c r="Q123" s="308"/>
      <c r="R123" s="212"/>
    </row>
    <row r="124" spans="1:18" x14ac:dyDescent="0.2">
      <c r="A124" s="7" t="str">
        <f>'Exp_3 (All)'!A126</f>
        <v>Barbecue_12</v>
      </c>
      <c r="B124" s="9">
        <v>7</v>
      </c>
      <c r="C124" s="17">
        <v>0</v>
      </c>
      <c r="D124" s="17">
        <v>0.6</v>
      </c>
      <c r="E124" s="17">
        <v>0</v>
      </c>
      <c r="F124" s="51">
        <f>'Exp_3 (Det)'!Y126</f>
        <v>23</v>
      </c>
      <c r="G124" s="51">
        <f>'Exp_3 (Det)'!Z126</f>
        <v>23</v>
      </c>
      <c r="H124" s="52">
        <f>'Exp_3 (Det)'!AA126</f>
        <v>1</v>
      </c>
      <c r="I124" s="216">
        <f>'Exp_3 (Ann)'!Y126</f>
        <v>60.608695652173914</v>
      </c>
      <c r="J124" s="216">
        <f>'Exp_3 (Ann)'!Z126</f>
        <v>15.643003462003486</v>
      </c>
      <c r="K124" s="217">
        <v>176.152917</v>
      </c>
      <c r="L124" s="217">
        <v>162342528</v>
      </c>
      <c r="M124" s="237">
        <f t="shared" si="4"/>
        <v>8.2104323045231773</v>
      </c>
      <c r="N124" s="213">
        <v>28.603131999999999</v>
      </c>
      <c r="O124" s="218">
        <v>0.94458799999999998</v>
      </c>
      <c r="P124" s="305"/>
      <c r="Q124" s="308"/>
      <c r="R124" s="212"/>
    </row>
    <row r="125" spans="1:18" x14ac:dyDescent="0.2">
      <c r="A125" s="7" t="str">
        <f>'Exp_3 (All)'!A127</f>
        <v>Barbecue_0_PckErr3</v>
      </c>
      <c r="B125" s="9">
        <v>7</v>
      </c>
      <c r="C125" s="17">
        <v>8.1</v>
      </c>
      <c r="D125" s="17">
        <v>0</v>
      </c>
      <c r="E125" s="17">
        <v>0</v>
      </c>
      <c r="F125" s="51">
        <f>'Exp_3 (Det)'!Y127</f>
        <v>23</v>
      </c>
      <c r="G125" s="51">
        <f>'Exp_3 (Det)'!Z127</f>
        <v>22</v>
      </c>
      <c r="H125" s="52">
        <f>'Exp_3 (Det)'!AA127</f>
        <v>0.95652173913043481</v>
      </c>
      <c r="I125" s="216">
        <f>'Exp_3 (Ann)'!Y127</f>
        <v>41.869565217391305</v>
      </c>
      <c r="J125" s="216">
        <f>'Exp_3 (Ann)'!Z127</f>
        <v>23.166010265484935</v>
      </c>
      <c r="K125" s="217">
        <v>25.051773000000001</v>
      </c>
      <c r="L125" s="217">
        <v>23087714</v>
      </c>
      <c r="M125" s="237">
        <f t="shared" si="4"/>
        <v>7.3633809339421106</v>
      </c>
      <c r="N125" s="213">
        <v>28.663875999999998</v>
      </c>
      <c r="O125" s="218">
        <v>0.98407500000000003</v>
      </c>
      <c r="P125" s="305"/>
      <c r="Q125" s="308"/>
      <c r="R125" s="212"/>
    </row>
    <row r="126" spans="1:18" x14ac:dyDescent="0.2">
      <c r="A126" s="7" t="str">
        <f>'Exp_3 (All)'!A128</f>
        <v>Barbecue_2_PckErr1</v>
      </c>
      <c r="B126" s="9">
        <v>7</v>
      </c>
      <c r="C126" s="17">
        <v>0.7</v>
      </c>
      <c r="D126" s="17">
        <v>0</v>
      </c>
      <c r="E126" s="17">
        <v>0.4</v>
      </c>
      <c r="F126" s="51">
        <f>'Exp_3 (Det)'!Y128</f>
        <v>23</v>
      </c>
      <c r="G126" s="51">
        <f>'Exp_3 (Det)'!Z128</f>
        <v>21</v>
      </c>
      <c r="H126" s="52">
        <f>'Exp_3 (Det)'!AA128</f>
        <v>0.91304347826086951</v>
      </c>
      <c r="I126" s="216">
        <f>'Exp_3 (Ann)'!Y128</f>
        <v>17.869565217391305</v>
      </c>
      <c r="J126" s="216">
        <f>'Exp_3 (Ann)'!Z128</f>
        <v>17.718260605750235</v>
      </c>
      <c r="K126" s="217">
        <v>85.289964999999995</v>
      </c>
      <c r="L126" s="217">
        <v>78603232</v>
      </c>
      <c r="M126" s="237">
        <f t="shared" si="4"/>
        <v>7.8954404036845451</v>
      </c>
      <c r="N126" s="213">
        <v>28.224675999999999</v>
      </c>
      <c r="O126" s="218">
        <v>0.95108000000000004</v>
      </c>
      <c r="P126" s="305"/>
      <c r="Q126" s="308"/>
      <c r="R126" s="212"/>
    </row>
    <row r="127" spans="1:18" x14ac:dyDescent="0.2">
      <c r="A127" s="7" t="str">
        <f>'Exp_3 (All)'!A129</f>
        <v>Barbecue_2_PckErr3</v>
      </c>
      <c r="B127" s="9">
        <v>7</v>
      </c>
      <c r="C127" s="17">
        <v>8.1</v>
      </c>
      <c r="D127" s="17">
        <v>0</v>
      </c>
      <c r="E127" s="17">
        <v>0.4</v>
      </c>
      <c r="F127" s="51">
        <f>'Exp_3 (Det)'!Y129</f>
        <v>23</v>
      </c>
      <c r="G127" s="51">
        <f>'Exp_3 (Det)'!Z129</f>
        <v>23</v>
      </c>
      <c r="H127" s="52">
        <f>'Exp_3 (Det)'!AA129</f>
        <v>1</v>
      </c>
      <c r="I127" s="216">
        <f>'Exp_3 (Ann)'!Y129</f>
        <v>40.565217391304351</v>
      </c>
      <c r="J127" s="216">
        <f>'Exp_3 (Ann)'!Z129</f>
        <v>19.279820083460134</v>
      </c>
      <c r="K127" s="217">
        <v>103.45081999999999</v>
      </c>
      <c r="L127" s="217">
        <v>95340276</v>
      </c>
      <c r="M127" s="237">
        <f t="shared" si="4"/>
        <v>7.9792764048293652</v>
      </c>
      <c r="N127" s="213">
        <v>28.221193</v>
      </c>
      <c r="O127" s="218">
        <v>0.93647100000000005</v>
      </c>
      <c r="P127" s="305"/>
      <c r="Q127" s="308"/>
      <c r="R127" s="212"/>
    </row>
    <row r="128" spans="1:18" x14ac:dyDescent="0.2">
      <c r="A128" s="7" t="str">
        <f>'Exp_3 (All)'!A130</f>
        <v>Barbecue_3_PckErr1</v>
      </c>
      <c r="B128" s="9">
        <v>7</v>
      </c>
      <c r="C128" s="17">
        <v>0.7</v>
      </c>
      <c r="D128" s="17">
        <v>0</v>
      </c>
      <c r="E128" s="17">
        <v>0.6</v>
      </c>
      <c r="F128" s="51">
        <f>'Exp_3 (Det)'!Y130</f>
        <v>23</v>
      </c>
      <c r="G128" s="51">
        <f>'Exp_3 (Det)'!Z130</f>
        <v>23</v>
      </c>
      <c r="H128" s="52">
        <f>'Exp_3 (Det)'!AA130</f>
        <v>1</v>
      </c>
      <c r="I128" s="216">
        <f>'Exp_3 (Ann)'!Y130</f>
        <v>36.347826086956523</v>
      </c>
      <c r="J128" s="216">
        <f>'Exp_3 (Ann)'!Z130</f>
        <v>25.088223777940435</v>
      </c>
      <c r="K128" s="217">
        <v>191.67076800000001</v>
      </c>
      <c r="L128" s="217">
        <v>176643780</v>
      </c>
      <c r="M128" s="237">
        <f t="shared" si="4"/>
        <v>8.2470983496155501</v>
      </c>
      <c r="N128" s="213">
        <v>28.199037000000001</v>
      </c>
      <c r="O128" s="218">
        <v>0.88212999999999997</v>
      </c>
      <c r="P128" s="305"/>
      <c r="Q128" s="308"/>
      <c r="R128" s="212"/>
    </row>
    <row r="129" spans="1:18" x14ac:dyDescent="0.2">
      <c r="A129" s="7" t="str">
        <f>'Exp_3 (All)'!A131</f>
        <v>Barbecue_3_PckErr3</v>
      </c>
      <c r="B129" s="9">
        <v>7</v>
      </c>
      <c r="C129" s="17">
        <v>8.1</v>
      </c>
      <c r="D129" s="17">
        <v>0</v>
      </c>
      <c r="E129" s="17">
        <v>0.6</v>
      </c>
      <c r="F129" s="51">
        <f>'Exp_3 (Det)'!Y131</f>
        <v>23</v>
      </c>
      <c r="G129" s="51">
        <f>'Exp_3 (Det)'!Z131</f>
        <v>23</v>
      </c>
      <c r="H129" s="52">
        <f>'Exp_3 (Det)'!AA131</f>
        <v>1</v>
      </c>
      <c r="I129" s="216">
        <f>'Exp_3 (Ann)'!Y131</f>
        <v>50.652173913043477</v>
      </c>
      <c r="J129" s="216">
        <f>'Exp_3 (Ann)'!Z131</f>
        <v>25.95732283375256</v>
      </c>
      <c r="K129" s="217">
        <v>200.45856900000001</v>
      </c>
      <c r="L129" s="217">
        <v>184742617</v>
      </c>
      <c r="M129" s="237">
        <f t="shared" si="4"/>
        <v>8.2665670913958014</v>
      </c>
      <c r="N129" s="213">
        <v>28.172262</v>
      </c>
      <c r="O129" s="218">
        <v>0.87092099999999995</v>
      </c>
      <c r="P129" s="305"/>
      <c r="Q129" s="308"/>
      <c r="R129" s="212"/>
    </row>
    <row r="130" spans="1:18" x14ac:dyDescent="0.2">
      <c r="A130" s="7" t="str">
        <f>'Exp_3 (All)'!A132</f>
        <v>Barbecue_8_PckErr1</v>
      </c>
      <c r="B130" s="9">
        <v>7</v>
      </c>
      <c r="C130" s="17">
        <v>0.7</v>
      </c>
      <c r="D130" s="17">
        <v>0.4</v>
      </c>
      <c r="E130" s="17">
        <v>0</v>
      </c>
      <c r="F130" s="51">
        <f>'Exp_3 (Det)'!Y132</f>
        <v>23</v>
      </c>
      <c r="G130" s="51">
        <f>'Exp_3 (Det)'!Z132</f>
        <v>23</v>
      </c>
      <c r="H130" s="52">
        <f>'Exp_3 (Det)'!AA132</f>
        <v>1</v>
      </c>
      <c r="I130" s="216">
        <f>'Exp_3 (Ann)'!Y132</f>
        <v>42.521739130434781</v>
      </c>
      <c r="J130" s="216">
        <f>'Exp_3 (Ann)'!Z132</f>
        <v>21.819235811168991</v>
      </c>
      <c r="K130" s="217">
        <v>78.509828999999996</v>
      </c>
      <c r="L130" s="217">
        <v>72354658</v>
      </c>
      <c r="M130" s="237">
        <f t="shared" ref="M130:M141" si="5">LOG10(L130)</f>
        <v>7.8594664950760578</v>
      </c>
      <c r="N130" s="213">
        <v>28.177724999999999</v>
      </c>
      <c r="O130" s="218">
        <v>0.96996800000000005</v>
      </c>
      <c r="P130" s="305"/>
      <c r="Q130" s="308"/>
      <c r="R130" s="212"/>
    </row>
    <row r="131" spans="1:18" x14ac:dyDescent="0.2">
      <c r="A131" s="7" t="str">
        <f>'Exp_3 (All)'!A133</f>
        <v>Barbecue_8_PckErr3</v>
      </c>
      <c r="B131" s="9">
        <v>7</v>
      </c>
      <c r="C131" s="17">
        <v>8.1</v>
      </c>
      <c r="D131" s="17">
        <v>0.4</v>
      </c>
      <c r="E131" s="17">
        <v>0</v>
      </c>
      <c r="F131" s="51">
        <f>'Exp_3 (Det)'!Y133</f>
        <v>23</v>
      </c>
      <c r="G131" s="51">
        <f>'Exp_3 (Det)'!Z133</f>
        <v>23</v>
      </c>
      <c r="H131" s="52">
        <f>'Exp_3 (Det)'!AA133</f>
        <v>1</v>
      </c>
      <c r="I131" s="216">
        <f>'Exp_3 (Ann)'!Y133</f>
        <v>64.130434782608702</v>
      </c>
      <c r="J131" s="216">
        <f>'Exp_3 (Ann)'!Z133</f>
        <v>26.552357107876315</v>
      </c>
      <c r="K131" s="217">
        <v>105.07001200000001</v>
      </c>
      <c r="L131" s="217">
        <v>96832523</v>
      </c>
      <c r="M131" s="237">
        <f t="shared" si="5"/>
        <v>7.9860212476717365</v>
      </c>
      <c r="N131" s="213">
        <v>28.164933999999999</v>
      </c>
      <c r="O131" s="218">
        <v>0.94427099999999997</v>
      </c>
      <c r="P131" s="305"/>
      <c r="Q131" s="308"/>
      <c r="R131" s="212"/>
    </row>
    <row r="132" spans="1:18" x14ac:dyDescent="0.2">
      <c r="A132" s="7" t="str">
        <f>'Exp_3 (All)'!A134</f>
        <v>Barbecue_10_PckErr1</v>
      </c>
      <c r="B132" s="9">
        <v>7</v>
      </c>
      <c r="C132" s="17">
        <v>0.7</v>
      </c>
      <c r="D132" s="17">
        <v>0.4</v>
      </c>
      <c r="E132" s="17">
        <v>0.4</v>
      </c>
      <c r="F132" s="51">
        <f>'Exp_3 (Det)'!Y134</f>
        <v>23</v>
      </c>
      <c r="G132" s="51">
        <f>'Exp_3 (Det)'!Z134</f>
        <v>23</v>
      </c>
      <c r="H132" s="52">
        <f>'Exp_3 (Det)'!AA134</f>
        <v>1</v>
      </c>
      <c r="I132" s="216">
        <f>'Exp_3 (Ann)'!Y134</f>
        <v>59.391304347826086</v>
      </c>
      <c r="J132" s="216">
        <f>'Exp_3 (Ann)'!Z134</f>
        <v>18.502430136298766</v>
      </c>
      <c r="K132" s="217">
        <v>167.45655099999999</v>
      </c>
      <c r="L132" s="217">
        <v>154327957</v>
      </c>
      <c r="M132" s="237">
        <f t="shared" si="5"/>
        <v>8.1884446070159811</v>
      </c>
      <c r="N132" s="213">
        <v>28.635824</v>
      </c>
      <c r="O132" s="218">
        <v>0.91672699999999996</v>
      </c>
      <c r="P132" s="305"/>
      <c r="Q132" s="308"/>
      <c r="R132" s="212"/>
    </row>
    <row r="133" spans="1:18" x14ac:dyDescent="0.2">
      <c r="A133" s="7" t="str">
        <f>'Exp_3 (All)'!A135</f>
        <v>Barbecue_10_PckErr3</v>
      </c>
      <c r="B133" s="9">
        <v>7</v>
      </c>
      <c r="C133" s="17">
        <v>8.1</v>
      </c>
      <c r="D133" s="17">
        <v>0.4</v>
      </c>
      <c r="E133" s="17">
        <v>0.4</v>
      </c>
      <c r="F133" s="51">
        <f>'Exp_3 (Det)'!Y135</f>
        <v>23</v>
      </c>
      <c r="G133" s="51">
        <f>'Exp_3 (Det)'!Z135</f>
        <v>23</v>
      </c>
      <c r="H133" s="52">
        <f>'Exp_3 (Det)'!AA135</f>
        <v>1</v>
      </c>
      <c r="I133" s="216">
        <f>'Exp_3 (Ann)'!Y135</f>
        <v>71.782608695652172</v>
      </c>
      <c r="J133" s="216">
        <f>'Exp_3 (Ann)'!Z135</f>
        <v>16.11593373522312</v>
      </c>
      <c r="K133" s="217">
        <v>182.230197</v>
      </c>
      <c r="L133" s="217">
        <v>167943350</v>
      </c>
      <c r="M133" s="237">
        <f t="shared" si="5"/>
        <v>8.2251628118961548</v>
      </c>
      <c r="N133" s="213">
        <v>28.597933999999999</v>
      </c>
      <c r="O133" s="218">
        <v>0.89440600000000003</v>
      </c>
      <c r="P133" s="305"/>
      <c r="Q133" s="308"/>
      <c r="R133" s="212"/>
    </row>
    <row r="134" spans="1:18" x14ac:dyDescent="0.2">
      <c r="A134" s="7" t="str">
        <f>'Exp_3 (All)'!A136</f>
        <v>Barbecue_11_PckErr1</v>
      </c>
      <c r="B134" s="9">
        <v>7</v>
      </c>
      <c r="C134" s="17">
        <v>0.7</v>
      </c>
      <c r="D134" s="17">
        <v>0.4</v>
      </c>
      <c r="E134" s="17">
        <v>0.6</v>
      </c>
      <c r="F134" s="51">
        <f>'Exp_3 (Det)'!Y136</f>
        <v>23</v>
      </c>
      <c r="G134" s="51">
        <f>'Exp_3 (Det)'!Z136</f>
        <v>23</v>
      </c>
      <c r="H134" s="52">
        <f>'Exp_3 (Det)'!AA136</f>
        <v>1</v>
      </c>
      <c r="I134" s="216">
        <f>'Exp_3 (Ann)'!Y136</f>
        <v>76.695652173913047</v>
      </c>
      <c r="J134" s="216">
        <f>'Exp_3 (Ann)'!Z136</f>
        <v>18.796602165402827</v>
      </c>
      <c r="K134" s="217">
        <v>275.64261699999997</v>
      </c>
      <c r="L134" s="217">
        <v>254032236</v>
      </c>
      <c r="M134" s="237">
        <f t="shared" si="5"/>
        <v>8.4048888309057865</v>
      </c>
      <c r="N134" s="213">
        <v>28.551366999999999</v>
      </c>
      <c r="O134" s="218">
        <v>0.846557</v>
      </c>
      <c r="P134" s="305"/>
      <c r="Q134" s="308"/>
      <c r="R134" s="212"/>
    </row>
    <row r="135" spans="1:18" x14ac:dyDescent="0.2">
      <c r="A135" s="7" t="str">
        <f>'Exp_3 (All)'!A137</f>
        <v>Barbecue_11_PckErr3</v>
      </c>
      <c r="B135" s="9">
        <v>7</v>
      </c>
      <c r="C135" s="17">
        <v>8.1</v>
      </c>
      <c r="D135" s="17">
        <v>0.4</v>
      </c>
      <c r="E135" s="17">
        <v>0.6</v>
      </c>
      <c r="F135" s="51">
        <f>'Exp_3 (Det)'!Y137</f>
        <v>23</v>
      </c>
      <c r="G135" s="51">
        <f>'Exp_3 (Det)'!Z137</f>
        <v>23</v>
      </c>
      <c r="H135" s="52">
        <f>'Exp_3 (Det)'!AA137</f>
        <v>1</v>
      </c>
      <c r="I135" s="216">
        <f>'Exp_3 (Ann)'!Y137</f>
        <v>87</v>
      </c>
      <c r="J135" s="216">
        <f>'Exp_3 (Ann)'!Z137</f>
        <v>12.067989212638683</v>
      </c>
      <c r="K135" s="217">
        <v>282.84873700000003</v>
      </c>
      <c r="L135" s="217">
        <v>260673396</v>
      </c>
      <c r="M135" s="237">
        <f t="shared" si="5"/>
        <v>8.4160967098796124</v>
      </c>
      <c r="N135" s="213">
        <v>28.499402</v>
      </c>
      <c r="O135" s="218">
        <v>0.82776000000000005</v>
      </c>
      <c r="P135" s="305"/>
      <c r="Q135" s="308"/>
      <c r="R135" s="212"/>
    </row>
    <row r="136" spans="1:18" x14ac:dyDescent="0.2">
      <c r="A136" s="7" t="str">
        <f>'Exp_3 (All)'!A138</f>
        <v>Barbecue_12_PckErr1</v>
      </c>
      <c r="B136" s="9">
        <v>7</v>
      </c>
      <c r="C136" s="17">
        <v>0.7</v>
      </c>
      <c r="D136" s="17">
        <v>0.6</v>
      </c>
      <c r="E136" s="17">
        <v>0</v>
      </c>
      <c r="F136" s="51">
        <f>'Exp_3 (Det)'!Y138</f>
        <v>23</v>
      </c>
      <c r="G136" s="51">
        <f>'Exp_3 (Det)'!Z138</f>
        <v>23</v>
      </c>
      <c r="H136" s="52">
        <f>'Exp_3 (Det)'!AA138</f>
        <v>1</v>
      </c>
      <c r="I136" s="216">
        <f>'Exp_3 (Ann)'!Y138</f>
        <v>62.869565217391305</v>
      </c>
      <c r="J136" s="216">
        <f>'Exp_3 (Ann)'!Z138</f>
        <v>20.642639779715648</v>
      </c>
      <c r="K136" s="217">
        <v>176.391098</v>
      </c>
      <c r="L136" s="217">
        <v>162562036</v>
      </c>
      <c r="M136" s="237">
        <f t="shared" si="5"/>
        <v>8.2110191299371671</v>
      </c>
      <c r="N136" s="213">
        <v>28.469614</v>
      </c>
      <c r="O136" s="218">
        <v>0.93994100000000003</v>
      </c>
      <c r="P136" s="305"/>
      <c r="Q136" s="308"/>
      <c r="R136" s="212"/>
    </row>
    <row r="137" spans="1:18" x14ac:dyDescent="0.2">
      <c r="A137" s="7" t="str">
        <f>'Exp_3 (All)'!A139</f>
        <v>Barbecue_12_PckErr3</v>
      </c>
      <c r="B137" s="9">
        <v>7</v>
      </c>
      <c r="C137" s="17">
        <v>8.1</v>
      </c>
      <c r="D137" s="17">
        <v>0.6</v>
      </c>
      <c r="E137" s="17">
        <v>0</v>
      </c>
      <c r="F137" s="51">
        <f>'Exp_3 (Det)'!Y139</f>
        <v>23</v>
      </c>
      <c r="G137" s="51">
        <f>'Exp_3 (Det)'!Z139</f>
        <v>23</v>
      </c>
      <c r="H137" s="52">
        <f>'Exp_3 (Det)'!AA139</f>
        <v>1</v>
      </c>
      <c r="I137" s="216">
        <f>'Exp_3 (Ann)'!Y139</f>
        <v>72.173913043478265</v>
      </c>
      <c r="J137" s="216">
        <f>'Exp_3 (Ann)'!Z139</f>
        <v>16.595870718380084</v>
      </c>
      <c r="K137" s="217">
        <v>202.01088100000001</v>
      </c>
      <c r="L137" s="217">
        <v>186173228</v>
      </c>
      <c r="M137" s="237">
        <f t="shared" si="5"/>
        <v>8.2699172289126981</v>
      </c>
      <c r="N137" s="213">
        <v>28.427949999999999</v>
      </c>
      <c r="O137" s="218">
        <v>0.911385</v>
      </c>
      <c r="P137" s="305"/>
      <c r="Q137" s="308"/>
      <c r="R137" s="212"/>
    </row>
    <row r="138" spans="1:18" x14ac:dyDescent="0.2">
      <c r="A138" s="7" t="str">
        <f>'Exp_3 (All)'!A140</f>
        <v>Barbecue_14_PckErr1</v>
      </c>
      <c r="B138" s="9">
        <v>7</v>
      </c>
      <c r="C138" s="17">
        <v>0.7</v>
      </c>
      <c r="D138" s="17">
        <v>0.6</v>
      </c>
      <c r="E138" s="17">
        <v>0.4</v>
      </c>
      <c r="F138" s="51">
        <f>'Exp_3 (Det)'!Y140</f>
        <v>23</v>
      </c>
      <c r="G138" s="51">
        <f>'Exp_3 (Det)'!Z140</f>
        <v>23</v>
      </c>
      <c r="H138" s="52">
        <f>'Exp_3 (Det)'!AA140</f>
        <v>1</v>
      </c>
      <c r="I138" s="216">
        <f>'Exp_3 (Ann)'!Y140</f>
        <v>74.565217391304344</v>
      </c>
      <c r="J138" s="216">
        <f>'Exp_3 (Ann)'!Z140</f>
        <v>16.819431638209746</v>
      </c>
      <c r="K138" s="217">
        <v>267.10319600000003</v>
      </c>
      <c r="L138" s="217">
        <v>246162305</v>
      </c>
      <c r="M138" s="237">
        <f t="shared" si="5"/>
        <v>8.3912215498793685</v>
      </c>
      <c r="N138" s="213">
        <v>28.383979</v>
      </c>
      <c r="O138" s="218">
        <v>0.88265099999999996</v>
      </c>
      <c r="P138" s="305"/>
      <c r="Q138" s="308"/>
      <c r="R138" s="212"/>
    </row>
    <row r="139" spans="1:18" x14ac:dyDescent="0.2">
      <c r="A139" s="7" t="str">
        <f>'Exp_3 (All)'!A141</f>
        <v>Barbecue_14_PckErr3</v>
      </c>
      <c r="B139" s="9">
        <v>7</v>
      </c>
      <c r="C139" s="17">
        <v>8.1</v>
      </c>
      <c r="D139" s="17">
        <v>0.6</v>
      </c>
      <c r="E139" s="17">
        <v>0.4</v>
      </c>
      <c r="F139" s="51">
        <f>'Exp_3 (Det)'!Y141</f>
        <v>23</v>
      </c>
      <c r="G139" s="51">
        <f>'Exp_3 (Det)'!Z141</f>
        <v>23</v>
      </c>
      <c r="H139" s="52">
        <f>'Exp_3 (Det)'!AA141</f>
        <v>1</v>
      </c>
      <c r="I139" s="216">
        <f>'Exp_3 (Ann)'!Y141</f>
        <v>82.347826086956516</v>
      </c>
      <c r="J139" s="216">
        <f>'Exp_3 (Ann)'!Z141</f>
        <v>16.350170128812326</v>
      </c>
      <c r="K139" s="217">
        <v>282.38247899999999</v>
      </c>
      <c r="L139" s="217">
        <v>260243693</v>
      </c>
      <c r="M139" s="237">
        <f t="shared" si="5"/>
        <v>8.4153802131931865</v>
      </c>
      <c r="N139" s="213">
        <v>28.332927999999999</v>
      </c>
      <c r="O139" s="218">
        <v>0.85645899999999997</v>
      </c>
      <c r="P139" s="305"/>
      <c r="Q139" s="308"/>
      <c r="R139" s="212"/>
    </row>
    <row r="140" spans="1:18" x14ac:dyDescent="0.2">
      <c r="A140" s="7" t="str">
        <f>'Exp_3 (All)'!A142</f>
        <v>Barbecue_15_PckErr1</v>
      </c>
      <c r="B140" s="9">
        <v>7</v>
      </c>
      <c r="C140" s="17">
        <v>0.7</v>
      </c>
      <c r="D140" s="17">
        <v>0.6</v>
      </c>
      <c r="E140" s="17">
        <v>0.6</v>
      </c>
      <c r="F140" s="51">
        <f>'Exp_3 (Det)'!Y142</f>
        <v>23</v>
      </c>
      <c r="G140" s="51">
        <f>'Exp_3 (Det)'!Z142</f>
        <v>23</v>
      </c>
      <c r="H140" s="52">
        <f>'Exp_3 (Det)'!AA142</f>
        <v>1</v>
      </c>
      <c r="I140" s="216">
        <f>'Exp_3 (Ann)'!Y142</f>
        <v>90.391304347826093</v>
      </c>
      <c r="J140" s="216">
        <f>'Exp_3 (Ann)'!Z142</f>
        <v>8.5850775950047744</v>
      </c>
      <c r="K140" s="217">
        <v>384.38128899999998</v>
      </c>
      <c r="L140" s="217">
        <v>354245796</v>
      </c>
      <c r="M140" s="237">
        <f t="shared" si="5"/>
        <v>8.5493047049750075</v>
      </c>
      <c r="N140" s="213">
        <v>28.276188999999999</v>
      </c>
      <c r="O140" s="218">
        <v>0.78438699999999995</v>
      </c>
      <c r="P140" s="305"/>
      <c r="Q140" s="308"/>
      <c r="R140" s="212"/>
    </row>
    <row r="141" spans="1:18" x14ac:dyDescent="0.2">
      <c r="A141" s="7" t="str">
        <f>'Exp_3 (All)'!A143</f>
        <v>Barbecue_15_PckErr3</v>
      </c>
      <c r="B141" s="9">
        <v>7</v>
      </c>
      <c r="C141" s="17">
        <v>8.1</v>
      </c>
      <c r="D141" s="17">
        <v>0.6</v>
      </c>
      <c r="E141" s="17">
        <v>0.6</v>
      </c>
      <c r="F141" s="51">
        <f>'Exp_3 (Det)'!Y143</f>
        <v>23</v>
      </c>
      <c r="G141" s="51">
        <f>'Exp_3 (Det)'!Z143</f>
        <v>23</v>
      </c>
      <c r="H141" s="52">
        <f>'Exp_3 (Det)'!AA143</f>
        <v>1</v>
      </c>
      <c r="I141" s="216">
        <f>'Exp_3 (Ann)'!Y143</f>
        <v>94.043478260869563</v>
      </c>
      <c r="J141" s="216">
        <f>'Exp_3 (Ann)'!Z143</f>
        <v>7.3204462163398292</v>
      </c>
      <c r="K141" s="217">
        <v>399.88659100000001</v>
      </c>
      <c r="L141" s="217">
        <v>368535482</v>
      </c>
      <c r="M141" s="237">
        <f t="shared" si="5"/>
        <v>8.5664793073781791</v>
      </c>
      <c r="N141" s="213">
        <v>28.216121999999999</v>
      </c>
      <c r="O141" s="218">
        <v>0.76502199999999998</v>
      </c>
      <c r="P141" s="306"/>
      <c r="Q141" s="309"/>
      <c r="R141" s="212"/>
    </row>
  </sheetData>
  <mergeCells count="14">
    <mergeCell ref="Q102:Q121"/>
    <mergeCell ref="Q122:Q141"/>
    <mergeCell ref="Q2:Q21"/>
    <mergeCell ref="Q22:Q41"/>
    <mergeCell ref="Q42:Q61"/>
    <mergeCell ref="Q62:Q81"/>
    <mergeCell ref="Q82:Q101"/>
    <mergeCell ref="P122:P141"/>
    <mergeCell ref="P2:P21"/>
    <mergeCell ref="P22:P41"/>
    <mergeCell ref="P42:P61"/>
    <mergeCell ref="P62:P81"/>
    <mergeCell ref="P82:P101"/>
    <mergeCell ref="P102:P121"/>
  </mergeCells>
  <pageMargins left="0" right="0" top="0.39410000000000006" bottom="0.39410000000000006" header="0" footer="0"/>
  <pageSetup paperSize="9" scale="51" orientation="portrait" horizontalDpi="1200" verticalDpi="1200" r:id="rId1"/>
  <headerFooter>
    <oddHeader>&amp;C&amp;A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I n t e r v a l o - 5 5 4 a b 8 0 c - 5 6 1 c - 4 1 d 0 - 9 8 e 6 - 6 5 5 e 5 7 7 e b a 5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 0 . 0 0 0 0 < / s t r i n g > < / k e y > < v a l u e > < i n t > 1 3 8 < / i n t > < / v a l u e > < / i t e m > < / C o l u m n W i d t h s > < C o l u m n D i s p l a y I n d e x > < i t e m > < k e y > < s t r i n g > 0 . 0 0 0 0 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I n t e r v a l o - 5 5 4 a b 8 0 c - 5 6 1 c - 4 1 d 0 - 9 8 e 6 - 6 5 5 e 5 7 7 e b a 5 6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I n t e r v a l o - 5 5 4 a b 8 0 c - 5 6 1 c - 4 1 d 0 - 9 8 e 6 - 6 5 5 e 5 7 7 e b a 5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 I n t e r v a l o - 5 5 4 a b 8 0 c - 5 6 1 c - 4 1 d 0 - 9 8 e 6 - 6 5 5 e 5 7 7 e b a 5 6 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 2 9 1 < / a : S i z e A t D p i 9 6 > < a : V i s i b l e > f a l s e 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 I n t e r v a l o 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 I n t e r v a l o 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 0 0 0 0 0 < / K e y > < / D i a g r a m O b j e c t K e y > < D i a g r a m O b j e c t K e y > < K e y > M e a s u r e s \ S o m a   d e   0 0 0 0 0 \ T a g I n f o \ F � r m u l a < / K e y > < / D i a g r a m O b j e c t K e y > < D i a g r a m O b j e c t K e y > < K e y > M e a s u r e s \ S o m a   d e   0 0 0 0 0 \ T a g I n f o \ V a l o r < / K e y > < / D i a g r a m O b j e c t K e y > < D i a g r a m O b j e c t K e y > < K e y > C o l u m n s \ 0 . 0 0 0 0 < / K e y > < / D i a g r a m O b j e c t K e y > < D i a g r a m O b j e c t K e y > < K e y > L i n k s \ & l t ; C o l u m n s \ S o m a   d e   0 0 0 0 0 & g t ; - & l t ; M e a s u r e s \ 0 . 0 0 0 0 & g t ; < / K e y > < / D i a g r a m O b j e c t K e y > < D i a g r a m O b j e c t K e y > < K e y > L i n k s \ & l t ; C o l u m n s \ S o m a   d e   0 0 0 0 0 & g t ; - & l t ; M e a s u r e s \ 0 . 0 0 0 0 & g t ; \ C O L U M N < / K e y > < / D i a g r a m O b j e c t K e y > < D i a g r a m O b j e c t K e y > < K e y > L i n k s \ & l t ; C o l u m n s \ S o m a   d e   0 0 0 0 0 & g t ; - & l t ; M e a s u r e s \ 0 . 0 0 0 0 & g t ; \ M E A S U R E 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 0 0 0 0 0 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 0 0 0 0 0 \ T a g I n f o \ F � r m u l a 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 0 0 0 0 0 \ T a g I n f o \ V a l o r 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 C o l u m n s \ 0 . 0 0 0 0 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 0 0 0 0 0 & g t ; - & l t ; M e a s u r e s \ 0 . 0 0 0 0 & g t ; 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 0 0 0 0 0 & g t ; - & l t ; M e a s u r e s \ 0 . 0 0 0 0 & g t ; \ C O L U M N 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 0 0 0 0 0 & g t ; - & l t ; M e a s u r e s \ 0 . 0 0 0 0 & g t ; \ M E A S U R E 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EFC762BF-9366-4E20-97A6-76EBC0340488}">
  <ds:schemaRefs/>
</ds:datastoreItem>
</file>

<file path=customXml/itemProps10.xml><?xml version="1.0" encoding="utf-8"?>
<ds:datastoreItem xmlns:ds="http://schemas.openxmlformats.org/officeDocument/2006/customXml" ds:itemID="{2A83A131-A4D5-42D8-8EAF-D6AECE9E74E4}">
  <ds:schemaRefs/>
</ds:datastoreItem>
</file>

<file path=customXml/itemProps2.xml><?xml version="1.0" encoding="utf-8"?>
<ds:datastoreItem xmlns:ds="http://schemas.openxmlformats.org/officeDocument/2006/customXml" ds:itemID="{778DF7E8-CBC3-4688-8E9A-900FCD19976D}">
  <ds:schemaRefs/>
</ds:datastoreItem>
</file>

<file path=customXml/itemProps3.xml><?xml version="1.0" encoding="utf-8"?>
<ds:datastoreItem xmlns:ds="http://schemas.openxmlformats.org/officeDocument/2006/customXml" ds:itemID="{E5BA4D72-7F6D-4004-AD8B-5889BDF41312}">
  <ds:schemaRefs/>
</ds:datastoreItem>
</file>

<file path=customXml/itemProps4.xml><?xml version="1.0" encoding="utf-8"?>
<ds:datastoreItem xmlns:ds="http://schemas.openxmlformats.org/officeDocument/2006/customXml" ds:itemID="{4FF2A944-3409-4F4C-A55A-258381C82E19}">
  <ds:schemaRefs/>
</ds:datastoreItem>
</file>

<file path=customXml/itemProps5.xml><?xml version="1.0" encoding="utf-8"?>
<ds:datastoreItem xmlns:ds="http://schemas.openxmlformats.org/officeDocument/2006/customXml" ds:itemID="{7A071B01-A318-47E0-ACC8-C704A189ADDB}">
  <ds:schemaRefs/>
</ds:datastoreItem>
</file>

<file path=customXml/itemProps6.xml><?xml version="1.0" encoding="utf-8"?>
<ds:datastoreItem xmlns:ds="http://schemas.openxmlformats.org/officeDocument/2006/customXml" ds:itemID="{012E7E53-2CEE-4EC9-A43D-2FAB6F4995D8}">
  <ds:schemaRefs/>
</ds:datastoreItem>
</file>

<file path=customXml/itemProps7.xml><?xml version="1.0" encoding="utf-8"?>
<ds:datastoreItem xmlns:ds="http://schemas.openxmlformats.org/officeDocument/2006/customXml" ds:itemID="{70647F54-C479-4EE4-ADA6-77D9CCC83642}">
  <ds:schemaRefs/>
</ds:datastoreItem>
</file>

<file path=customXml/itemProps8.xml><?xml version="1.0" encoding="utf-8"?>
<ds:datastoreItem xmlns:ds="http://schemas.openxmlformats.org/officeDocument/2006/customXml" ds:itemID="{1C1F22F2-C581-4C1A-9046-743C5D175C9C}">
  <ds:schemaRefs/>
</ds:datastoreItem>
</file>

<file path=customXml/itemProps9.xml><?xml version="1.0" encoding="utf-8"?>
<ds:datastoreItem xmlns:ds="http://schemas.openxmlformats.org/officeDocument/2006/customXml" ds:itemID="{D0F42CEA-45DB-43B7-820D-E0ED0BF639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1066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Exp_3 (All)</vt:lpstr>
      <vt:lpstr>Exp_3 (Outlier)</vt:lpstr>
      <vt:lpstr>Exp_3 (SemOutlier)</vt:lpstr>
      <vt:lpstr>Exp_3 (Det)</vt:lpstr>
      <vt:lpstr>Exp_3 (NewAnn)</vt:lpstr>
      <vt:lpstr>Exp_3 (Ann_z-score)</vt:lpstr>
      <vt:lpstr>Exp_3 (Si)</vt:lpstr>
      <vt:lpstr>Exp_3 (Ann)</vt:lpstr>
      <vt:lpstr>Combination</vt:lpstr>
      <vt:lpstr>ParkJoy</vt:lpstr>
      <vt:lpstr>IntoTree</vt:lpstr>
      <vt:lpstr>ParkRun</vt:lpstr>
      <vt:lpstr>RomeoJuliet</vt:lpstr>
      <vt:lpstr>Cactus</vt:lpstr>
      <vt:lpstr>Basketball</vt:lpstr>
      <vt:lpstr>Barbecue</vt:lpstr>
      <vt:lpstr>files</vt:lpstr>
      <vt:lpstr>Exp_3 (ANOVA)</vt:lpstr>
      <vt:lpstr>Scores(AllExp)</vt:lpstr>
      <vt:lpstr>AllExp(ANOVA)</vt:lpstr>
      <vt:lpstr>Graphics</vt:lpstr>
      <vt:lpstr>AllExperiments</vt:lpstr>
      <vt:lpstr>Barbecue!Print_Area</vt:lpstr>
      <vt:lpstr>Basketball!Print_Area</vt:lpstr>
      <vt:lpstr>Cactus!Print_Area</vt:lpstr>
      <vt:lpstr>Combination!Print_Area</vt:lpstr>
      <vt:lpstr>files!Print_Area</vt:lpstr>
      <vt:lpstr>Graphics!Print_Area</vt:lpstr>
      <vt:lpstr>IntoTree!Print_Area</vt:lpstr>
      <vt:lpstr>ParkJoy!Print_Area</vt:lpstr>
      <vt:lpstr>ParkRun!Print_Area</vt:lpstr>
      <vt:lpstr>RomeoJuliet!Print_Area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Mylene</dc:creator>
  <cp:lastModifiedBy>Windows User</cp:lastModifiedBy>
  <cp:revision>41</cp:revision>
  <cp:lastPrinted>2013-10-18T09:18:22Z</cp:lastPrinted>
  <dcterms:created xsi:type="dcterms:W3CDTF">2013-03-25T11:39:58Z</dcterms:created>
  <dcterms:modified xsi:type="dcterms:W3CDTF">2014-01-23T17:16:41Z</dcterms:modified>
</cp:coreProperties>
</file>